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zakázky" sheetId="1" r:id="rId1"/>
    <sheet name="01 - Technologická část" sheetId="2" r:id="rId2"/>
    <sheet name="02 - Stavební část" sheetId="3" r:id="rId3"/>
    <sheet name="01 - Technologická část_01" sheetId="4" r:id="rId4"/>
    <sheet name="02 - Stavební část_01" sheetId="5" r:id="rId5"/>
    <sheet name="VON - -" sheetId="6" r:id="rId6"/>
    <sheet name="Pokyny pro vyplnění" sheetId="7" r:id="rId7"/>
  </sheets>
  <definedNames>
    <definedName name="_xlnm.Print_Area" localSheetId="0">'Rekapitulace zakázky'!$D$4:$AO$36,'Rekapitulace zakázky'!$C$42:$AQ$62</definedName>
    <definedName name="_xlnm.Print_Titles" localSheetId="0">'Rekapitulace zakázky'!$52:$52</definedName>
    <definedName name="_xlnm._FilterDatabase" localSheetId="1" hidden="1">'01 - Technologická část'!$C$92:$L$286</definedName>
    <definedName name="_xlnm.Print_Area" localSheetId="1">'01 - Technologická část'!$C$4:$K$43,'01 - Technologická část'!$C$49:$K$72,'01 - Technologická část'!$C$78:$L$286</definedName>
    <definedName name="_xlnm.Print_Titles" localSheetId="1">'01 - Technologická část'!$92:$92</definedName>
    <definedName name="_xlnm._FilterDatabase" localSheetId="2" hidden="1">'02 - Stavební část'!$C$90:$L$102</definedName>
    <definedName name="_xlnm.Print_Area" localSheetId="2">'02 - Stavební část'!$C$4:$K$43,'02 - Stavební část'!$C$49:$K$70,'02 - Stavební část'!$C$76:$L$102</definedName>
    <definedName name="_xlnm.Print_Titles" localSheetId="2">'02 - Stavební část'!$90:$90</definedName>
    <definedName name="_xlnm._FilterDatabase" localSheetId="3" hidden="1">'01 - Technologická část_01'!$C$92:$L$276</definedName>
    <definedName name="_xlnm.Print_Area" localSheetId="3">'01 - Technologická část_01'!$C$4:$K$43,'01 - Technologická část_01'!$C$49:$K$72,'01 - Technologická část_01'!$C$78:$L$276</definedName>
    <definedName name="_xlnm.Print_Titles" localSheetId="3">'01 - Technologická část_01'!$92:$92</definedName>
    <definedName name="_xlnm._FilterDatabase" localSheetId="4" hidden="1">'02 - Stavební část_01'!$C$90:$L$102</definedName>
    <definedName name="_xlnm.Print_Area" localSheetId="4">'02 - Stavební část_01'!$C$4:$K$43,'02 - Stavební část_01'!$C$49:$K$70,'02 - Stavební část_01'!$C$76:$L$102</definedName>
    <definedName name="_xlnm.Print_Titles" localSheetId="4">'02 - Stavební část_01'!$90:$90</definedName>
    <definedName name="_xlnm._FilterDatabase" localSheetId="5" hidden="1">'VON - -'!$C$81:$L$90</definedName>
    <definedName name="_xlnm.Print_Area" localSheetId="5">'VON - -'!$C$4:$K$41,'VON - -'!$C$47:$K$63,'VON - -'!$C$69:$L$90</definedName>
    <definedName name="_xlnm.Print_Titles" localSheetId="5">'VON - -'!$81:$81</definedName>
  </definedNames>
  <calcPr/>
</workbook>
</file>

<file path=xl/calcChain.xml><?xml version="1.0" encoding="utf-8"?>
<calcChain xmlns="http://schemas.openxmlformats.org/spreadsheetml/2006/main">
  <c i="6" l="1" r="K39"/>
  <c r="K38"/>
  <c i="1" r="BA61"/>
  <c i="6" r="K37"/>
  <c i="1" r="AZ61"/>
  <c i="6" r="BI90"/>
  <c r="BH90"/>
  <c r="BG90"/>
  <c r="BF90"/>
  <c r="X90"/>
  <c r="V90"/>
  <c r="T90"/>
  <c r="P90"/>
  <c r="BI89"/>
  <c r="BH89"/>
  <c r="BG89"/>
  <c r="BF89"/>
  <c r="X89"/>
  <c r="V89"/>
  <c r="T89"/>
  <c r="P89"/>
  <c r="BI88"/>
  <c r="BH88"/>
  <c r="BG88"/>
  <c r="BF88"/>
  <c r="X88"/>
  <c r="V88"/>
  <c r="T88"/>
  <c r="P88"/>
  <c r="BI87"/>
  <c r="BH87"/>
  <c r="BG87"/>
  <c r="BF87"/>
  <c r="X87"/>
  <c r="V87"/>
  <c r="T87"/>
  <c r="P87"/>
  <c r="BI86"/>
  <c r="BH86"/>
  <c r="BG86"/>
  <c r="BF86"/>
  <c r="X86"/>
  <c r="V86"/>
  <c r="T86"/>
  <c r="P86"/>
  <c r="BI85"/>
  <c r="BH85"/>
  <c r="BG85"/>
  <c r="BF85"/>
  <c r="X85"/>
  <c r="V85"/>
  <c r="T85"/>
  <c r="P85"/>
  <c r="BI84"/>
  <c r="BH84"/>
  <c r="BG84"/>
  <c r="BF84"/>
  <c r="X84"/>
  <c r="V84"/>
  <c r="T84"/>
  <c r="P84"/>
  <c r="J79"/>
  <c r="F78"/>
  <c r="F76"/>
  <c r="E74"/>
  <c r="J57"/>
  <c r="F56"/>
  <c r="F54"/>
  <c r="E52"/>
  <c r="J21"/>
  <c r="E21"/>
  <c r="J56"/>
  <c r="J20"/>
  <c r="J18"/>
  <c r="E18"/>
  <c r="F79"/>
  <c r="J17"/>
  <c r="J12"/>
  <c r="J76"/>
  <c r="E7"/>
  <c r="E72"/>
  <c i="5" r="K41"/>
  <c r="K40"/>
  <c i="1" r="BA60"/>
  <c i="5" r="K39"/>
  <c i="1" r="AZ60"/>
  <c i="5" r="BI102"/>
  <c r="BH102"/>
  <c r="BG102"/>
  <c r="BF102"/>
  <c r="X102"/>
  <c r="V102"/>
  <c r="T102"/>
  <c r="P102"/>
  <c r="BI101"/>
  <c r="BH101"/>
  <c r="BG101"/>
  <c r="BF101"/>
  <c r="X101"/>
  <c r="V101"/>
  <c r="T101"/>
  <c r="P101"/>
  <c r="BI100"/>
  <c r="BH100"/>
  <c r="BG100"/>
  <c r="BF100"/>
  <c r="X100"/>
  <c r="V100"/>
  <c r="T100"/>
  <c r="P100"/>
  <c r="BI99"/>
  <c r="BH99"/>
  <c r="BG99"/>
  <c r="BF99"/>
  <c r="X99"/>
  <c r="V99"/>
  <c r="T99"/>
  <c r="P99"/>
  <c r="BI98"/>
  <c r="BH98"/>
  <c r="BG98"/>
  <c r="BF98"/>
  <c r="X98"/>
  <c r="V98"/>
  <c r="T98"/>
  <c r="P98"/>
  <c r="BI97"/>
  <c r="BH97"/>
  <c r="BG97"/>
  <c r="BF97"/>
  <c r="X97"/>
  <c r="V97"/>
  <c r="T97"/>
  <c r="P97"/>
  <c r="BI94"/>
  <c r="BH94"/>
  <c r="BG94"/>
  <c r="BF94"/>
  <c r="X94"/>
  <c r="X93"/>
  <c r="X92"/>
  <c r="V94"/>
  <c r="V93"/>
  <c r="V92"/>
  <c r="T94"/>
  <c r="T93"/>
  <c r="T92"/>
  <c r="P94"/>
  <c r="J88"/>
  <c r="F87"/>
  <c r="F85"/>
  <c r="E83"/>
  <c r="J61"/>
  <c r="F60"/>
  <c r="F58"/>
  <c r="E56"/>
  <c r="J23"/>
  <c r="E23"/>
  <c r="J87"/>
  <c r="J22"/>
  <c r="J20"/>
  <c r="E20"/>
  <c r="F61"/>
  <c r="J19"/>
  <c r="J14"/>
  <c r="J58"/>
  <c r="E7"/>
  <c r="E79"/>
  <c i="4" r="K41"/>
  <c r="K40"/>
  <c i="1" r="BA59"/>
  <c i="4" r="K39"/>
  <c i="1" r="AZ59"/>
  <c i="4" r="BI276"/>
  <c r="BH276"/>
  <c r="BG276"/>
  <c r="BF276"/>
  <c r="X276"/>
  <c r="V276"/>
  <c r="T276"/>
  <c r="P276"/>
  <c r="BI275"/>
  <c r="BH275"/>
  <c r="BG275"/>
  <c r="BF275"/>
  <c r="X275"/>
  <c r="V275"/>
  <c r="T275"/>
  <c r="P275"/>
  <c r="BI274"/>
  <c r="BH274"/>
  <c r="BG274"/>
  <c r="BF274"/>
  <c r="X274"/>
  <c r="V274"/>
  <c r="T274"/>
  <c r="P274"/>
  <c r="BI273"/>
  <c r="BH273"/>
  <c r="BG273"/>
  <c r="BF273"/>
  <c r="X273"/>
  <c r="V273"/>
  <c r="T273"/>
  <c r="P273"/>
  <c r="BI272"/>
  <c r="BH272"/>
  <c r="BG272"/>
  <c r="BF272"/>
  <c r="X272"/>
  <c r="V272"/>
  <c r="T272"/>
  <c r="P272"/>
  <c r="BI271"/>
  <c r="BH271"/>
  <c r="BG271"/>
  <c r="BF271"/>
  <c r="X271"/>
  <c r="V271"/>
  <c r="T271"/>
  <c r="P271"/>
  <c r="BI270"/>
  <c r="BH270"/>
  <c r="BG270"/>
  <c r="BF270"/>
  <c r="X270"/>
  <c r="V270"/>
  <c r="T270"/>
  <c r="P270"/>
  <c r="BI269"/>
  <c r="BH269"/>
  <c r="BG269"/>
  <c r="BF269"/>
  <c r="X269"/>
  <c r="V269"/>
  <c r="T269"/>
  <c r="P269"/>
  <c r="BI268"/>
  <c r="BH268"/>
  <c r="BG268"/>
  <c r="BF268"/>
  <c r="X268"/>
  <c r="V268"/>
  <c r="T268"/>
  <c r="P268"/>
  <c r="BI267"/>
  <c r="BH267"/>
  <c r="BG267"/>
  <c r="BF267"/>
  <c r="X267"/>
  <c r="V267"/>
  <c r="T267"/>
  <c r="P267"/>
  <c r="BI266"/>
  <c r="BH266"/>
  <c r="BG266"/>
  <c r="BF266"/>
  <c r="X266"/>
  <c r="V266"/>
  <c r="T266"/>
  <c r="P266"/>
  <c r="BI265"/>
  <c r="BH265"/>
  <c r="BG265"/>
  <c r="BF265"/>
  <c r="X265"/>
  <c r="V265"/>
  <c r="T265"/>
  <c r="P265"/>
  <c r="BI264"/>
  <c r="BH264"/>
  <c r="BG264"/>
  <c r="BF264"/>
  <c r="X264"/>
  <c r="V264"/>
  <c r="T264"/>
  <c r="P264"/>
  <c r="BI263"/>
  <c r="BH263"/>
  <c r="BG263"/>
  <c r="BF263"/>
  <c r="X263"/>
  <c r="V263"/>
  <c r="T263"/>
  <c r="P263"/>
  <c r="BI262"/>
  <c r="BH262"/>
  <c r="BG262"/>
  <c r="BF262"/>
  <c r="X262"/>
  <c r="V262"/>
  <c r="T262"/>
  <c r="P262"/>
  <c r="BI261"/>
  <c r="BH261"/>
  <c r="BG261"/>
  <c r="BF261"/>
  <c r="X261"/>
  <c r="V261"/>
  <c r="T261"/>
  <c r="P261"/>
  <c r="BI260"/>
  <c r="BH260"/>
  <c r="BG260"/>
  <c r="BF260"/>
  <c r="X260"/>
  <c r="V260"/>
  <c r="T260"/>
  <c r="P260"/>
  <c r="BI259"/>
  <c r="BH259"/>
  <c r="BG259"/>
  <c r="BF259"/>
  <c r="X259"/>
  <c r="V259"/>
  <c r="T259"/>
  <c r="P259"/>
  <c r="BI258"/>
  <c r="BH258"/>
  <c r="BG258"/>
  <c r="BF258"/>
  <c r="X258"/>
  <c r="V258"/>
  <c r="T258"/>
  <c r="P258"/>
  <c r="BI256"/>
  <c r="BH256"/>
  <c r="BG256"/>
  <c r="BF256"/>
  <c r="X256"/>
  <c r="V256"/>
  <c r="T256"/>
  <c r="P256"/>
  <c r="BI255"/>
  <c r="BH255"/>
  <c r="BG255"/>
  <c r="BF255"/>
  <c r="X255"/>
  <c r="V255"/>
  <c r="T255"/>
  <c r="P255"/>
  <c r="BI254"/>
  <c r="BH254"/>
  <c r="BG254"/>
  <c r="BF254"/>
  <c r="X254"/>
  <c r="V254"/>
  <c r="T254"/>
  <c r="P254"/>
  <c r="BI253"/>
  <c r="BH253"/>
  <c r="BG253"/>
  <c r="BF253"/>
  <c r="X253"/>
  <c r="V253"/>
  <c r="T253"/>
  <c r="P253"/>
  <c r="BI252"/>
  <c r="BH252"/>
  <c r="BG252"/>
  <c r="BF252"/>
  <c r="X252"/>
  <c r="V252"/>
  <c r="T252"/>
  <c r="P252"/>
  <c r="BI251"/>
  <c r="BH251"/>
  <c r="BG251"/>
  <c r="BF251"/>
  <c r="X251"/>
  <c r="V251"/>
  <c r="T251"/>
  <c r="P251"/>
  <c r="BI250"/>
  <c r="BH250"/>
  <c r="BG250"/>
  <c r="BF250"/>
  <c r="X250"/>
  <c r="V250"/>
  <c r="T250"/>
  <c r="P250"/>
  <c r="BI249"/>
  <c r="BH249"/>
  <c r="BG249"/>
  <c r="BF249"/>
  <c r="X249"/>
  <c r="V249"/>
  <c r="T249"/>
  <c r="P249"/>
  <c r="BI248"/>
  <c r="BH248"/>
  <c r="BG248"/>
  <c r="BF248"/>
  <c r="X248"/>
  <c r="V248"/>
  <c r="T248"/>
  <c r="P248"/>
  <c r="BI247"/>
  <c r="BH247"/>
  <c r="BG247"/>
  <c r="BF247"/>
  <c r="X247"/>
  <c r="V247"/>
  <c r="T247"/>
  <c r="P247"/>
  <c r="BI246"/>
  <c r="BH246"/>
  <c r="BG246"/>
  <c r="BF246"/>
  <c r="X246"/>
  <c r="V246"/>
  <c r="T246"/>
  <c r="P246"/>
  <c r="BI245"/>
  <c r="BH245"/>
  <c r="BG245"/>
  <c r="BF245"/>
  <c r="X245"/>
  <c r="V245"/>
  <c r="T245"/>
  <c r="P245"/>
  <c r="BI244"/>
  <c r="BH244"/>
  <c r="BG244"/>
  <c r="BF244"/>
  <c r="X244"/>
  <c r="V244"/>
  <c r="T244"/>
  <c r="P244"/>
  <c r="BI243"/>
  <c r="BH243"/>
  <c r="BG243"/>
  <c r="BF243"/>
  <c r="X243"/>
  <c r="V243"/>
  <c r="T243"/>
  <c r="P243"/>
  <c r="BI242"/>
  <c r="BH242"/>
  <c r="BG242"/>
  <c r="BF242"/>
  <c r="X242"/>
  <c r="V242"/>
  <c r="T242"/>
  <c r="P242"/>
  <c r="BI241"/>
  <c r="BH241"/>
  <c r="BG241"/>
  <c r="BF241"/>
  <c r="X241"/>
  <c r="V241"/>
  <c r="T241"/>
  <c r="P241"/>
  <c r="BI240"/>
  <c r="BH240"/>
  <c r="BG240"/>
  <c r="BF240"/>
  <c r="X240"/>
  <c r="V240"/>
  <c r="T240"/>
  <c r="P240"/>
  <c r="BI239"/>
  <c r="BH239"/>
  <c r="BG239"/>
  <c r="BF239"/>
  <c r="X239"/>
  <c r="V239"/>
  <c r="T239"/>
  <c r="P239"/>
  <c r="BI238"/>
  <c r="BH238"/>
  <c r="BG238"/>
  <c r="BF238"/>
  <c r="X238"/>
  <c r="V238"/>
  <c r="T238"/>
  <c r="P238"/>
  <c r="BI237"/>
  <c r="BH237"/>
  <c r="BG237"/>
  <c r="BF237"/>
  <c r="X237"/>
  <c r="V237"/>
  <c r="T237"/>
  <c r="P237"/>
  <c r="BI236"/>
  <c r="BH236"/>
  <c r="BG236"/>
  <c r="BF236"/>
  <c r="X236"/>
  <c r="V236"/>
  <c r="T236"/>
  <c r="P236"/>
  <c r="BI235"/>
  <c r="BH235"/>
  <c r="BG235"/>
  <c r="BF235"/>
  <c r="X235"/>
  <c r="V235"/>
  <c r="T235"/>
  <c r="P235"/>
  <c r="BI234"/>
  <c r="BH234"/>
  <c r="BG234"/>
  <c r="BF234"/>
  <c r="X234"/>
  <c r="V234"/>
  <c r="T234"/>
  <c r="P234"/>
  <c r="BI233"/>
  <c r="BH233"/>
  <c r="BG233"/>
  <c r="BF233"/>
  <c r="X233"/>
  <c r="V233"/>
  <c r="T233"/>
  <c r="P233"/>
  <c r="BI232"/>
  <c r="BH232"/>
  <c r="BG232"/>
  <c r="BF232"/>
  <c r="X232"/>
  <c r="V232"/>
  <c r="T232"/>
  <c r="P232"/>
  <c r="BI231"/>
  <c r="BH231"/>
  <c r="BG231"/>
  <c r="BF231"/>
  <c r="X231"/>
  <c r="V231"/>
  <c r="T231"/>
  <c r="P231"/>
  <c r="BI230"/>
  <c r="BH230"/>
  <c r="BG230"/>
  <c r="BF230"/>
  <c r="X230"/>
  <c r="V230"/>
  <c r="T230"/>
  <c r="P230"/>
  <c r="BI229"/>
  <c r="BH229"/>
  <c r="BG229"/>
  <c r="BF229"/>
  <c r="X229"/>
  <c r="V229"/>
  <c r="T229"/>
  <c r="P229"/>
  <c r="BI228"/>
  <c r="BH228"/>
  <c r="BG228"/>
  <c r="BF228"/>
  <c r="X228"/>
  <c r="V228"/>
  <c r="T228"/>
  <c r="P228"/>
  <c r="BI227"/>
  <c r="BH227"/>
  <c r="BG227"/>
  <c r="BF227"/>
  <c r="X227"/>
  <c r="V227"/>
  <c r="T227"/>
  <c r="P227"/>
  <c r="BI226"/>
  <c r="BH226"/>
  <c r="BG226"/>
  <c r="BF226"/>
  <c r="X226"/>
  <c r="V226"/>
  <c r="T226"/>
  <c r="P226"/>
  <c r="BI225"/>
  <c r="BH225"/>
  <c r="BG225"/>
  <c r="BF225"/>
  <c r="X225"/>
  <c r="V225"/>
  <c r="T225"/>
  <c r="P225"/>
  <c r="BI224"/>
  <c r="BH224"/>
  <c r="BG224"/>
  <c r="BF224"/>
  <c r="X224"/>
  <c r="V224"/>
  <c r="T224"/>
  <c r="P224"/>
  <c r="BI223"/>
  <c r="BH223"/>
  <c r="BG223"/>
  <c r="BF223"/>
  <c r="X223"/>
  <c r="V223"/>
  <c r="T223"/>
  <c r="P223"/>
  <c r="BI222"/>
  <c r="BH222"/>
  <c r="BG222"/>
  <c r="BF222"/>
  <c r="X222"/>
  <c r="V222"/>
  <c r="T222"/>
  <c r="P222"/>
  <c r="BI221"/>
  <c r="BH221"/>
  <c r="BG221"/>
  <c r="BF221"/>
  <c r="X221"/>
  <c r="V221"/>
  <c r="T221"/>
  <c r="P221"/>
  <c r="BI220"/>
  <c r="BH220"/>
  <c r="BG220"/>
  <c r="BF220"/>
  <c r="X220"/>
  <c r="V220"/>
  <c r="T220"/>
  <c r="P220"/>
  <c r="BI219"/>
  <c r="BH219"/>
  <c r="BG219"/>
  <c r="BF219"/>
  <c r="X219"/>
  <c r="V219"/>
  <c r="T219"/>
  <c r="P219"/>
  <c r="BI217"/>
  <c r="BH217"/>
  <c r="BG217"/>
  <c r="BF217"/>
  <c r="X217"/>
  <c r="V217"/>
  <c r="T217"/>
  <c r="P217"/>
  <c r="BI216"/>
  <c r="BH216"/>
  <c r="BG216"/>
  <c r="BF216"/>
  <c r="X216"/>
  <c r="V216"/>
  <c r="T216"/>
  <c r="P216"/>
  <c r="BI215"/>
  <c r="BH215"/>
  <c r="BG215"/>
  <c r="BF215"/>
  <c r="X215"/>
  <c r="V215"/>
  <c r="T215"/>
  <c r="P215"/>
  <c r="BI214"/>
  <c r="BH214"/>
  <c r="BG214"/>
  <c r="BF214"/>
  <c r="X214"/>
  <c r="V214"/>
  <c r="T214"/>
  <c r="P214"/>
  <c r="BI213"/>
  <c r="BH213"/>
  <c r="BG213"/>
  <c r="BF213"/>
  <c r="X213"/>
  <c r="V213"/>
  <c r="T213"/>
  <c r="P213"/>
  <c r="BI212"/>
  <c r="BH212"/>
  <c r="BG212"/>
  <c r="BF212"/>
  <c r="X212"/>
  <c r="V212"/>
  <c r="T212"/>
  <c r="P212"/>
  <c r="BI211"/>
  <c r="BH211"/>
  <c r="BG211"/>
  <c r="BF211"/>
  <c r="X211"/>
  <c r="V211"/>
  <c r="T211"/>
  <c r="P211"/>
  <c r="BI210"/>
  <c r="BH210"/>
  <c r="BG210"/>
  <c r="BF210"/>
  <c r="X210"/>
  <c r="V210"/>
  <c r="T210"/>
  <c r="P210"/>
  <c r="BI209"/>
  <c r="BH209"/>
  <c r="BG209"/>
  <c r="BF209"/>
  <c r="X209"/>
  <c r="V209"/>
  <c r="T209"/>
  <c r="P209"/>
  <c r="BI208"/>
  <c r="BH208"/>
  <c r="BG208"/>
  <c r="BF208"/>
  <c r="X208"/>
  <c r="V208"/>
  <c r="T208"/>
  <c r="P208"/>
  <c r="BI207"/>
  <c r="BH207"/>
  <c r="BG207"/>
  <c r="BF207"/>
  <c r="X207"/>
  <c r="V207"/>
  <c r="T207"/>
  <c r="P207"/>
  <c r="BI206"/>
  <c r="BH206"/>
  <c r="BG206"/>
  <c r="BF206"/>
  <c r="X206"/>
  <c r="V206"/>
  <c r="T206"/>
  <c r="P206"/>
  <c r="BI205"/>
  <c r="BH205"/>
  <c r="BG205"/>
  <c r="BF205"/>
  <c r="X205"/>
  <c r="V205"/>
  <c r="T205"/>
  <c r="P205"/>
  <c r="BI204"/>
  <c r="BH204"/>
  <c r="BG204"/>
  <c r="BF204"/>
  <c r="X204"/>
  <c r="V204"/>
  <c r="T204"/>
  <c r="P204"/>
  <c r="BI203"/>
  <c r="BH203"/>
  <c r="BG203"/>
  <c r="BF203"/>
  <c r="X203"/>
  <c r="V203"/>
  <c r="T203"/>
  <c r="P203"/>
  <c r="BI202"/>
  <c r="BH202"/>
  <c r="BG202"/>
  <c r="BF202"/>
  <c r="X202"/>
  <c r="V202"/>
  <c r="T202"/>
  <c r="P202"/>
  <c r="BI201"/>
  <c r="BH201"/>
  <c r="BG201"/>
  <c r="BF201"/>
  <c r="X201"/>
  <c r="V201"/>
  <c r="T201"/>
  <c r="P201"/>
  <c r="BI200"/>
  <c r="BH200"/>
  <c r="BG200"/>
  <c r="BF200"/>
  <c r="X200"/>
  <c r="V200"/>
  <c r="T200"/>
  <c r="P200"/>
  <c r="BI199"/>
  <c r="BH199"/>
  <c r="BG199"/>
  <c r="BF199"/>
  <c r="X199"/>
  <c r="V199"/>
  <c r="T199"/>
  <c r="P199"/>
  <c r="BI198"/>
  <c r="BH198"/>
  <c r="BG198"/>
  <c r="BF198"/>
  <c r="X198"/>
  <c r="V198"/>
  <c r="T198"/>
  <c r="P198"/>
  <c r="BI197"/>
  <c r="BH197"/>
  <c r="BG197"/>
  <c r="BF197"/>
  <c r="X197"/>
  <c r="V197"/>
  <c r="T197"/>
  <c r="P197"/>
  <c r="BI196"/>
  <c r="BH196"/>
  <c r="BG196"/>
  <c r="BF196"/>
  <c r="X196"/>
  <c r="V196"/>
  <c r="T196"/>
  <c r="P196"/>
  <c r="BI195"/>
  <c r="BH195"/>
  <c r="BG195"/>
  <c r="BF195"/>
  <c r="X195"/>
  <c r="V195"/>
  <c r="T195"/>
  <c r="P195"/>
  <c r="BI194"/>
  <c r="BH194"/>
  <c r="BG194"/>
  <c r="BF194"/>
  <c r="X194"/>
  <c r="V194"/>
  <c r="T194"/>
  <c r="P194"/>
  <c r="BI193"/>
  <c r="BH193"/>
  <c r="BG193"/>
  <c r="BF193"/>
  <c r="X193"/>
  <c r="V193"/>
  <c r="T193"/>
  <c r="P193"/>
  <c r="BI192"/>
  <c r="BH192"/>
  <c r="BG192"/>
  <c r="BF192"/>
  <c r="X192"/>
  <c r="V192"/>
  <c r="T192"/>
  <c r="P192"/>
  <c r="BI191"/>
  <c r="BH191"/>
  <c r="BG191"/>
  <c r="BF191"/>
  <c r="X191"/>
  <c r="V191"/>
  <c r="T191"/>
  <c r="P191"/>
  <c r="BI190"/>
  <c r="BH190"/>
  <c r="BG190"/>
  <c r="BF190"/>
  <c r="X190"/>
  <c r="V190"/>
  <c r="T190"/>
  <c r="P190"/>
  <c r="BI189"/>
  <c r="BH189"/>
  <c r="BG189"/>
  <c r="BF189"/>
  <c r="X189"/>
  <c r="V189"/>
  <c r="T189"/>
  <c r="P189"/>
  <c r="BI188"/>
  <c r="BH188"/>
  <c r="BG188"/>
  <c r="BF188"/>
  <c r="X188"/>
  <c r="V188"/>
  <c r="T188"/>
  <c r="P188"/>
  <c r="BI187"/>
  <c r="BH187"/>
  <c r="BG187"/>
  <c r="BF187"/>
  <c r="X187"/>
  <c r="V187"/>
  <c r="T187"/>
  <c r="P187"/>
  <c r="BI186"/>
  <c r="BH186"/>
  <c r="BG186"/>
  <c r="BF186"/>
  <c r="X186"/>
  <c r="V186"/>
  <c r="T186"/>
  <c r="P186"/>
  <c r="BI185"/>
  <c r="BH185"/>
  <c r="BG185"/>
  <c r="BF185"/>
  <c r="X185"/>
  <c r="V185"/>
  <c r="T185"/>
  <c r="P185"/>
  <c r="BI184"/>
  <c r="BH184"/>
  <c r="BG184"/>
  <c r="BF184"/>
  <c r="X184"/>
  <c r="V184"/>
  <c r="T184"/>
  <c r="P184"/>
  <c r="BI183"/>
  <c r="BH183"/>
  <c r="BG183"/>
  <c r="BF183"/>
  <c r="X183"/>
  <c r="V183"/>
  <c r="T183"/>
  <c r="P183"/>
  <c r="BI182"/>
  <c r="BH182"/>
  <c r="BG182"/>
  <c r="BF182"/>
  <c r="X182"/>
  <c r="V182"/>
  <c r="T182"/>
  <c r="P182"/>
  <c r="BI181"/>
  <c r="BH181"/>
  <c r="BG181"/>
  <c r="BF181"/>
  <c r="X181"/>
  <c r="V181"/>
  <c r="T181"/>
  <c r="P181"/>
  <c r="BI180"/>
  <c r="BH180"/>
  <c r="BG180"/>
  <c r="BF180"/>
  <c r="X180"/>
  <c r="V180"/>
  <c r="T180"/>
  <c r="P180"/>
  <c r="BI179"/>
  <c r="BH179"/>
  <c r="BG179"/>
  <c r="BF179"/>
  <c r="X179"/>
  <c r="V179"/>
  <c r="T179"/>
  <c r="P179"/>
  <c r="BI178"/>
  <c r="BH178"/>
  <c r="BG178"/>
  <c r="BF178"/>
  <c r="X178"/>
  <c r="V178"/>
  <c r="T178"/>
  <c r="P178"/>
  <c r="BI177"/>
  <c r="BH177"/>
  <c r="BG177"/>
  <c r="BF177"/>
  <c r="X177"/>
  <c r="V177"/>
  <c r="T177"/>
  <c r="P177"/>
  <c r="BI176"/>
  <c r="BH176"/>
  <c r="BG176"/>
  <c r="BF176"/>
  <c r="X176"/>
  <c r="V176"/>
  <c r="T176"/>
  <c r="P176"/>
  <c r="BI175"/>
  <c r="BH175"/>
  <c r="BG175"/>
  <c r="BF175"/>
  <c r="X175"/>
  <c r="V175"/>
  <c r="T175"/>
  <c r="P175"/>
  <c r="BI174"/>
  <c r="BH174"/>
  <c r="BG174"/>
  <c r="BF174"/>
  <c r="X174"/>
  <c r="V174"/>
  <c r="T174"/>
  <c r="P174"/>
  <c r="BI173"/>
  <c r="BH173"/>
  <c r="BG173"/>
  <c r="BF173"/>
  <c r="X173"/>
  <c r="V173"/>
  <c r="T173"/>
  <c r="P173"/>
  <c r="BI172"/>
  <c r="BH172"/>
  <c r="BG172"/>
  <c r="BF172"/>
  <c r="X172"/>
  <c r="V172"/>
  <c r="T172"/>
  <c r="P172"/>
  <c r="BI171"/>
  <c r="BH171"/>
  <c r="BG171"/>
  <c r="BF171"/>
  <c r="X171"/>
  <c r="V171"/>
  <c r="T171"/>
  <c r="P171"/>
  <c r="BI170"/>
  <c r="BH170"/>
  <c r="BG170"/>
  <c r="BF170"/>
  <c r="X170"/>
  <c r="V170"/>
  <c r="T170"/>
  <c r="P170"/>
  <c r="BI169"/>
  <c r="BH169"/>
  <c r="BG169"/>
  <c r="BF169"/>
  <c r="X169"/>
  <c r="V169"/>
  <c r="T169"/>
  <c r="P169"/>
  <c r="BI168"/>
  <c r="BH168"/>
  <c r="BG168"/>
  <c r="BF168"/>
  <c r="X168"/>
  <c r="V168"/>
  <c r="T168"/>
  <c r="P168"/>
  <c r="BI167"/>
  <c r="BH167"/>
  <c r="BG167"/>
  <c r="BF167"/>
  <c r="X167"/>
  <c r="V167"/>
  <c r="T167"/>
  <c r="P167"/>
  <c r="BI166"/>
  <c r="BH166"/>
  <c r="BG166"/>
  <c r="BF166"/>
  <c r="X166"/>
  <c r="V166"/>
  <c r="T166"/>
  <c r="P166"/>
  <c r="BI165"/>
  <c r="BH165"/>
  <c r="BG165"/>
  <c r="BF165"/>
  <c r="X165"/>
  <c r="V165"/>
  <c r="T165"/>
  <c r="P165"/>
  <c r="BI164"/>
  <c r="BH164"/>
  <c r="BG164"/>
  <c r="BF164"/>
  <c r="X164"/>
  <c r="V164"/>
  <c r="T164"/>
  <c r="P164"/>
  <c r="BI163"/>
  <c r="BH163"/>
  <c r="BG163"/>
  <c r="BF163"/>
  <c r="X163"/>
  <c r="V163"/>
  <c r="T163"/>
  <c r="P163"/>
  <c r="BI162"/>
  <c r="BH162"/>
  <c r="BG162"/>
  <c r="BF162"/>
  <c r="X162"/>
  <c r="V162"/>
  <c r="T162"/>
  <c r="P162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7"/>
  <c r="BH157"/>
  <c r="BG157"/>
  <c r="BF157"/>
  <c r="X157"/>
  <c r="V157"/>
  <c r="T157"/>
  <c r="P157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4"/>
  <c r="BH154"/>
  <c r="BG154"/>
  <c r="BF154"/>
  <c r="X154"/>
  <c r="V154"/>
  <c r="T154"/>
  <c r="P154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9"/>
  <c r="BH149"/>
  <c r="BG149"/>
  <c r="BF149"/>
  <c r="X149"/>
  <c r="V149"/>
  <c r="T149"/>
  <c r="P149"/>
  <c r="BI148"/>
  <c r="BH148"/>
  <c r="BG148"/>
  <c r="BF148"/>
  <c r="X148"/>
  <c r="V148"/>
  <c r="T148"/>
  <c r="P148"/>
  <c r="BI147"/>
  <c r="BH147"/>
  <c r="BG147"/>
  <c r="BF147"/>
  <c r="X147"/>
  <c r="V147"/>
  <c r="T147"/>
  <c r="P147"/>
  <c r="BI146"/>
  <c r="BH146"/>
  <c r="BG146"/>
  <c r="BF146"/>
  <c r="X146"/>
  <c r="V146"/>
  <c r="T146"/>
  <c r="P146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5"/>
  <c r="BH135"/>
  <c r="BG135"/>
  <c r="BF135"/>
  <c r="X135"/>
  <c r="V135"/>
  <c r="T135"/>
  <c r="P135"/>
  <c r="BI134"/>
  <c r="BH134"/>
  <c r="BG134"/>
  <c r="BF134"/>
  <c r="X134"/>
  <c r="V134"/>
  <c r="T134"/>
  <c r="P134"/>
  <c r="BI133"/>
  <c r="BH133"/>
  <c r="BG133"/>
  <c r="BF133"/>
  <c r="X133"/>
  <c r="V133"/>
  <c r="T133"/>
  <c r="P133"/>
  <c r="BI132"/>
  <c r="BH132"/>
  <c r="BG132"/>
  <c r="BF132"/>
  <c r="X132"/>
  <c r="V132"/>
  <c r="T132"/>
  <c r="P132"/>
  <c r="BI131"/>
  <c r="BH131"/>
  <c r="BG131"/>
  <c r="BF131"/>
  <c r="X131"/>
  <c r="V131"/>
  <c r="T131"/>
  <c r="P131"/>
  <c r="BI130"/>
  <c r="BH130"/>
  <c r="BG130"/>
  <c r="BF130"/>
  <c r="X130"/>
  <c r="V130"/>
  <c r="T130"/>
  <c r="P130"/>
  <c r="BI129"/>
  <c r="BH129"/>
  <c r="BG129"/>
  <c r="BF129"/>
  <c r="X129"/>
  <c r="V129"/>
  <c r="T129"/>
  <c r="P129"/>
  <c r="BI128"/>
  <c r="BH128"/>
  <c r="BG128"/>
  <c r="BF128"/>
  <c r="X128"/>
  <c r="V128"/>
  <c r="T128"/>
  <c r="P128"/>
  <c r="BI127"/>
  <c r="BH127"/>
  <c r="BG127"/>
  <c r="BF127"/>
  <c r="X127"/>
  <c r="V127"/>
  <c r="T127"/>
  <c r="P127"/>
  <c r="BI126"/>
  <c r="BH126"/>
  <c r="BG126"/>
  <c r="BF126"/>
  <c r="X126"/>
  <c r="V126"/>
  <c r="T126"/>
  <c r="P126"/>
  <c r="BI125"/>
  <c r="BH125"/>
  <c r="BG125"/>
  <c r="BF125"/>
  <c r="X125"/>
  <c r="V125"/>
  <c r="T125"/>
  <c r="P125"/>
  <c r="BI124"/>
  <c r="BH124"/>
  <c r="BG124"/>
  <c r="BF124"/>
  <c r="X124"/>
  <c r="V124"/>
  <c r="T124"/>
  <c r="P124"/>
  <c r="BI123"/>
  <c r="BH123"/>
  <c r="BG123"/>
  <c r="BF123"/>
  <c r="X123"/>
  <c r="V123"/>
  <c r="T123"/>
  <c r="P123"/>
  <c r="BI122"/>
  <c r="BH122"/>
  <c r="BG122"/>
  <c r="BF122"/>
  <c r="X122"/>
  <c r="V122"/>
  <c r="T122"/>
  <c r="P122"/>
  <c r="BI121"/>
  <c r="BH121"/>
  <c r="BG121"/>
  <c r="BF121"/>
  <c r="X121"/>
  <c r="V121"/>
  <c r="T121"/>
  <c r="P121"/>
  <c r="BI120"/>
  <c r="BH120"/>
  <c r="BG120"/>
  <c r="BF120"/>
  <c r="X120"/>
  <c r="V120"/>
  <c r="T120"/>
  <c r="P120"/>
  <c r="BI119"/>
  <c r="BH119"/>
  <c r="BG119"/>
  <c r="BF119"/>
  <c r="X119"/>
  <c r="V119"/>
  <c r="T119"/>
  <c r="P119"/>
  <c r="BI118"/>
  <c r="BH118"/>
  <c r="BG118"/>
  <c r="BF118"/>
  <c r="X118"/>
  <c r="V118"/>
  <c r="T118"/>
  <c r="P118"/>
  <c r="BI117"/>
  <c r="BH117"/>
  <c r="BG117"/>
  <c r="BF117"/>
  <c r="X117"/>
  <c r="V117"/>
  <c r="T117"/>
  <c r="P117"/>
  <c r="BI116"/>
  <c r="BH116"/>
  <c r="BG116"/>
  <c r="BF116"/>
  <c r="X116"/>
  <c r="V116"/>
  <c r="T116"/>
  <c r="P116"/>
  <c r="BI115"/>
  <c r="BH115"/>
  <c r="BG115"/>
  <c r="BF115"/>
  <c r="X115"/>
  <c r="V115"/>
  <c r="T115"/>
  <c r="P115"/>
  <c r="BI114"/>
  <c r="BH114"/>
  <c r="BG114"/>
  <c r="BF114"/>
  <c r="X114"/>
  <c r="V114"/>
  <c r="T114"/>
  <c r="P114"/>
  <c r="BI113"/>
  <c r="BH113"/>
  <c r="BG113"/>
  <c r="BF113"/>
  <c r="X113"/>
  <c r="V113"/>
  <c r="T113"/>
  <c r="P113"/>
  <c r="BI112"/>
  <c r="BH112"/>
  <c r="BG112"/>
  <c r="BF112"/>
  <c r="X112"/>
  <c r="V112"/>
  <c r="T112"/>
  <c r="P112"/>
  <c r="BI111"/>
  <c r="BH111"/>
  <c r="BG111"/>
  <c r="BF111"/>
  <c r="X111"/>
  <c r="V111"/>
  <c r="T111"/>
  <c r="P111"/>
  <c r="BI110"/>
  <c r="BH110"/>
  <c r="BG110"/>
  <c r="BF110"/>
  <c r="X110"/>
  <c r="V110"/>
  <c r="T110"/>
  <c r="P110"/>
  <c r="BI109"/>
  <c r="BH109"/>
  <c r="BG109"/>
  <c r="BF109"/>
  <c r="X109"/>
  <c r="V109"/>
  <c r="T109"/>
  <c r="P109"/>
  <c r="BI108"/>
  <c r="BH108"/>
  <c r="BG108"/>
  <c r="BF108"/>
  <c r="X108"/>
  <c r="V108"/>
  <c r="T108"/>
  <c r="P108"/>
  <c r="BI106"/>
  <c r="BH106"/>
  <c r="BG106"/>
  <c r="BF106"/>
  <c r="X106"/>
  <c r="V106"/>
  <c r="T106"/>
  <c r="P106"/>
  <c r="BI104"/>
  <c r="BH104"/>
  <c r="BG104"/>
  <c r="BF104"/>
  <c r="X104"/>
  <c r="V104"/>
  <c r="T104"/>
  <c r="P104"/>
  <c r="BI103"/>
  <c r="BH103"/>
  <c r="BG103"/>
  <c r="BF103"/>
  <c r="X103"/>
  <c r="V103"/>
  <c r="T103"/>
  <c r="P103"/>
  <c r="BI102"/>
  <c r="BH102"/>
  <c r="BG102"/>
  <c r="BF102"/>
  <c r="X102"/>
  <c r="V102"/>
  <c r="T102"/>
  <c r="P102"/>
  <c r="BI100"/>
  <c r="BH100"/>
  <c r="BG100"/>
  <c r="BF100"/>
  <c r="X100"/>
  <c r="V100"/>
  <c r="T100"/>
  <c r="P100"/>
  <c r="BI98"/>
  <c r="BH98"/>
  <c r="BG98"/>
  <c r="BF98"/>
  <c r="X98"/>
  <c r="V98"/>
  <c r="T98"/>
  <c r="P98"/>
  <c r="BI96"/>
  <c r="BH96"/>
  <c r="BG96"/>
  <c r="BF96"/>
  <c r="X96"/>
  <c r="V96"/>
  <c r="T96"/>
  <c r="P96"/>
  <c r="J90"/>
  <c r="F89"/>
  <c r="F87"/>
  <c r="E85"/>
  <c r="J61"/>
  <c r="F60"/>
  <c r="F58"/>
  <c r="E56"/>
  <c r="J23"/>
  <c r="E23"/>
  <c r="J89"/>
  <c r="J22"/>
  <c r="J20"/>
  <c r="E20"/>
  <c r="F90"/>
  <c r="J19"/>
  <c r="J14"/>
  <c r="J87"/>
  <c r="E7"/>
  <c r="E81"/>
  <c i="3" r="K41"/>
  <c r="K40"/>
  <c i="1" r="BA57"/>
  <c i="3" r="K39"/>
  <c i="1" r="AZ57"/>
  <c i="3" r="BI102"/>
  <c r="BH102"/>
  <c r="BG102"/>
  <c r="BF102"/>
  <c r="X102"/>
  <c r="V102"/>
  <c r="T102"/>
  <c r="P102"/>
  <c r="BI101"/>
  <c r="BH101"/>
  <c r="BG101"/>
  <c r="BF101"/>
  <c r="X101"/>
  <c r="V101"/>
  <c r="T101"/>
  <c r="P101"/>
  <c r="BI100"/>
  <c r="BH100"/>
  <c r="BG100"/>
  <c r="BF100"/>
  <c r="X100"/>
  <c r="V100"/>
  <c r="T100"/>
  <c r="P100"/>
  <c r="BI99"/>
  <c r="BH99"/>
  <c r="BG99"/>
  <c r="BF99"/>
  <c r="X99"/>
  <c r="V99"/>
  <c r="T99"/>
  <c r="P99"/>
  <c r="BI98"/>
  <c r="BH98"/>
  <c r="BG98"/>
  <c r="BF98"/>
  <c r="X98"/>
  <c r="V98"/>
  <c r="T98"/>
  <c r="P98"/>
  <c r="BI97"/>
  <c r="BH97"/>
  <c r="BG97"/>
  <c r="BF97"/>
  <c r="X97"/>
  <c r="V97"/>
  <c r="T97"/>
  <c r="P97"/>
  <c r="BI94"/>
  <c r="BH94"/>
  <c r="BG94"/>
  <c r="BF94"/>
  <c r="X94"/>
  <c r="X93"/>
  <c r="X92"/>
  <c r="V94"/>
  <c r="V93"/>
  <c r="V92"/>
  <c r="T94"/>
  <c r="T93"/>
  <c r="T92"/>
  <c r="P94"/>
  <c r="J88"/>
  <c r="F87"/>
  <c r="F85"/>
  <c r="E83"/>
  <c r="J61"/>
  <c r="F60"/>
  <c r="F58"/>
  <c r="E56"/>
  <c r="J23"/>
  <c r="E23"/>
  <c r="J87"/>
  <c r="J22"/>
  <c r="J20"/>
  <c r="E20"/>
  <c r="F61"/>
  <c r="J19"/>
  <c r="J14"/>
  <c r="J58"/>
  <c r="E7"/>
  <c r="E79"/>
  <c i="2" r="K41"/>
  <c r="K40"/>
  <c i="1" r="BA56"/>
  <c i="2" r="K39"/>
  <c i="1" r="AZ56"/>
  <c i="2" r="BI286"/>
  <c r="BH286"/>
  <c r="BG286"/>
  <c r="BF286"/>
  <c r="X286"/>
  <c r="V286"/>
  <c r="T286"/>
  <c r="P286"/>
  <c r="BI285"/>
  <c r="BH285"/>
  <c r="BG285"/>
  <c r="BF285"/>
  <c r="X285"/>
  <c r="V285"/>
  <c r="T285"/>
  <c r="P285"/>
  <c r="BI284"/>
  <c r="BH284"/>
  <c r="BG284"/>
  <c r="BF284"/>
  <c r="X284"/>
  <c r="V284"/>
  <c r="T284"/>
  <c r="P284"/>
  <c r="BI283"/>
  <c r="BH283"/>
  <c r="BG283"/>
  <c r="BF283"/>
  <c r="X283"/>
  <c r="V283"/>
  <c r="T283"/>
  <c r="P283"/>
  <c r="BI282"/>
  <c r="BH282"/>
  <c r="BG282"/>
  <c r="BF282"/>
  <c r="X282"/>
  <c r="V282"/>
  <c r="T282"/>
  <c r="P282"/>
  <c r="BI281"/>
  <c r="BH281"/>
  <c r="BG281"/>
  <c r="BF281"/>
  <c r="X281"/>
  <c r="V281"/>
  <c r="T281"/>
  <c r="P281"/>
  <c r="BI280"/>
  <c r="BH280"/>
  <c r="BG280"/>
  <c r="BF280"/>
  <c r="X280"/>
  <c r="V280"/>
  <c r="T280"/>
  <c r="P280"/>
  <c r="BI279"/>
  <c r="BH279"/>
  <c r="BG279"/>
  <c r="BF279"/>
  <c r="X279"/>
  <c r="V279"/>
  <c r="T279"/>
  <c r="P279"/>
  <c r="BI278"/>
  <c r="BH278"/>
  <c r="BG278"/>
  <c r="BF278"/>
  <c r="X278"/>
  <c r="V278"/>
  <c r="T278"/>
  <c r="P278"/>
  <c r="BI277"/>
  <c r="BH277"/>
  <c r="BG277"/>
  <c r="BF277"/>
  <c r="X277"/>
  <c r="V277"/>
  <c r="T277"/>
  <c r="P277"/>
  <c r="BI276"/>
  <c r="BH276"/>
  <c r="BG276"/>
  <c r="BF276"/>
  <c r="X276"/>
  <c r="V276"/>
  <c r="T276"/>
  <c r="P276"/>
  <c r="BI275"/>
  <c r="BH275"/>
  <c r="BG275"/>
  <c r="BF275"/>
  <c r="X275"/>
  <c r="V275"/>
  <c r="T275"/>
  <c r="P275"/>
  <c r="BI274"/>
  <c r="BH274"/>
  <c r="BG274"/>
  <c r="BF274"/>
  <c r="X274"/>
  <c r="V274"/>
  <c r="T274"/>
  <c r="P274"/>
  <c r="BI273"/>
  <c r="BH273"/>
  <c r="BG273"/>
  <c r="BF273"/>
  <c r="X273"/>
  <c r="V273"/>
  <c r="T273"/>
  <c r="P273"/>
  <c r="BI272"/>
  <c r="BH272"/>
  <c r="BG272"/>
  <c r="BF272"/>
  <c r="X272"/>
  <c r="V272"/>
  <c r="T272"/>
  <c r="P272"/>
  <c r="BI271"/>
  <c r="BH271"/>
  <c r="BG271"/>
  <c r="BF271"/>
  <c r="X271"/>
  <c r="V271"/>
  <c r="T271"/>
  <c r="P271"/>
  <c r="BI270"/>
  <c r="BH270"/>
  <c r="BG270"/>
  <c r="BF270"/>
  <c r="X270"/>
  <c r="V270"/>
  <c r="T270"/>
  <c r="P270"/>
  <c r="BI269"/>
  <c r="BH269"/>
  <c r="BG269"/>
  <c r="BF269"/>
  <c r="X269"/>
  <c r="V269"/>
  <c r="T269"/>
  <c r="P269"/>
  <c r="BI268"/>
  <c r="BH268"/>
  <c r="BG268"/>
  <c r="BF268"/>
  <c r="X268"/>
  <c r="V268"/>
  <c r="T268"/>
  <c r="P268"/>
  <c r="BI266"/>
  <c r="BH266"/>
  <c r="BG266"/>
  <c r="BF266"/>
  <c r="X266"/>
  <c r="V266"/>
  <c r="T266"/>
  <c r="P266"/>
  <c r="BI265"/>
  <c r="BH265"/>
  <c r="BG265"/>
  <c r="BF265"/>
  <c r="X265"/>
  <c r="V265"/>
  <c r="T265"/>
  <c r="P265"/>
  <c r="BI264"/>
  <c r="BH264"/>
  <c r="BG264"/>
  <c r="BF264"/>
  <c r="X264"/>
  <c r="V264"/>
  <c r="T264"/>
  <c r="P264"/>
  <c r="BI263"/>
  <c r="BH263"/>
  <c r="BG263"/>
  <c r="BF263"/>
  <c r="X263"/>
  <c r="V263"/>
  <c r="T263"/>
  <c r="P263"/>
  <c r="BI262"/>
  <c r="BH262"/>
  <c r="BG262"/>
  <c r="BF262"/>
  <c r="X262"/>
  <c r="V262"/>
  <c r="T262"/>
  <c r="P262"/>
  <c r="BI261"/>
  <c r="BH261"/>
  <c r="BG261"/>
  <c r="BF261"/>
  <c r="X261"/>
  <c r="V261"/>
  <c r="T261"/>
  <c r="P261"/>
  <c r="BI260"/>
  <c r="BH260"/>
  <c r="BG260"/>
  <c r="BF260"/>
  <c r="X260"/>
  <c r="V260"/>
  <c r="T260"/>
  <c r="P260"/>
  <c r="BI259"/>
  <c r="BH259"/>
  <c r="BG259"/>
  <c r="BF259"/>
  <c r="X259"/>
  <c r="V259"/>
  <c r="T259"/>
  <c r="P259"/>
  <c r="BI258"/>
  <c r="BH258"/>
  <c r="BG258"/>
  <c r="BF258"/>
  <c r="X258"/>
  <c r="V258"/>
  <c r="T258"/>
  <c r="P258"/>
  <c r="BI257"/>
  <c r="BH257"/>
  <c r="BG257"/>
  <c r="BF257"/>
  <c r="X257"/>
  <c r="V257"/>
  <c r="T257"/>
  <c r="P257"/>
  <c r="BI256"/>
  <c r="BH256"/>
  <c r="BG256"/>
  <c r="BF256"/>
  <c r="X256"/>
  <c r="V256"/>
  <c r="T256"/>
  <c r="P256"/>
  <c r="BI255"/>
  <c r="BH255"/>
  <c r="BG255"/>
  <c r="BF255"/>
  <c r="X255"/>
  <c r="V255"/>
  <c r="T255"/>
  <c r="P255"/>
  <c r="BI254"/>
  <c r="BH254"/>
  <c r="BG254"/>
  <c r="BF254"/>
  <c r="X254"/>
  <c r="V254"/>
  <c r="T254"/>
  <c r="P254"/>
  <c r="BI253"/>
  <c r="BH253"/>
  <c r="BG253"/>
  <c r="BF253"/>
  <c r="X253"/>
  <c r="V253"/>
  <c r="T253"/>
  <c r="P253"/>
  <c r="BI252"/>
  <c r="BH252"/>
  <c r="BG252"/>
  <c r="BF252"/>
  <c r="X252"/>
  <c r="V252"/>
  <c r="T252"/>
  <c r="P252"/>
  <c r="BI251"/>
  <c r="BH251"/>
  <c r="BG251"/>
  <c r="BF251"/>
  <c r="X251"/>
  <c r="V251"/>
  <c r="T251"/>
  <c r="P251"/>
  <c r="BI250"/>
  <c r="BH250"/>
  <c r="BG250"/>
  <c r="BF250"/>
  <c r="X250"/>
  <c r="V250"/>
  <c r="T250"/>
  <c r="P250"/>
  <c r="BI249"/>
  <c r="BH249"/>
  <c r="BG249"/>
  <c r="BF249"/>
  <c r="X249"/>
  <c r="V249"/>
  <c r="T249"/>
  <c r="P249"/>
  <c r="BI248"/>
  <c r="BH248"/>
  <c r="BG248"/>
  <c r="BF248"/>
  <c r="X248"/>
  <c r="V248"/>
  <c r="T248"/>
  <c r="P248"/>
  <c r="BI247"/>
  <c r="BH247"/>
  <c r="BG247"/>
  <c r="BF247"/>
  <c r="X247"/>
  <c r="V247"/>
  <c r="T247"/>
  <c r="P247"/>
  <c r="BI246"/>
  <c r="BH246"/>
  <c r="BG246"/>
  <c r="BF246"/>
  <c r="X246"/>
  <c r="V246"/>
  <c r="T246"/>
  <c r="P246"/>
  <c r="BI245"/>
  <c r="BH245"/>
  <c r="BG245"/>
  <c r="BF245"/>
  <c r="X245"/>
  <c r="V245"/>
  <c r="T245"/>
  <c r="P245"/>
  <c r="BI244"/>
  <c r="BH244"/>
  <c r="BG244"/>
  <c r="BF244"/>
  <c r="X244"/>
  <c r="V244"/>
  <c r="T244"/>
  <c r="P244"/>
  <c r="BI243"/>
  <c r="BH243"/>
  <c r="BG243"/>
  <c r="BF243"/>
  <c r="X243"/>
  <c r="V243"/>
  <c r="T243"/>
  <c r="P243"/>
  <c r="BI242"/>
  <c r="BH242"/>
  <c r="BG242"/>
  <c r="BF242"/>
  <c r="X242"/>
  <c r="V242"/>
  <c r="T242"/>
  <c r="P242"/>
  <c r="BI241"/>
  <c r="BH241"/>
  <c r="BG241"/>
  <c r="BF241"/>
  <c r="X241"/>
  <c r="V241"/>
  <c r="T241"/>
  <c r="P241"/>
  <c r="BI240"/>
  <c r="BH240"/>
  <c r="BG240"/>
  <c r="BF240"/>
  <c r="X240"/>
  <c r="V240"/>
  <c r="T240"/>
  <c r="P240"/>
  <c r="BI239"/>
  <c r="BH239"/>
  <c r="BG239"/>
  <c r="BF239"/>
  <c r="X239"/>
  <c r="V239"/>
  <c r="T239"/>
  <c r="P239"/>
  <c r="BI238"/>
  <c r="BH238"/>
  <c r="BG238"/>
  <c r="BF238"/>
  <c r="X238"/>
  <c r="V238"/>
  <c r="T238"/>
  <c r="P238"/>
  <c r="BI237"/>
  <c r="BH237"/>
  <c r="BG237"/>
  <c r="BF237"/>
  <c r="X237"/>
  <c r="V237"/>
  <c r="T237"/>
  <c r="P237"/>
  <c r="BI236"/>
  <c r="BH236"/>
  <c r="BG236"/>
  <c r="BF236"/>
  <c r="X236"/>
  <c r="V236"/>
  <c r="T236"/>
  <c r="P236"/>
  <c r="BI235"/>
  <c r="BH235"/>
  <c r="BG235"/>
  <c r="BF235"/>
  <c r="X235"/>
  <c r="V235"/>
  <c r="T235"/>
  <c r="P235"/>
  <c r="BI234"/>
  <c r="BH234"/>
  <c r="BG234"/>
  <c r="BF234"/>
  <c r="X234"/>
  <c r="V234"/>
  <c r="T234"/>
  <c r="P234"/>
  <c r="BI233"/>
  <c r="BH233"/>
  <c r="BG233"/>
  <c r="BF233"/>
  <c r="X233"/>
  <c r="V233"/>
  <c r="T233"/>
  <c r="P233"/>
  <c r="BI232"/>
  <c r="BH232"/>
  <c r="BG232"/>
  <c r="BF232"/>
  <c r="X232"/>
  <c r="V232"/>
  <c r="T232"/>
  <c r="P232"/>
  <c r="BI231"/>
  <c r="BH231"/>
  <c r="BG231"/>
  <c r="BF231"/>
  <c r="X231"/>
  <c r="V231"/>
  <c r="T231"/>
  <c r="P231"/>
  <c r="BI230"/>
  <c r="BH230"/>
  <c r="BG230"/>
  <c r="BF230"/>
  <c r="X230"/>
  <c r="V230"/>
  <c r="T230"/>
  <c r="P230"/>
  <c r="BI229"/>
  <c r="BH229"/>
  <c r="BG229"/>
  <c r="BF229"/>
  <c r="X229"/>
  <c r="V229"/>
  <c r="T229"/>
  <c r="P229"/>
  <c r="BI227"/>
  <c r="BH227"/>
  <c r="BG227"/>
  <c r="BF227"/>
  <c r="X227"/>
  <c r="V227"/>
  <c r="T227"/>
  <c r="P227"/>
  <c r="BI226"/>
  <c r="BH226"/>
  <c r="BG226"/>
  <c r="BF226"/>
  <c r="X226"/>
  <c r="V226"/>
  <c r="T226"/>
  <c r="P226"/>
  <c r="BI225"/>
  <c r="BH225"/>
  <c r="BG225"/>
  <c r="BF225"/>
  <c r="X225"/>
  <c r="V225"/>
  <c r="T225"/>
  <c r="P225"/>
  <c r="BI224"/>
  <c r="BH224"/>
  <c r="BG224"/>
  <c r="BF224"/>
  <c r="X224"/>
  <c r="V224"/>
  <c r="T224"/>
  <c r="P224"/>
  <c r="BI223"/>
  <c r="BH223"/>
  <c r="BG223"/>
  <c r="BF223"/>
  <c r="X223"/>
  <c r="V223"/>
  <c r="T223"/>
  <c r="P223"/>
  <c r="BI222"/>
  <c r="BH222"/>
  <c r="BG222"/>
  <c r="BF222"/>
  <c r="X222"/>
  <c r="V222"/>
  <c r="T222"/>
  <c r="P222"/>
  <c r="BI221"/>
  <c r="BH221"/>
  <c r="BG221"/>
  <c r="BF221"/>
  <c r="X221"/>
  <c r="V221"/>
  <c r="T221"/>
  <c r="P221"/>
  <c r="BI220"/>
  <c r="BH220"/>
  <c r="BG220"/>
  <c r="BF220"/>
  <c r="X220"/>
  <c r="V220"/>
  <c r="T220"/>
  <c r="P220"/>
  <c r="BI219"/>
  <c r="BH219"/>
  <c r="BG219"/>
  <c r="BF219"/>
  <c r="X219"/>
  <c r="V219"/>
  <c r="T219"/>
  <c r="P219"/>
  <c r="BI218"/>
  <c r="BH218"/>
  <c r="BG218"/>
  <c r="BF218"/>
  <c r="X218"/>
  <c r="V218"/>
  <c r="T218"/>
  <c r="P218"/>
  <c r="BI217"/>
  <c r="BH217"/>
  <c r="BG217"/>
  <c r="BF217"/>
  <c r="X217"/>
  <c r="V217"/>
  <c r="T217"/>
  <c r="P217"/>
  <c r="BI216"/>
  <c r="BH216"/>
  <c r="BG216"/>
  <c r="BF216"/>
  <c r="X216"/>
  <c r="V216"/>
  <c r="T216"/>
  <c r="P216"/>
  <c r="BI215"/>
  <c r="BH215"/>
  <c r="BG215"/>
  <c r="BF215"/>
  <c r="X215"/>
  <c r="V215"/>
  <c r="T215"/>
  <c r="P215"/>
  <c r="BI214"/>
  <c r="BH214"/>
  <c r="BG214"/>
  <c r="BF214"/>
  <c r="X214"/>
  <c r="V214"/>
  <c r="T214"/>
  <c r="P214"/>
  <c r="BI213"/>
  <c r="BH213"/>
  <c r="BG213"/>
  <c r="BF213"/>
  <c r="X213"/>
  <c r="V213"/>
  <c r="T213"/>
  <c r="P213"/>
  <c r="BI212"/>
  <c r="BH212"/>
  <c r="BG212"/>
  <c r="BF212"/>
  <c r="X212"/>
  <c r="V212"/>
  <c r="T212"/>
  <c r="P212"/>
  <c r="BI211"/>
  <c r="BH211"/>
  <c r="BG211"/>
  <c r="BF211"/>
  <c r="X211"/>
  <c r="V211"/>
  <c r="T211"/>
  <c r="P211"/>
  <c r="BI210"/>
  <c r="BH210"/>
  <c r="BG210"/>
  <c r="BF210"/>
  <c r="X210"/>
  <c r="V210"/>
  <c r="T210"/>
  <c r="P210"/>
  <c r="BI209"/>
  <c r="BH209"/>
  <c r="BG209"/>
  <c r="BF209"/>
  <c r="X209"/>
  <c r="V209"/>
  <c r="T209"/>
  <c r="P209"/>
  <c r="BI208"/>
  <c r="BH208"/>
  <c r="BG208"/>
  <c r="BF208"/>
  <c r="X208"/>
  <c r="V208"/>
  <c r="T208"/>
  <c r="P208"/>
  <c r="BI207"/>
  <c r="BH207"/>
  <c r="BG207"/>
  <c r="BF207"/>
  <c r="X207"/>
  <c r="V207"/>
  <c r="T207"/>
  <c r="P207"/>
  <c r="BI206"/>
  <c r="BH206"/>
  <c r="BG206"/>
  <c r="BF206"/>
  <c r="X206"/>
  <c r="V206"/>
  <c r="T206"/>
  <c r="P206"/>
  <c r="BI205"/>
  <c r="BH205"/>
  <c r="BG205"/>
  <c r="BF205"/>
  <c r="X205"/>
  <c r="V205"/>
  <c r="T205"/>
  <c r="P205"/>
  <c r="BI204"/>
  <c r="BH204"/>
  <c r="BG204"/>
  <c r="BF204"/>
  <c r="X204"/>
  <c r="V204"/>
  <c r="T204"/>
  <c r="P204"/>
  <c r="BI203"/>
  <c r="BH203"/>
  <c r="BG203"/>
  <c r="BF203"/>
  <c r="X203"/>
  <c r="V203"/>
  <c r="T203"/>
  <c r="P203"/>
  <c r="BI202"/>
  <c r="BH202"/>
  <c r="BG202"/>
  <c r="BF202"/>
  <c r="X202"/>
  <c r="V202"/>
  <c r="T202"/>
  <c r="P202"/>
  <c r="BI201"/>
  <c r="BH201"/>
  <c r="BG201"/>
  <c r="BF201"/>
  <c r="X201"/>
  <c r="V201"/>
  <c r="T201"/>
  <c r="P201"/>
  <c r="BI200"/>
  <c r="BH200"/>
  <c r="BG200"/>
  <c r="BF200"/>
  <c r="X200"/>
  <c r="V200"/>
  <c r="T200"/>
  <c r="P200"/>
  <c r="BI199"/>
  <c r="BH199"/>
  <c r="BG199"/>
  <c r="BF199"/>
  <c r="X199"/>
  <c r="V199"/>
  <c r="T199"/>
  <c r="P199"/>
  <c r="BI198"/>
  <c r="BH198"/>
  <c r="BG198"/>
  <c r="BF198"/>
  <c r="X198"/>
  <c r="V198"/>
  <c r="T198"/>
  <c r="P198"/>
  <c r="BI197"/>
  <c r="BH197"/>
  <c r="BG197"/>
  <c r="BF197"/>
  <c r="X197"/>
  <c r="V197"/>
  <c r="T197"/>
  <c r="P197"/>
  <c r="BI196"/>
  <c r="BH196"/>
  <c r="BG196"/>
  <c r="BF196"/>
  <c r="X196"/>
  <c r="V196"/>
  <c r="T196"/>
  <c r="P196"/>
  <c r="BI195"/>
  <c r="BH195"/>
  <c r="BG195"/>
  <c r="BF195"/>
  <c r="X195"/>
  <c r="V195"/>
  <c r="T195"/>
  <c r="P195"/>
  <c r="BI194"/>
  <c r="BH194"/>
  <c r="BG194"/>
  <c r="BF194"/>
  <c r="X194"/>
  <c r="V194"/>
  <c r="T194"/>
  <c r="P194"/>
  <c r="BI193"/>
  <c r="BH193"/>
  <c r="BG193"/>
  <c r="BF193"/>
  <c r="X193"/>
  <c r="V193"/>
  <c r="T193"/>
  <c r="P193"/>
  <c r="BI192"/>
  <c r="BH192"/>
  <c r="BG192"/>
  <c r="BF192"/>
  <c r="X192"/>
  <c r="V192"/>
  <c r="T192"/>
  <c r="P192"/>
  <c r="BI191"/>
  <c r="BH191"/>
  <c r="BG191"/>
  <c r="BF191"/>
  <c r="X191"/>
  <c r="V191"/>
  <c r="T191"/>
  <c r="P191"/>
  <c r="BI190"/>
  <c r="BH190"/>
  <c r="BG190"/>
  <c r="BF190"/>
  <c r="X190"/>
  <c r="V190"/>
  <c r="T190"/>
  <c r="P190"/>
  <c r="BI189"/>
  <c r="BH189"/>
  <c r="BG189"/>
  <c r="BF189"/>
  <c r="X189"/>
  <c r="V189"/>
  <c r="T189"/>
  <c r="P189"/>
  <c r="BI188"/>
  <c r="BH188"/>
  <c r="BG188"/>
  <c r="BF188"/>
  <c r="X188"/>
  <c r="V188"/>
  <c r="T188"/>
  <c r="P188"/>
  <c r="BI187"/>
  <c r="BH187"/>
  <c r="BG187"/>
  <c r="BF187"/>
  <c r="X187"/>
  <c r="V187"/>
  <c r="T187"/>
  <c r="P187"/>
  <c r="BI186"/>
  <c r="BH186"/>
  <c r="BG186"/>
  <c r="BF186"/>
  <c r="X186"/>
  <c r="V186"/>
  <c r="T186"/>
  <c r="P186"/>
  <c r="BI185"/>
  <c r="BH185"/>
  <c r="BG185"/>
  <c r="BF185"/>
  <c r="X185"/>
  <c r="V185"/>
  <c r="T185"/>
  <c r="P185"/>
  <c r="BI184"/>
  <c r="BH184"/>
  <c r="BG184"/>
  <c r="BF184"/>
  <c r="X184"/>
  <c r="V184"/>
  <c r="T184"/>
  <c r="P184"/>
  <c r="BI183"/>
  <c r="BH183"/>
  <c r="BG183"/>
  <c r="BF183"/>
  <c r="X183"/>
  <c r="V183"/>
  <c r="T183"/>
  <c r="P183"/>
  <c r="BI182"/>
  <c r="BH182"/>
  <c r="BG182"/>
  <c r="BF182"/>
  <c r="X182"/>
  <c r="V182"/>
  <c r="T182"/>
  <c r="P182"/>
  <c r="BI181"/>
  <c r="BH181"/>
  <c r="BG181"/>
  <c r="BF181"/>
  <c r="X181"/>
  <c r="V181"/>
  <c r="T181"/>
  <c r="P181"/>
  <c r="BI180"/>
  <c r="BH180"/>
  <c r="BG180"/>
  <c r="BF180"/>
  <c r="X180"/>
  <c r="V180"/>
  <c r="T180"/>
  <c r="P180"/>
  <c r="BI179"/>
  <c r="BH179"/>
  <c r="BG179"/>
  <c r="BF179"/>
  <c r="X179"/>
  <c r="V179"/>
  <c r="T179"/>
  <c r="P179"/>
  <c r="BI178"/>
  <c r="BH178"/>
  <c r="BG178"/>
  <c r="BF178"/>
  <c r="X178"/>
  <c r="V178"/>
  <c r="T178"/>
  <c r="P178"/>
  <c r="BI177"/>
  <c r="BH177"/>
  <c r="BG177"/>
  <c r="BF177"/>
  <c r="X177"/>
  <c r="V177"/>
  <c r="T177"/>
  <c r="P177"/>
  <c r="BI176"/>
  <c r="BH176"/>
  <c r="BG176"/>
  <c r="BF176"/>
  <c r="X176"/>
  <c r="V176"/>
  <c r="T176"/>
  <c r="P176"/>
  <c r="BI175"/>
  <c r="BH175"/>
  <c r="BG175"/>
  <c r="BF175"/>
  <c r="X175"/>
  <c r="V175"/>
  <c r="T175"/>
  <c r="P175"/>
  <c r="BI174"/>
  <c r="BH174"/>
  <c r="BG174"/>
  <c r="BF174"/>
  <c r="X174"/>
  <c r="V174"/>
  <c r="T174"/>
  <c r="P174"/>
  <c r="BI173"/>
  <c r="BH173"/>
  <c r="BG173"/>
  <c r="BF173"/>
  <c r="X173"/>
  <c r="V173"/>
  <c r="T173"/>
  <c r="P173"/>
  <c r="BI172"/>
  <c r="BH172"/>
  <c r="BG172"/>
  <c r="BF172"/>
  <c r="X172"/>
  <c r="V172"/>
  <c r="T172"/>
  <c r="P172"/>
  <c r="BI171"/>
  <c r="BH171"/>
  <c r="BG171"/>
  <c r="BF171"/>
  <c r="X171"/>
  <c r="V171"/>
  <c r="T171"/>
  <c r="P171"/>
  <c r="BI170"/>
  <c r="BH170"/>
  <c r="BG170"/>
  <c r="BF170"/>
  <c r="X170"/>
  <c r="V170"/>
  <c r="T170"/>
  <c r="P170"/>
  <c r="BI169"/>
  <c r="BH169"/>
  <c r="BG169"/>
  <c r="BF169"/>
  <c r="X169"/>
  <c r="V169"/>
  <c r="T169"/>
  <c r="P169"/>
  <c r="BI168"/>
  <c r="BH168"/>
  <c r="BG168"/>
  <c r="BF168"/>
  <c r="X168"/>
  <c r="V168"/>
  <c r="T168"/>
  <c r="P168"/>
  <c r="BI167"/>
  <c r="BH167"/>
  <c r="BG167"/>
  <c r="BF167"/>
  <c r="X167"/>
  <c r="V167"/>
  <c r="T167"/>
  <c r="P167"/>
  <c r="BI166"/>
  <c r="BH166"/>
  <c r="BG166"/>
  <c r="BF166"/>
  <c r="X166"/>
  <c r="V166"/>
  <c r="T166"/>
  <c r="P166"/>
  <c r="BI165"/>
  <c r="BH165"/>
  <c r="BG165"/>
  <c r="BF165"/>
  <c r="X165"/>
  <c r="V165"/>
  <c r="T165"/>
  <c r="P165"/>
  <c r="BI164"/>
  <c r="BH164"/>
  <c r="BG164"/>
  <c r="BF164"/>
  <c r="X164"/>
  <c r="V164"/>
  <c r="T164"/>
  <c r="P164"/>
  <c r="BI163"/>
  <c r="BH163"/>
  <c r="BG163"/>
  <c r="BF163"/>
  <c r="X163"/>
  <c r="V163"/>
  <c r="T163"/>
  <c r="P163"/>
  <c r="BI162"/>
  <c r="BH162"/>
  <c r="BG162"/>
  <c r="BF162"/>
  <c r="X162"/>
  <c r="V162"/>
  <c r="T162"/>
  <c r="P162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7"/>
  <c r="BH157"/>
  <c r="BG157"/>
  <c r="BF157"/>
  <c r="X157"/>
  <c r="V157"/>
  <c r="T157"/>
  <c r="P157"/>
  <c r="BI156"/>
  <c r="BH156"/>
  <c r="BG156"/>
  <c r="BF156"/>
  <c r="X156"/>
  <c r="V156"/>
  <c r="T156"/>
  <c r="P156"/>
  <c r="BI154"/>
  <c r="BH154"/>
  <c r="BG154"/>
  <c r="BF154"/>
  <c r="X154"/>
  <c r="V154"/>
  <c r="T154"/>
  <c r="P154"/>
  <c r="BI153"/>
  <c r="BH153"/>
  <c r="BG153"/>
  <c r="BF153"/>
  <c r="X153"/>
  <c r="V153"/>
  <c r="T153"/>
  <c r="P153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9"/>
  <c r="BH149"/>
  <c r="BG149"/>
  <c r="BF149"/>
  <c r="X149"/>
  <c r="V149"/>
  <c r="T149"/>
  <c r="P149"/>
  <c r="BI148"/>
  <c r="BH148"/>
  <c r="BG148"/>
  <c r="BF148"/>
  <c r="X148"/>
  <c r="V148"/>
  <c r="T148"/>
  <c r="P148"/>
  <c r="BI147"/>
  <c r="BH147"/>
  <c r="BG147"/>
  <c r="BF147"/>
  <c r="X147"/>
  <c r="V147"/>
  <c r="T147"/>
  <c r="P147"/>
  <c r="BI146"/>
  <c r="BH146"/>
  <c r="BG146"/>
  <c r="BF146"/>
  <c r="X146"/>
  <c r="V146"/>
  <c r="T146"/>
  <c r="P146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29"/>
  <c r="BH129"/>
  <c r="BG129"/>
  <c r="BF129"/>
  <c r="X129"/>
  <c r="V129"/>
  <c r="T129"/>
  <c r="P129"/>
  <c r="BI128"/>
  <c r="BH128"/>
  <c r="BG128"/>
  <c r="BF128"/>
  <c r="X128"/>
  <c r="V128"/>
  <c r="T128"/>
  <c r="P128"/>
  <c r="BI127"/>
  <c r="BH127"/>
  <c r="BG127"/>
  <c r="BF127"/>
  <c r="X127"/>
  <c r="V127"/>
  <c r="T127"/>
  <c r="P127"/>
  <c r="BI126"/>
  <c r="BH126"/>
  <c r="BG126"/>
  <c r="BF126"/>
  <c r="X126"/>
  <c r="V126"/>
  <c r="T126"/>
  <c r="P126"/>
  <c r="BI125"/>
  <c r="BH125"/>
  <c r="BG125"/>
  <c r="BF125"/>
  <c r="X125"/>
  <c r="V125"/>
  <c r="T125"/>
  <c r="P125"/>
  <c r="BI124"/>
  <c r="BH124"/>
  <c r="BG124"/>
  <c r="BF124"/>
  <c r="X124"/>
  <c r="V124"/>
  <c r="T124"/>
  <c r="P124"/>
  <c r="BI123"/>
  <c r="BH123"/>
  <c r="BG123"/>
  <c r="BF123"/>
  <c r="X123"/>
  <c r="V123"/>
  <c r="T123"/>
  <c r="P123"/>
  <c r="BI122"/>
  <c r="BH122"/>
  <c r="BG122"/>
  <c r="BF122"/>
  <c r="X122"/>
  <c r="V122"/>
  <c r="T122"/>
  <c r="P122"/>
  <c r="BI121"/>
  <c r="BH121"/>
  <c r="BG121"/>
  <c r="BF121"/>
  <c r="X121"/>
  <c r="V121"/>
  <c r="T121"/>
  <c r="P121"/>
  <c r="BI120"/>
  <c r="BH120"/>
  <c r="BG120"/>
  <c r="BF120"/>
  <c r="X120"/>
  <c r="V120"/>
  <c r="T120"/>
  <c r="P120"/>
  <c r="BI119"/>
  <c r="BH119"/>
  <c r="BG119"/>
  <c r="BF119"/>
  <c r="X119"/>
  <c r="V119"/>
  <c r="T119"/>
  <c r="P119"/>
  <c r="BI118"/>
  <c r="BH118"/>
  <c r="BG118"/>
  <c r="BF118"/>
  <c r="X118"/>
  <c r="V118"/>
  <c r="T118"/>
  <c r="P118"/>
  <c r="BI117"/>
  <c r="BH117"/>
  <c r="BG117"/>
  <c r="BF117"/>
  <c r="X117"/>
  <c r="V117"/>
  <c r="T117"/>
  <c r="P117"/>
  <c r="BI116"/>
  <c r="BH116"/>
  <c r="BG116"/>
  <c r="BF116"/>
  <c r="X116"/>
  <c r="V116"/>
  <c r="T116"/>
  <c r="P116"/>
  <c r="BI115"/>
  <c r="BH115"/>
  <c r="BG115"/>
  <c r="BF115"/>
  <c r="X115"/>
  <c r="V115"/>
  <c r="T115"/>
  <c r="P115"/>
  <c r="BI114"/>
  <c r="BH114"/>
  <c r="BG114"/>
  <c r="BF114"/>
  <c r="X114"/>
  <c r="V114"/>
  <c r="T114"/>
  <c r="P114"/>
  <c r="BI113"/>
  <c r="BH113"/>
  <c r="BG113"/>
  <c r="BF113"/>
  <c r="X113"/>
  <c r="V113"/>
  <c r="T113"/>
  <c r="P113"/>
  <c r="BI112"/>
  <c r="BH112"/>
  <c r="BG112"/>
  <c r="BF112"/>
  <c r="X112"/>
  <c r="V112"/>
  <c r="T112"/>
  <c r="P112"/>
  <c r="BI111"/>
  <c r="BH111"/>
  <c r="BG111"/>
  <c r="BF111"/>
  <c r="X111"/>
  <c r="V111"/>
  <c r="T111"/>
  <c r="P111"/>
  <c r="BI110"/>
  <c r="BH110"/>
  <c r="BG110"/>
  <c r="BF110"/>
  <c r="X110"/>
  <c r="V110"/>
  <c r="T110"/>
  <c r="P110"/>
  <c r="BI109"/>
  <c r="BH109"/>
  <c r="BG109"/>
  <c r="BF109"/>
  <c r="X109"/>
  <c r="V109"/>
  <c r="T109"/>
  <c r="P109"/>
  <c r="BI108"/>
  <c r="BH108"/>
  <c r="BG108"/>
  <c r="BF108"/>
  <c r="X108"/>
  <c r="V108"/>
  <c r="T108"/>
  <c r="P108"/>
  <c r="BI106"/>
  <c r="BH106"/>
  <c r="BG106"/>
  <c r="BF106"/>
  <c r="X106"/>
  <c r="V106"/>
  <c r="T106"/>
  <c r="P106"/>
  <c r="BI104"/>
  <c r="BH104"/>
  <c r="BG104"/>
  <c r="BF104"/>
  <c r="X104"/>
  <c r="V104"/>
  <c r="T104"/>
  <c r="P104"/>
  <c r="BI103"/>
  <c r="BH103"/>
  <c r="BG103"/>
  <c r="BF103"/>
  <c r="X103"/>
  <c r="V103"/>
  <c r="T103"/>
  <c r="P103"/>
  <c r="BI102"/>
  <c r="BH102"/>
  <c r="BG102"/>
  <c r="BF102"/>
  <c r="X102"/>
  <c r="V102"/>
  <c r="T102"/>
  <c r="P102"/>
  <c r="BI100"/>
  <c r="BH100"/>
  <c r="BG100"/>
  <c r="BF100"/>
  <c r="X100"/>
  <c r="V100"/>
  <c r="T100"/>
  <c r="P100"/>
  <c r="BI98"/>
  <c r="BH98"/>
  <c r="BG98"/>
  <c r="BF98"/>
  <c r="X98"/>
  <c r="V98"/>
  <c r="T98"/>
  <c r="P98"/>
  <c r="BI96"/>
  <c r="BH96"/>
  <c r="BG96"/>
  <c r="BF96"/>
  <c r="X96"/>
  <c r="V96"/>
  <c r="T96"/>
  <c r="P96"/>
  <c r="J90"/>
  <c r="F89"/>
  <c r="F87"/>
  <c r="E85"/>
  <c r="J61"/>
  <c r="F60"/>
  <c r="F58"/>
  <c r="E56"/>
  <c r="J23"/>
  <c r="E23"/>
  <c r="J89"/>
  <c r="J22"/>
  <c r="J20"/>
  <c r="E20"/>
  <c r="F90"/>
  <c r="J19"/>
  <c r="J14"/>
  <c r="J87"/>
  <c r="E7"/>
  <c r="E52"/>
  <c i="1" r="L50"/>
  <c r="AM50"/>
  <c r="AM49"/>
  <c r="L49"/>
  <c r="AM47"/>
  <c r="L47"/>
  <c r="L45"/>
  <c r="L44"/>
  <c i="6" r="R90"/>
  <c r="Q89"/>
  <c r="R87"/>
  <c r="K87"/>
  <c r="Q85"/>
  <c r="R84"/>
  <c i="5" r="R101"/>
  <c r="Q100"/>
  <c r="R98"/>
  <c r="Q97"/>
  <c r="Q94"/>
  <c i="4" r="Q272"/>
  <c r="R271"/>
  <c r="Q270"/>
  <c r="Q269"/>
  <c r="Q267"/>
  <c r="Q266"/>
  <c r="Q265"/>
  <c r="Q264"/>
  <c r="R263"/>
  <c r="R262"/>
  <c r="R261"/>
  <c r="R221"/>
  <c r="Q220"/>
  <c r="Q219"/>
  <c r="Q217"/>
  <c r="R216"/>
  <c r="R215"/>
  <c r="R214"/>
  <c r="Q211"/>
  <c r="R210"/>
  <c r="R209"/>
  <c r="R208"/>
  <c r="R207"/>
  <c r="R204"/>
  <c r="R201"/>
  <c r="R200"/>
  <c r="R198"/>
  <c r="R197"/>
  <c r="R194"/>
  <c r="R193"/>
  <c r="R192"/>
  <c r="R188"/>
  <c r="R186"/>
  <c r="R183"/>
  <c r="R181"/>
  <c r="R180"/>
  <c r="R179"/>
  <c r="R177"/>
  <c r="R176"/>
  <c r="R175"/>
  <c r="R174"/>
  <c r="Q173"/>
  <c r="R172"/>
  <c r="R167"/>
  <c r="R166"/>
  <c r="R165"/>
  <c r="Q164"/>
  <c r="Q161"/>
  <c r="R159"/>
  <c r="R158"/>
  <c r="BK157"/>
  <c r="R156"/>
  <c r="Q156"/>
  <c r="Q154"/>
  <c r="Q153"/>
  <c r="R152"/>
  <c r="Q152"/>
  <c r="R149"/>
  <c r="R147"/>
  <c r="R144"/>
  <c r="BK142"/>
  <c r="R141"/>
  <c r="Q140"/>
  <c r="R139"/>
  <c r="R128"/>
  <c r="Q127"/>
  <c r="R126"/>
  <c r="Q124"/>
  <c r="R122"/>
  <c r="Q120"/>
  <c r="K120"/>
  <c r="Q119"/>
  <c r="Q117"/>
  <c r="Q116"/>
  <c r="R115"/>
  <c r="Q115"/>
  <c r="Q114"/>
  <c r="Q113"/>
  <c r="Q112"/>
  <c r="R111"/>
  <c r="R110"/>
  <c r="R109"/>
  <c r="R104"/>
  <c i="3" r="BK98"/>
  <c r="Q94"/>
  <c i="2" r="R284"/>
  <c r="R283"/>
  <c r="R282"/>
  <c r="R279"/>
  <c r="Q278"/>
  <c r="Q276"/>
  <c r="R274"/>
  <c r="Q270"/>
  <c r="Q268"/>
  <c r="Q266"/>
  <c r="Q265"/>
  <c r="R262"/>
  <c r="Q260"/>
  <c r="Q255"/>
  <c r="Q253"/>
  <c r="Q247"/>
  <c r="R246"/>
  <c r="Q244"/>
  <c r="R243"/>
  <c r="R242"/>
  <c r="R241"/>
  <c r="Q237"/>
  <c r="R234"/>
  <c r="Q233"/>
  <c r="R232"/>
  <c r="Q224"/>
  <c r="R221"/>
  <c r="Q219"/>
  <c r="Q218"/>
  <c r="Q217"/>
  <c r="R214"/>
  <c r="Q213"/>
  <c r="Q209"/>
  <c r="R208"/>
  <c r="R207"/>
  <c r="R206"/>
  <c r="R205"/>
  <c r="R203"/>
  <c r="Q202"/>
  <c r="Q201"/>
  <c r="R200"/>
  <c r="R199"/>
  <c r="R196"/>
  <c r="R195"/>
  <c r="Q194"/>
  <c r="R192"/>
  <c r="R190"/>
  <c r="R187"/>
  <c r="Q185"/>
  <c r="R184"/>
  <c r="Q183"/>
  <c r="R181"/>
  <c r="Q176"/>
  <c r="R175"/>
  <c r="Q172"/>
  <c r="R171"/>
  <c r="R168"/>
  <c r="Q166"/>
  <c r="R163"/>
  <c r="Q162"/>
  <c r="R161"/>
  <c r="Q158"/>
  <c r="R157"/>
  <c r="Q153"/>
  <c r="Q151"/>
  <c r="Q148"/>
  <c r="R147"/>
  <c r="Q146"/>
  <c r="R145"/>
  <c r="Q143"/>
  <c r="R141"/>
  <c r="Q141"/>
  <c r="R139"/>
  <c r="R137"/>
  <c r="R136"/>
  <c r="Q128"/>
  <c r="R127"/>
  <c r="R123"/>
  <c r="Q122"/>
  <c r="R121"/>
  <c r="R119"/>
  <c r="Q117"/>
  <c r="Q116"/>
  <c r="R113"/>
  <c r="R112"/>
  <c r="R108"/>
  <c r="R104"/>
  <c i="6" r="R88"/>
  <c r="Q87"/>
  <c r="Q86"/>
  <c r="R85"/>
  <c r="Q84"/>
  <c i="5" r="Q102"/>
  <c r="Q101"/>
  <c r="R100"/>
  <c r="Q99"/>
  <c r="Q98"/>
  <c r="R94"/>
  <c i="4" r="Q276"/>
  <c r="R274"/>
  <c r="Q274"/>
  <c r="R273"/>
  <c r="Q273"/>
  <c r="R272"/>
  <c r="R270"/>
  <c r="R269"/>
  <c r="R268"/>
  <c r="R266"/>
  <c r="R264"/>
  <c r="Q263"/>
  <c r="Q262"/>
  <c r="R260"/>
  <c r="Q260"/>
  <c r="R259"/>
  <c r="Q259"/>
  <c r="R258"/>
  <c r="R256"/>
  <c r="Q253"/>
  <c r="Q252"/>
  <c r="Q247"/>
  <c r="R245"/>
  <c r="Q245"/>
  <c r="R244"/>
  <c r="Q244"/>
  <c r="R243"/>
  <c r="Q243"/>
  <c r="R103"/>
  <c i="3" r="R101"/>
  <c r="R100"/>
  <c r="R99"/>
  <c i="2" r="R281"/>
  <c r="Q280"/>
  <c r="R276"/>
  <c r="R272"/>
  <c r="Q271"/>
  <c r="Q264"/>
  <c r="Q263"/>
  <c r="Q262"/>
  <c r="Q261"/>
  <c r="R260"/>
  <c r="R258"/>
  <c r="R257"/>
  <c r="Q256"/>
  <c r="R254"/>
  <c r="Q252"/>
  <c r="R251"/>
  <c r="R249"/>
  <c r="Q246"/>
  <c r="R240"/>
  <c r="R235"/>
  <c r="R230"/>
  <c r="Q229"/>
  <c r="R227"/>
  <c r="Q225"/>
  <c r="R223"/>
  <c r="R222"/>
  <c r="R220"/>
  <c r="Q215"/>
  <c r="R212"/>
  <c r="R211"/>
  <c r="R209"/>
  <c r="Q205"/>
  <c r="Q204"/>
  <c r="R201"/>
  <c r="Q198"/>
  <c r="R197"/>
  <c r="Q196"/>
  <c r="Q191"/>
  <c r="Q189"/>
  <c r="R186"/>
  <c r="Q179"/>
  <c r="R178"/>
  <c r="Q177"/>
  <c r="Q169"/>
  <c r="Q168"/>
  <c r="Q163"/>
  <c r="R162"/>
  <c r="Q160"/>
  <c r="Q159"/>
  <c r="R158"/>
  <c r="Q149"/>
  <c r="Q147"/>
  <c r="R146"/>
  <c r="Q145"/>
  <c r="R144"/>
  <c r="Q140"/>
  <c r="R138"/>
  <c r="R129"/>
  <c r="R126"/>
  <c r="R122"/>
  <c r="R120"/>
  <c r="R118"/>
  <c r="R117"/>
  <c r="R116"/>
  <c r="Q114"/>
  <c r="Q113"/>
  <c r="Q111"/>
  <c r="Q108"/>
  <c r="R103"/>
  <c i="6" r="Q90"/>
  <c r="R89"/>
  <c r="Q88"/>
  <c r="R86"/>
  <c i="5" r="R102"/>
  <c r="R99"/>
  <c r="R97"/>
  <c i="4" r="R276"/>
  <c r="R275"/>
  <c r="Q275"/>
  <c r="Q271"/>
  <c r="Q268"/>
  <c r="R267"/>
  <c r="R265"/>
  <c r="Q261"/>
  <c r="Q258"/>
  <c r="Q256"/>
  <c r="R255"/>
  <c r="Q255"/>
  <c r="R254"/>
  <c r="Q254"/>
  <c r="R253"/>
  <c r="R252"/>
  <c r="R251"/>
  <c r="Q251"/>
  <c r="R250"/>
  <c r="Q250"/>
  <c r="R249"/>
  <c r="Q249"/>
  <c r="R248"/>
  <c r="Q248"/>
  <c r="R247"/>
  <c r="R246"/>
  <c r="Q246"/>
  <c r="R242"/>
  <c r="Q242"/>
  <c r="R241"/>
  <c r="Q241"/>
  <c r="R240"/>
  <c r="Q240"/>
  <c r="R239"/>
  <c r="Q239"/>
  <c r="R238"/>
  <c r="Q238"/>
  <c r="R237"/>
  <c r="Q237"/>
  <c r="R236"/>
  <c r="Q236"/>
  <c r="R235"/>
  <c r="Q235"/>
  <c r="R234"/>
  <c r="Q234"/>
  <c r="R233"/>
  <c r="Q233"/>
  <c r="R232"/>
  <c r="Q232"/>
  <c r="R231"/>
  <c r="Q231"/>
  <c r="R230"/>
  <c r="Q230"/>
  <c r="Q229"/>
  <c r="Q225"/>
  <c r="Q223"/>
  <c r="R222"/>
  <c r="Q214"/>
  <c r="R213"/>
  <c r="Q212"/>
  <c r="R211"/>
  <c r="Q209"/>
  <c r="Q208"/>
  <c r="R206"/>
  <c r="Q205"/>
  <c r="Q203"/>
  <c r="R202"/>
  <c r="Q201"/>
  <c r="Q197"/>
  <c r="R196"/>
  <c r="R195"/>
  <c r="Q194"/>
  <c r="Q193"/>
  <c r="Q191"/>
  <c r="Q190"/>
  <c r="R189"/>
  <c r="R187"/>
  <c r="Q185"/>
  <c r="R184"/>
  <c r="R182"/>
  <c r="Q180"/>
  <c r="Q179"/>
  <c r="R178"/>
  <c r="Q176"/>
  <c r="Q175"/>
  <c r="Q174"/>
  <c r="R173"/>
  <c r="R171"/>
  <c r="Q171"/>
  <c r="R170"/>
  <c r="Q169"/>
  <c r="R168"/>
  <c r="Q167"/>
  <c r="R163"/>
  <c r="R161"/>
  <c r="R157"/>
  <c r="R155"/>
  <c r="R154"/>
  <c r="Q151"/>
  <c r="Q150"/>
  <c r="Q147"/>
  <c r="Q146"/>
  <c r="Q144"/>
  <c r="BK144"/>
  <c r="R143"/>
  <c r="Q143"/>
  <c r="R142"/>
  <c r="K142"/>
  <c r="Q141"/>
  <c r="R140"/>
  <c r="Q138"/>
  <c r="Q137"/>
  <c r="Q135"/>
  <c r="R134"/>
  <c r="R133"/>
  <c r="Q133"/>
  <c r="R132"/>
  <c r="Q131"/>
  <c r="Q130"/>
  <c r="Q129"/>
  <c r="R127"/>
  <c r="Q125"/>
  <c r="R123"/>
  <c r="Q123"/>
  <c r="Q122"/>
  <c r="Q121"/>
  <c r="R120"/>
  <c r="R119"/>
  <c r="R118"/>
  <c r="R113"/>
  <c r="Q110"/>
  <c r="Q108"/>
  <c r="Q104"/>
  <c r="Q103"/>
  <c r="R102"/>
  <c r="Q102"/>
  <c r="Q98"/>
  <c r="R96"/>
  <c r="Q96"/>
  <c i="3" r="Q102"/>
  <c r="Q98"/>
  <c r="K98"/>
  <c i="2" r="R286"/>
  <c r="Q286"/>
  <c r="R285"/>
  <c r="Q285"/>
  <c r="Q284"/>
  <c r="Q283"/>
  <c r="Q282"/>
  <c r="Q281"/>
  <c r="R280"/>
  <c r="R278"/>
  <c r="R277"/>
  <c r="Q275"/>
  <c r="R273"/>
  <c r="Q272"/>
  <c r="Q269"/>
  <c r="Q259"/>
  <c r="Q258"/>
  <c r="Q257"/>
  <c r="R255"/>
  <c r="Q254"/>
  <c r="R252"/>
  <c r="R250"/>
  <c r="Q249"/>
  <c r="Q248"/>
  <c r="Q245"/>
  <c r="R244"/>
  <c r="Q243"/>
  <c r="Q242"/>
  <c r="R239"/>
  <c r="R238"/>
  <c r="R237"/>
  <c r="Q236"/>
  <c r="R233"/>
  <c r="Q232"/>
  <c r="Q231"/>
  <c r="Q230"/>
  <c r="R229"/>
  <c r="Q227"/>
  <c r="Q226"/>
  <c r="Q222"/>
  <c r="R217"/>
  <c r="Q216"/>
  <c r="R215"/>
  <c r="Q214"/>
  <c r="R213"/>
  <c r="Q212"/>
  <c r="R210"/>
  <c r="Q207"/>
  <c r="Q206"/>
  <c r="R204"/>
  <c r="Q203"/>
  <c r="Q200"/>
  <c r="Q195"/>
  <c r="Q193"/>
  <c r="Q190"/>
  <c r="R189"/>
  <c r="Q188"/>
  <c r="Q187"/>
  <c r="Q186"/>
  <c r="Q184"/>
  <c r="R183"/>
  <c r="R182"/>
  <c r="R180"/>
  <c r="R177"/>
  <c r="R176"/>
  <c r="Q175"/>
  <c r="R174"/>
  <c r="Q173"/>
  <c r="R172"/>
  <c r="Q171"/>
  <c r="R170"/>
  <c r="R169"/>
  <c r="R167"/>
  <c r="R166"/>
  <c r="Q165"/>
  <c r="R164"/>
  <c r="Q161"/>
  <c r="Q157"/>
  <c r="R156"/>
  <c r="R154"/>
  <c r="Q150"/>
  <c r="R143"/>
  <c r="R142"/>
  <c r="Q139"/>
  <c r="Q138"/>
  <c r="Q127"/>
  <c r="Q126"/>
  <c r="Q125"/>
  <c r="R124"/>
  <c r="Q119"/>
  <c r="Q118"/>
  <c r="R115"/>
  <c r="R114"/>
  <c r="Q112"/>
  <c r="R111"/>
  <c r="R110"/>
  <c r="R109"/>
  <c r="Q106"/>
  <c r="R98"/>
  <c r="Q98"/>
  <c i="1" r="AU58"/>
  <c r="AU55"/>
  <c i="4" r="R229"/>
  <c r="R228"/>
  <c r="Q228"/>
  <c r="R227"/>
  <c r="Q227"/>
  <c r="R226"/>
  <c r="Q226"/>
  <c r="R225"/>
  <c r="R224"/>
  <c r="Q224"/>
  <c r="R223"/>
  <c r="Q222"/>
  <c r="Q221"/>
  <c r="R220"/>
  <c r="R219"/>
  <c r="R217"/>
  <c r="Q216"/>
  <c r="Q215"/>
  <c r="Q213"/>
  <c r="R212"/>
  <c r="Q210"/>
  <c r="Q207"/>
  <c r="Q206"/>
  <c r="R205"/>
  <c r="Q204"/>
  <c r="R203"/>
  <c r="Q202"/>
  <c r="Q200"/>
  <c r="R199"/>
  <c r="Q199"/>
  <c r="Q198"/>
  <c r="Q196"/>
  <c r="Q195"/>
  <c r="Q192"/>
  <c r="R191"/>
  <c r="R190"/>
  <c r="Q189"/>
  <c r="Q188"/>
  <c r="Q187"/>
  <c r="Q186"/>
  <c r="R185"/>
  <c r="Q184"/>
  <c r="Q183"/>
  <c r="Q182"/>
  <c r="Q181"/>
  <c r="Q178"/>
  <c r="Q177"/>
  <c r="Q172"/>
  <c r="Q170"/>
  <c r="R169"/>
  <c r="Q168"/>
  <c r="Q166"/>
  <c r="Q165"/>
  <c r="R164"/>
  <c r="Q163"/>
  <c r="BK163"/>
  <c r="R162"/>
  <c r="Q162"/>
  <c r="R160"/>
  <c r="Q160"/>
  <c r="Q159"/>
  <c r="Q158"/>
  <c r="K158"/>
  <c r="Q157"/>
  <c r="Q155"/>
  <c r="R153"/>
  <c r="R151"/>
  <c r="R150"/>
  <c r="Q149"/>
  <c r="R148"/>
  <c r="Q148"/>
  <c r="R146"/>
  <c r="Q142"/>
  <c r="Q139"/>
  <c r="R138"/>
  <c r="R137"/>
  <c r="R136"/>
  <c r="Q136"/>
  <c r="R135"/>
  <c r="Q134"/>
  <c r="Q132"/>
  <c r="R131"/>
  <c r="R130"/>
  <c r="R129"/>
  <c r="Q128"/>
  <c r="Q126"/>
  <c r="R125"/>
  <c r="R124"/>
  <c r="R121"/>
  <c r="Q118"/>
  <c r="R117"/>
  <c r="R116"/>
  <c r="R114"/>
  <c r="R112"/>
  <c r="Q111"/>
  <c r="Q109"/>
  <c r="R108"/>
  <c r="R106"/>
  <c r="Q106"/>
  <c r="R100"/>
  <c r="Q100"/>
  <c r="R98"/>
  <c i="3" r="R102"/>
  <c r="Q101"/>
  <c r="Q100"/>
  <c r="Q99"/>
  <c r="R98"/>
  <c r="R97"/>
  <c r="Q97"/>
  <c r="R94"/>
  <c i="2" r="Q279"/>
  <c r="Q277"/>
  <c r="R275"/>
  <c r="Q274"/>
  <c r="Q273"/>
  <c r="R271"/>
  <c r="R270"/>
  <c r="R269"/>
  <c r="R268"/>
  <c r="R266"/>
  <c r="R265"/>
  <c r="R264"/>
  <c r="R263"/>
  <c r="R261"/>
  <c r="R259"/>
  <c r="R256"/>
  <c r="R253"/>
  <c r="Q251"/>
  <c r="Q250"/>
  <c r="R248"/>
  <c r="R247"/>
  <c r="R245"/>
  <c r="Q241"/>
  <c r="Q240"/>
  <c r="Q239"/>
  <c r="Q238"/>
  <c r="R236"/>
  <c r="Q235"/>
  <c r="Q234"/>
  <c r="R231"/>
  <c r="R226"/>
  <c r="R225"/>
  <c r="R224"/>
  <c r="Q223"/>
  <c r="Q221"/>
  <c r="Q220"/>
  <c r="R219"/>
  <c r="R218"/>
  <c r="R216"/>
  <c r="Q211"/>
  <c r="Q210"/>
  <c r="Q208"/>
  <c r="R202"/>
  <c r="Q199"/>
  <c r="R198"/>
  <c r="Q197"/>
  <c r="R194"/>
  <c r="R193"/>
  <c r="Q192"/>
  <c r="R191"/>
  <c r="R188"/>
  <c r="R185"/>
  <c r="Q182"/>
  <c r="Q181"/>
  <c r="Q180"/>
  <c r="R179"/>
  <c r="Q178"/>
  <c r="Q174"/>
  <c r="R173"/>
  <c r="Q170"/>
  <c r="Q167"/>
  <c r="R165"/>
  <c r="Q164"/>
  <c r="R160"/>
  <c r="R159"/>
  <c r="Q156"/>
  <c r="Q154"/>
  <c r="R153"/>
  <c r="R151"/>
  <c r="R150"/>
  <c r="R149"/>
  <c r="R148"/>
  <c r="Q144"/>
  <c r="Q142"/>
  <c r="R140"/>
  <c r="Q137"/>
  <c r="Q136"/>
  <c r="Q129"/>
  <c r="R128"/>
  <c r="R125"/>
  <c r="Q124"/>
  <c r="Q123"/>
  <c r="Q121"/>
  <c r="Q120"/>
  <c r="Q115"/>
  <c r="Q110"/>
  <c r="Q109"/>
  <c r="R106"/>
  <c r="Q104"/>
  <c r="Q103"/>
  <c r="R102"/>
  <c r="Q102"/>
  <c r="R100"/>
  <c r="Q100"/>
  <c r="R96"/>
  <c r="Q96"/>
  <c i="6" r="K89"/>
  <c r="BE89"/>
  <c r="BK87"/>
  <c i="5" r="BK102"/>
  <c i="4" r="BK270"/>
  <c r="K265"/>
  <c r="BE265"/>
  <c r="K260"/>
  <c r="BE260"/>
  <c r="BK259"/>
  <c r="K255"/>
  <c r="BE255"/>
  <c r="K253"/>
  <c r="BE253"/>
  <c r="BK243"/>
  <c r="BK240"/>
  <c r="BK231"/>
  <c r="K229"/>
  <c r="BE229"/>
  <c r="BK228"/>
  <c r="BK226"/>
  <c r="K224"/>
  <c r="BE224"/>
  <c r="BK219"/>
  <c r="BK211"/>
  <c r="K209"/>
  <c r="BE209"/>
  <c r="BK201"/>
  <c r="BK198"/>
  <c r="BK194"/>
  <c r="K187"/>
  <c r="BE187"/>
  <c r="BK181"/>
  <c r="BK170"/>
  <c r="K166"/>
  <c r="BE166"/>
  <c r="BK164"/>
  <c r="K163"/>
  <c r="BE163"/>
  <c r="BK154"/>
  <c r="BK149"/>
  <c r="K147"/>
  <c r="BE147"/>
  <c r="K146"/>
  <c r="BE146"/>
  <c r="BK143"/>
  <c r="BK140"/>
  <c r="K137"/>
  <c r="BE137"/>
  <c r="K133"/>
  <c r="BE133"/>
  <c r="BK127"/>
  <c r="K117"/>
  <c r="BE117"/>
  <c r="BK106"/>
  <c r="BK103"/>
  <c r="BK100"/>
  <c r="BK96"/>
  <c i="3" r="BK94"/>
  <c r="BK93"/>
  <c r="BK92"/>
  <c i="2" r="BK285"/>
  <c r="K281"/>
  <c r="BE281"/>
  <c r="K279"/>
  <c r="BE279"/>
  <c r="K278"/>
  <c r="BE278"/>
  <c r="K275"/>
  <c r="BE275"/>
  <c r="BK272"/>
  <c r="BK269"/>
  <c r="BK260"/>
  <c r="BK258"/>
  <c r="BK256"/>
  <c r="BK255"/>
  <c r="BK253"/>
  <c r="K249"/>
  <c r="BE249"/>
  <c r="BK248"/>
  <c r="BK247"/>
  <c r="BK246"/>
  <c r="K241"/>
  <c r="BE241"/>
  <c r="BK239"/>
  <c r="BK238"/>
  <c r="K235"/>
  <c r="BE235"/>
  <c r="K234"/>
  <c r="BE234"/>
  <c r="K232"/>
  <c r="BE232"/>
  <c r="K230"/>
  <c r="BE230"/>
  <c r="BK227"/>
  <c r="K217"/>
  <c r="BE217"/>
  <c r="BK215"/>
  <c r="K211"/>
  <c r="BE211"/>
  <c r="BK205"/>
  <c r="K202"/>
  <c r="BE202"/>
  <c r="K199"/>
  <c r="BE199"/>
  <c r="K196"/>
  <c r="BE196"/>
  <c r="BK182"/>
  <c r="BK175"/>
  <c r="K165"/>
  <c r="BE165"/>
  <c r="K163"/>
  <c r="BE163"/>
  <c r="BK161"/>
  <c r="K157"/>
  <c r="BE157"/>
  <c r="K151"/>
  <c r="BE151"/>
  <c r="BK148"/>
  <c r="K145"/>
  <c r="BE145"/>
  <c r="K141"/>
  <c r="BE141"/>
  <c r="BK136"/>
  <c r="BK119"/>
  <c r="BK113"/>
  <c r="BK112"/>
  <c r="K102"/>
  <c r="BE102"/>
  <c i="6" r="BK88"/>
  <c r="K86"/>
  <c r="BE86"/>
  <c r="BK85"/>
  <c i="5" r="BK101"/>
  <c r="BK100"/>
  <c r="K97"/>
  <c r="BE97"/>
  <c r="K94"/>
  <c r="BE94"/>
  <c i="4" r="K272"/>
  <c r="BE272"/>
  <c r="K266"/>
  <c r="BE266"/>
  <c r="K264"/>
  <c r="BE264"/>
  <c r="K263"/>
  <c r="BE263"/>
  <c r="BK256"/>
  <c r="BK248"/>
  <c r="K246"/>
  <c r="BE246"/>
  <c r="BK244"/>
  <c r="BK241"/>
  <c r="BK236"/>
  <c r="BK234"/>
  <c r="BK233"/>
  <c r="BK230"/>
  <c r="BK223"/>
  <c r="K221"/>
  <c r="BE221"/>
  <c r="BK220"/>
  <c r="K216"/>
  <c r="BE216"/>
  <c r="BK215"/>
  <c r="K207"/>
  <c r="BE207"/>
  <c r="BK204"/>
  <c r="BK203"/>
  <c r="BK200"/>
  <c r="K196"/>
  <c r="BE196"/>
  <c r="K193"/>
  <c r="BE193"/>
  <c r="K190"/>
  <c r="BE190"/>
  <c r="BK188"/>
  <c r="BK186"/>
  <c r="K184"/>
  <c r="BE184"/>
  <c r="K182"/>
  <c r="BE182"/>
  <c r="BK178"/>
  <c r="K175"/>
  <c r="BE175"/>
  <c r="K171"/>
  <c r="BE171"/>
  <c r="K169"/>
  <c r="BE169"/>
  <c r="K167"/>
  <c r="BE167"/>
  <c r="BK162"/>
  <c r="BK159"/>
  <c r="BK158"/>
  <c r="K157"/>
  <c r="BE157"/>
  <c r="K153"/>
  <c r="BE153"/>
  <c r="K152"/>
  <c r="BE152"/>
  <c r="BK150"/>
  <c r="BK148"/>
  <c r="K138"/>
  <c r="BE138"/>
  <c r="K134"/>
  <c r="BE134"/>
  <c r="K130"/>
  <c r="BE130"/>
  <c r="K129"/>
  <c r="BE129"/>
  <c r="BK128"/>
  <c r="K125"/>
  <c r="BE125"/>
  <c r="K123"/>
  <c r="BE123"/>
  <c r="BK120"/>
  <c r="K116"/>
  <c r="BE116"/>
  <c r="BK114"/>
  <c r="K111"/>
  <c r="BE111"/>
  <c r="K110"/>
  <c r="BE110"/>
  <c r="BK104"/>
  <c i="3" r="BK102"/>
  <c r="BK100"/>
  <c r="BK99"/>
  <c i="2" r="BK286"/>
  <c r="K280"/>
  <c r="BE280"/>
  <c r="BK277"/>
  <c r="BK274"/>
  <c r="BK271"/>
  <c r="K270"/>
  <c r="BE270"/>
  <c r="K268"/>
  <c r="BE268"/>
  <c r="BK266"/>
  <c r="K264"/>
  <c r="BE264"/>
  <c r="BK262"/>
  <c r="BK261"/>
  <c r="K259"/>
  <c r="BE259"/>
  <c r="BK257"/>
  <c r="K250"/>
  <c r="BE250"/>
  <c r="K243"/>
  <c r="BE243"/>
  <c r="BK242"/>
  <c r="K240"/>
  <c r="BE240"/>
  <c r="BK233"/>
  <c r="BK226"/>
  <c r="K224"/>
  <c r="BE224"/>
  <c r="K222"/>
  <c r="BE222"/>
  <c r="BK220"/>
  <c r="BK219"/>
  <c r="BK218"/>
  <c r="K214"/>
  <c r="BE214"/>
  <c r="K210"/>
  <c r="BE210"/>
  <c r="K204"/>
  <c r="BE204"/>
  <c r="BK203"/>
  <c r="BK189"/>
  <c r="K188"/>
  <c r="BE188"/>
  <c r="K185"/>
  <c r="BE185"/>
  <c r="K178"/>
  <c r="BE178"/>
  <c r="K176"/>
  <c r="BE176"/>
  <c r="K173"/>
  <c r="BE173"/>
  <c r="BK171"/>
  <c r="K170"/>
  <c r="BE170"/>
  <c r="BK167"/>
  <c r="BK166"/>
  <c r="BK164"/>
  <c r="BK162"/>
  <c r="K159"/>
  <c r="BE159"/>
  <c r="K154"/>
  <c r="BE154"/>
  <c r="BK150"/>
  <c r="K147"/>
  <c r="BE147"/>
  <c r="BK144"/>
  <c r="BK143"/>
  <c r="BK140"/>
  <c r="K138"/>
  <c r="BE138"/>
  <c r="K129"/>
  <c r="BE129"/>
  <c r="BK127"/>
  <c r="K121"/>
  <c r="BE121"/>
  <c r="K118"/>
  <c r="BE118"/>
  <c r="BK110"/>
  <c r="BK106"/>
  <c i="6" r="BK90"/>
  <c r="BK84"/>
  <c i="5" r="K99"/>
  <c r="BE99"/>
  <c r="BK98"/>
  <c i="4" r="BK276"/>
  <c r="BK274"/>
  <c r="K271"/>
  <c r="BE271"/>
  <c r="BK269"/>
  <c r="BK267"/>
  <c r="BK262"/>
  <c r="BK261"/>
  <c r="K258"/>
  <c r="BE258"/>
  <c r="K254"/>
  <c r="BE254"/>
  <c r="K251"/>
  <c r="BE251"/>
  <c r="K250"/>
  <c r="BE250"/>
  <c r="K247"/>
  <c r="BE247"/>
  <c r="BK245"/>
  <c r="BK242"/>
  <c r="BK232"/>
  <c r="K225"/>
  <c r="BE225"/>
  <c r="K214"/>
  <c r="BE214"/>
  <c r="K213"/>
  <c r="BE213"/>
  <c r="BK212"/>
  <c r="BK210"/>
  <c r="BK205"/>
  <c r="BK202"/>
  <c r="BK191"/>
  <c r="K189"/>
  <c r="BE189"/>
  <c r="BK185"/>
  <c r="K180"/>
  <c r="BE180"/>
  <c r="K179"/>
  <c r="BE179"/>
  <c r="BK174"/>
  <c r="BK172"/>
  <c r="BK168"/>
  <c r="K160"/>
  <c r="BE160"/>
  <c r="BK156"/>
  <c r="BK155"/>
  <c r="BK151"/>
  <c r="K144"/>
  <c r="BE144"/>
  <c r="K141"/>
  <c r="BE141"/>
  <c r="BK135"/>
  <c r="BK131"/>
  <c r="BK126"/>
  <c r="BK121"/>
  <c r="BK119"/>
  <c r="BK115"/>
  <c r="BK108"/>
  <c r="BK102"/>
  <c r="BK98"/>
  <c i="3" r="K101"/>
  <c r="BE101"/>
  <c r="BK97"/>
  <c i="2" r="K284"/>
  <c r="BE284"/>
  <c r="BK283"/>
  <c r="BK282"/>
  <c r="K276"/>
  <c r="BE276"/>
  <c r="K273"/>
  <c r="BE273"/>
  <c r="K265"/>
  <c r="BE265"/>
  <c r="BK263"/>
  <c r="K254"/>
  <c r="BE254"/>
  <c r="K252"/>
  <c r="BE252"/>
  <c r="BK251"/>
  <c r="BK245"/>
  <c r="BK244"/>
  <c r="K237"/>
  <c r="BE237"/>
  <c r="BK236"/>
  <c r="K231"/>
  <c r="BE231"/>
  <c r="BK229"/>
  <c r="K225"/>
  <c r="BE225"/>
  <c r="BK223"/>
  <c r="BK221"/>
  <c r="K216"/>
  <c r="BE216"/>
  <c r="BK213"/>
  <c r="K212"/>
  <c r="BE212"/>
  <c r="K209"/>
  <c r="BE209"/>
  <c r="BK208"/>
  <c r="K207"/>
  <c r="BE207"/>
  <c r="K201"/>
  <c r="BE201"/>
  <c r="BK198"/>
  <c r="BK197"/>
  <c r="K195"/>
  <c r="BE195"/>
  <c r="K193"/>
  <c r="BE193"/>
  <c r="K191"/>
  <c r="BE191"/>
  <c r="K186"/>
  <c r="BE186"/>
  <c r="BK184"/>
  <c r="K181"/>
  <c r="BE181"/>
  <c r="BK180"/>
  <c r="BK174"/>
  <c r="K172"/>
  <c r="BE172"/>
  <c r="K169"/>
  <c r="BE169"/>
  <c r="BK160"/>
  <c r="K158"/>
  <c r="BE158"/>
  <c r="BK149"/>
  <c r="K139"/>
  <c r="BE139"/>
  <c r="BK126"/>
  <c r="K124"/>
  <c r="BE124"/>
  <c r="BK122"/>
  <c r="BK116"/>
  <c r="K115"/>
  <c r="BE115"/>
  <c r="BK114"/>
  <c r="BK104"/>
  <c r="BK100"/>
  <c r="K98"/>
  <c r="BE98"/>
  <c i="4" r="BK275"/>
  <c r="K273"/>
  <c r="BE273"/>
  <c r="K268"/>
  <c r="BE268"/>
  <c r="K252"/>
  <c r="BE252"/>
  <c r="BK249"/>
  <c r="BK239"/>
  <c r="BK238"/>
  <c r="BK237"/>
  <c r="BK235"/>
  <c r="BK227"/>
  <c r="K222"/>
  <c r="BE222"/>
  <c r="BK217"/>
  <c r="BK208"/>
  <c r="K206"/>
  <c r="BE206"/>
  <c r="K199"/>
  <c r="BE199"/>
  <c r="K197"/>
  <c r="BE197"/>
  <c r="BK195"/>
  <c r="BK192"/>
  <c r="K183"/>
  <c r="BE183"/>
  <c r="BK177"/>
  <c r="K176"/>
  <c r="BE176"/>
  <c r="K173"/>
  <c r="BE173"/>
  <c r="BK165"/>
  <c r="K161"/>
  <c r="BE161"/>
  <c r="BK139"/>
  <c r="K136"/>
  <c r="BE136"/>
  <c r="K132"/>
  <c r="BE132"/>
  <c r="K124"/>
  <c r="BE124"/>
  <c r="K122"/>
  <c r="BE122"/>
  <c r="BK118"/>
  <c r="BK113"/>
  <c r="BK112"/>
  <c r="BK109"/>
  <c i="2" r="K206"/>
  <c r="BE206"/>
  <c r="K200"/>
  <c r="BE200"/>
  <c r="BK194"/>
  <c r="K192"/>
  <c r="BE192"/>
  <c r="K190"/>
  <c r="BE190"/>
  <c r="BK187"/>
  <c r="BK183"/>
  <c r="BK179"/>
  <c r="BK177"/>
  <c r="K168"/>
  <c r="BE168"/>
  <c r="BK156"/>
  <c r="K153"/>
  <c r="BE153"/>
  <c r="K146"/>
  <c r="BE146"/>
  <c r="K142"/>
  <c r="BE142"/>
  <c r="BK137"/>
  <c r="BK128"/>
  <c r="BK125"/>
  <c r="K123"/>
  <c r="BE123"/>
  <c r="BK120"/>
  <c r="K117"/>
  <c r="BE117"/>
  <c r="K111"/>
  <c r="BE111"/>
  <c r="K109"/>
  <c r="BE109"/>
  <c r="BK108"/>
  <c r="BK103"/>
  <c r="BK96"/>
  <c l="1" r="X152"/>
  <c r="T228"/>
  <c r="R228"/>
  <c r="J70"/>
  <c r="R267"/>
  <c r="J71"/>
  <c i="3" r="T96"/>
  <c r="T95"/>
  <c r="T91"/>
  <c i="1" r="AW57"/>
  <c i="3" r="X96"/>
  <c r="X95"/>
  <c r="X91"/>
  <c i="2" r="X95"/>
  <c r="T107"/>
  <c r="T152"/>
  <c r="R152"/>
  <c r="J69"/>
  <c r="X228"/>
  <c r="T267"/>
  <c r="Q267"/>
  <c r="I71"/>
  <c i="3" r="R96"/>
  <c r="R95"/>
  <c r="J68"/>
  <c i="4" r="BK95"/>
  <c r="X95"/>
  <c r="X107"/>
  <c r="X145"/>
  <c r="X218"/>
  <c r="R257"/>
  <c r="J71"/>
  <c i="5" r="Q96"/>
  <c r="Q95"/>
  <c r="I68"/>
  <c i="6" r="X83"/>
  <c r="X82"/>
  <c i="2" r="V95"/>
  <c r="R95"/>
  <c r="X107"/>
  <c r="R107"/>
  <c r="J68"/>
  <c r="Q152"/>
  <c r="I69"/>
  <c r="V228"/>
  <c r="X267"/>
  <c i="3" r="V96"/>
  <c r="V95"/>
  <c r="V91"/>
  <c i="4" r="V95"/>
  <c r="R95"/>
  <c r="V107"/>
  <c r="Q107"/>
  <c r="I68"/>
  <c r="T145"/>
  <c r="R145"/>
  <c r="J69"/>
  <c r="T218"/>
  <c r="R218"/>
  <c r="J70"/>
  <c r="V257"/>
  <c r="Q257"/>
  <c r="I71"/>
  <c i="5" r="T96"/>
  <c r="T95"/>
  <c r="T91"/>
  <c i="1" r="AW60"/>
  <c i="5" r="X96"/>
  <c r="X95"/>
  <c r="X91"/>
  <c i="6" r="Q83"/>
  <c r="Q82"/>
  <c r="I61"/>
  <c r="K30"/>
  <c i="1" r="AS61"/>
  <c i="2" r="T95"/>
  <c r="T94"/>
  <c r="T93"/>
  <c i="1" r="AW56"/>
  <c i="2" r="Q95"/>
  <c r="V107"/>
  <c r="Q107"/>
  <c r="I68"/>
  <c r="V152"/>
  <c r="Q228"/>
  <c r="I70"/>
  <c r="V267"/>
  <c i="3" r="Q96"/>
  <c r="Q95"/>
  <c r="I68"/>
  <c i="4" r="T95"/>
  <c r="Q95"/>
  <c r="T107"/>
  <c r="R107"/>
  <c r="J68"/>
  <c r="V145"/>
  <c r="Q145"/>
  <c r="I69"/>
  <c r="V218"/>
  <c r="Q218"/>
  <c r="I70"/>
  <c r="T257"/>
  <c r="X257"/>
  <c i="5" r="V96"/>
  <c r="V95"/>
  <c r="V91"/>
  <c r="R96"/>
  <c r="R95"/>
  <c r="J68"/>
  <c i="6" r="T83"/>
  <c r="T82"/>
  <c i="1" r="AW61"/>
  <c i="6" r="V83"/>
  <c r="V82"/>
  <c r="R83"/>
  <c r="R82"/>
  <c r="J61"/>
  <c r="K31"/>
  <c i="1" r="AT61"/>
  <c i="2" r="J60"/>
  <c r="E81"/>
  <c i="3" r="E52"/>
  <c r="J60"/>
  <c r="F88"/>
  <c r="Q93"/>
  <c r="Q92"/>
  <c r="Q91"/>
  <c r="I65"/>
  <c r="K32"/>
  <c i="1" r="AS57"/>
  <c i="4" r="E52"/>
  <c r="J58"/>
  <c r="J60"/>
  <c r="F61"/>
  <c r="BE120"/>
  <c i="2" r="J58"/>
  <c r="F61"/>
  <c i="3" r="K92"/>
  <c r="K66"/>
  <c r="K93"/>
  <c r="K67"/>
  <c i="4" r="BE158"/>
  <c i="5" r="E52"/>
  <c r="J60"/>
  <c r="F88"/>
  <c r="R93"/>
  <c r="R92"/>
  <c r="R91"/>
  <c r="J65"/>
  <c r="K33"/>
  <c i="1" r="AT60"/>
  <c i="6" r="E50"/>
  <c r="J54"/>
  <c r="F57"/>
  <c r="J78"/>
  <c r="BE87"/>
  <c i="3" r="J85"/>
  <c r="R93"/>
  <c r="R92"/>
  <c r="J66"/>
  <c i="5" r="J85"/>
  <c r="Q93"/>
  <c r="Q92"/>
  <c r="I66"/>
  <c i="3" r="BE98"/>
  <c i="4" r="BE142"/>
  <c i="3" r="F40"/>
  <c i="1" r="BE57"/>
  <c i="4" r="F40"/>
  <c i="1" r="BE59"/>
  <c i="3" r="F41"/>
  <c i="1" r="BF57"/>
  <c i="5" r="F41"/>
  <c i="1" r="BF60"/>
  <c i="6" r="F36"/>
  <c i="1" r="BC61"/>
  <c i="2" r="F41"/>
  <c i="1" r="BF56"/>
  <c i="6" r="F37"/>
  <c i="1" r="BD61"/>
  <c i="2" r="BK117"/>
  <c r="K136"/>
  <c r="BE136"/>
  <c r="BK141"/>
  <c r="K149"/>
  <c r="BE149"/>
  <c r="BK159"/>
  <c r="BK165"/>
  <c r="BK178"/>
  <c r="K182"/>
  <c r="BE182"/>
  <c r="BK190"/>
  <c r="K198"/>
  <c r="BE198"/>
  <c r="K203"/>
  <c r="BE203"/>
  <c r="BK209"/>
  <c r="K213"/>
  <c r="BE213"/>
  <c r="K226"/>
  <c r="BE226"/>
  <c r="BK232"/>
  <c r="BK241"/>
  <c r="BK249"/>
  <c r="BK250"/>
  <c r="K255"/>
  <c r="BE255"/>
  <c r="K263"/>
  <c r="BE263"/>
  <c r="BK270"/>
  <c i="3" r="K100"/>
  <c r="BE100"/>
  <c i="4" r="K98"/>
  <c r="BE98"/>
  <c r="K102"/>
  <c r="BE102"/>
  <c r="K109"/>
  <c r="BE109"/>
  <c r="K115"/>
  <c r="BE115"/>
  <c r="K121"/>
  <c r="BE121"/>
  <c r="K127"/>
  <c r="BE127"/>
  <c r="BK132"/>
  <c r="BK137"/>
  <c r="K140"/>
  <c r="BE140"/>
  <c r="BK152"/>
  <c r="K162"/>
  <c r="BE162"/>
  <c r="BK169"/>
  <c r="K172"/>
  <c r="BE172"/>
  <c r="BK176"/>
  <c r="BK180"/>
  <c r="BK189"/>
  <c r="BK199"/>
  <c r="K202"/>
  <c r="BE202"/>
  <c r="BK209"/>
  <c r="BK214"/>
  <c r="K223"/>
  <c r="BE223"/>
  <c r="K227"/>
  <c r="BE227"/>
  <c i="2" r="K114"/>
  <c r="BE114"/>
  <c r="BK124"/>
  <c r="K140"/>
  <c r="BE140"/>
  <c r="BK145"/>
  <c r="BK157"/>
  <c r="BK169"/>
  <c r="BK181"/>
  <c r="BK204"/>
  <c r="BK214"/>
  <c r="K220"/>
  <c r="BE220"/>
  <c r="BK235"/>
  <c r="K244"/>
  <c r="BE244"/>
  <c r="K262"/>
  <c r="BE262"/>
  <c r="BK273"/>
  <c r="K285"/>
  <c r="BE285"/>
  <c i="3" r="K102"/>
  <c r="BE102"/>
  <c i="4" r="K106"/>
  <c r="BE106"/>
  <c r="BK110"/>
  <c r="BK125"/>
  <c r="BK146"/>
  <c r="K154"/>
  <c r="BE154"/>
  <c r="K159"/>
  <c r="BE159"/>
  <c r="K174"/>
  <c r="BE174"/>
  <c r="BK190"/>
  <c r="K204"/>
  <c r="BE204"/>
  <c r="K210"/>
  <c r="BE210"/>
  <c r="K220"/>
  <c r="BE220"/>
  <c r="K232"/>
  <c r="BE232"/>
  <c r="K235"/>
  <c r="BE235"/>
  <c r="K238"/>
  <c r="BE238"/>
  <c r="K240"/>
  <c r="BE240"/>
  <c r="BK247"/>
  <c r="BK251"/>
  <c r="BK255"/>
  <c r="K259"/>
  <c r="BE259"/>
  <c r="BK265"/>
  <c r="BK271"/>
  <c r="K276"/>
  <c r="BE276"/>
  <c i="5" r="BK97"/>
  <c r="K100"/>
  <c r="BE100"/>
  <c i="6" r="BK86"/>
  <c i="2" r="K104"/>
  <c r="BE104"/>
  <c r="K119"/>
  <c r="BE119"/>
  <c r="K148"/>
  <c r="BE148"/>
  <c r="K161"/>
  <c r="BE161"/>
  <c r="BK185"/>
  <c r="BK210"/>
  <c r="BK224"/>
  <c r="K277"/>
  <c r="BE277"/>
  <c i="4" r="BK260"/>
  <c i="3" r="F39"/>
  <c i="1" r="BD57"/>
  <c i="2" r="K38"/>
  <c i="1" r="AY56"/>
  <c i="5" r="F38"/>
  <c i="1" r="BC60"/>
  <c i="5" r="F40"/>
  <c i="1" r="BE60"/>
  <c i="6" r="K36"/>
  <c i="1" r="AY61"/>
  <c i="2" r="F39"/>
  <c i="1" r="BD56"/>
  <c i="4" r="F39"/>
  <c i="1" r="BD59"/>
  <c i="2" r="BK98"/>
  <c r="BK102"/>
  <c r="K125"/>
  <c r="BE125"/>
  <c r="K137"/>
  <c r="BE137"/>
  <c r="K144"/>
  <c r="BE144"/>
  <c r="BK153"/>
  <c r="K164"/>
  <c r="BE164"/>
  <c r="K177"/>
  <c r="BE177"/>
  <c r="K184"/>
  <c r="BE184"/>
  <c r="BK195"/>
  <c r="BK199"/>
  <c r="BK206"/>
  <c r="BK217"/>
  <c r="K227"/>
  <c r="BE227"/>
  <c r="K236"/>
  <c r="BE236"/>
  <c r="K242"/>
  <c r="BE242"/>
  <c r="BK254"/>
  <c r="BK259"/>
  <c r="K266"/>
  <c r="BE266"/>
  <c r="K271"/>
  <c r="BE271"/>
  <c r="BK276"/>
  <c i="3" r="K94"/>
  <c r="BE94"/>
  <c i="4" r="BK111"/>
  <c r="BK116"/>
  <c r="BK122"/>
  <c r="BK129"/>
  <c r="BK133"/>
  <c r="BK141"/>
  <c r="K148"/>
  <c r="BE148"/>
  <c r="BK160"/>
  <c r="K165"/>
  <c r="BE165"/>
  <c r="BK173"/>
  <c r="BK179"/>
  <c r="BK183"/>
  <c r="BK193"/>
  <c r="BK197"/>
  <c r="K203"/>
  <c r="BE203"/>
  <c r="BK213"/>
  <c r="K226"/>
  <c r="BE226"/>
  <c r="BK229"/>
  <c i="2" r="K110"/>
  <c r="BE110"/>
  <c r="K113"/>
  <c r="BE113"/>
  <c r="K126"/>
  <c r="BE126"/>
  <c r="K143"/>
  <c r="BE143"/>
  <c r="K167"/>
  <c r="BE167"/>
  <c r="BK170"/>
  <c r="K179"/>
  <c r="BE179"/>
  <c r="BK192"/>
  <c r="K208"/>
  <c r="BE208"/>
  <c r="K229"/>
  <c r="BE229"/>
  <c r="K238"/>
  <c r="BE238"/>
  <c r="K246"/>
  <c r="BE246"/>
  <c r="BK264"/>
  <c r="BK278"/>
  <c i="3" r="BK101"/>
  <c r="BK96"/>
  <c r="K96"/>
  <c r="K69"/>
  <c i="4" r="BK123"/>
  <c r="BK134"/>
  <c r="K151"/>
  <c r="BE151"/>
  <c r="BK166"/>
  <c r="K186"/>
  <c r="BE186"/>
  <c r="BK196"/>
  <c r="BK206"/>
  <c r="BK216"/>
  <c r="K230"/>
  <c r="BE230"/>
  <c r="K234"/>
  <c r="BE234"/>
  <c r="K242"/>
  <c r="BE242"/>
  <c r="BK250"/>
  <c r="BK254"/>
  <c r="BK263"/>
  <c r="BK268"/>
  <c r="BK273"/>
  <c i="2" r="K128"/>
  <c r="BE128"/>
  <c r="K160"/>
  <c r="BE160"/>
  <c r="BK173"/>
  <c r="BK193"/>
  <c r="BK222"/>
  <c r="K261"/>
  <c r="BE261"/>
  <c r="K282"/>
  <c r="BE282"/>
  <c i="4" r="K244"/>
  <c r="BE244"/>
  <c r="BK272"/>
  <c i="6" r="K84"/>
  <c r="BE84"/>
  <c i="4" r="K119"/>
  <c r="BE119"/>
  <c i="2" r="F40"/>
  <c i="1" r="BE56"/>
  <c i="5" r="K38"/>
  <c i="1" r="AY60"/>
  <c i="2" r="F38"/>
  <c i="1" r="BC56"/>
  <c i="3" r="K38"/>
  <c i="1" r="AY57"/>
  <c i="4" r="K38"/>
  <c i="1" r="AY59"/>
  <c i="2" r="K96"/>
  <c r="BE96"/>
  <c r="K100"/>
  <c r="BE100"/>
  <c r="K116"/>
  <c r="BE116"/>
  <c r="K122"/>
  <c r="BE122"/>
  <c r="BK139"/>
  <c r="BK151"/>
  <c r="BK163"/>
  <c r="BK172"/>
  <c r="K183"/>
  <c r="BE183"/>
  <c r="K189"/>
  <c r="BE189"/>
  <c r="K197"/>
  <c r="BE197"/>
  <c r="BK202"/>
  <c r="BK211"/>
  <c r="K219"/>
  <c r="BE219"/>
  <c r="BK230"/>
  <c r="BK237"/>
  <c r="K247"/>
  <c r="BE247"/>
  <c r="K251"/>
  <c r="BE251"/>
  <c r="K256"/>
  <c r="BE256"/>
  <c r="K269"/>
  <c r="BE269"/>
  <c r="BK275"/>
  <c i="4" r="K96"/>
  <c r="BE96"/>
  <c r="K100"/>
  <c r="BE100"/>
  <c r="K104"/>
  <c r="BE104"/>
  <c r="K114"/>
  <c r="BE114"/>
  <c r="K126"/>
  <c r="BE126"/>
  <c r="K131"/>
  <c r="BE131"/>
  <c r="BK136"/>
  <c r="K143"/>
  <c r="BE143"/>
  <c r="K150"/>
  <c r="BE150"/>
  <c r="K164"/>
  <c r="BE164"/>
  <c r="K170"/>
  <c r="BE170"/>
  <c r="BK175"/>
  <c r="BK182"/>
  <c r="BK187"/>
  <c r="K195"/>
  <c r="BE195"/>
  <c r="K200"/>
  <c r="BE200"/>
  <c r="BK207"/>
  <c r="K212"/>
  <c r="BE212"/>
  <c r="BK222"/>
  <c r="BK225"/>
  <c i="2" r="BK111"/>
  <c r="BK115"/>
  <c r="K127"/>
  <c r="BE127"/>
  <c r="K156"/>
  <c r="BE156"/>
  <c r="K162"/>
  <c r="BE162"/>
  <c r="K174"/>
  <c r="BE174"/>
  <c r="K187"/>
  <c r="BE187"/>
  <c r="K205"/>
  <c r="BE205"/>
  <c r="K218"/>
  <c r="BE218"/>
  <c r="BK225"/>
  <c r="K233"/>
  <c r="BE233"/>
  <c r="BK243"/>
  <c r="K257"/>
  <c r="BE257"/>
  <c r="K272"/>
  <c r="BE272"/>
  <c r="BK284"/>
  <c i="3" r="K99"/>
  <c r="BE99"/>
  <c i="4" r="K108"/>
  <c r="BE108"/>
  <c r="K118"/>
  <c r="BE118"/>
  <c r="K149"/>
  <c r="BE149"/>
  <c r="K156"/>
  <c r="BE156"/>
  <c r="BK161"/>
  <c r="K177"/>
  <c r="BE177"/>
  <c r="K188"/>
  <c r="BE188"/>
  <c r="K192"/>
  <c r="BE192"/>
  <c r="K205"/>
  <c r="BE205"/>
  <c r="K211"/>
  <c r="BE211"/>
  <c r="BK221"/>
  <c r="K233"/>
  <c r="BE233"/>
  <c r="K236"/>
  <c r="BE236"/>
  <c r="K239"/>
  <c r="BE239"/>
  <c r="BK246"/>
  <c r="K249"/>
  <c r="BE249"/>
  <c r="BK253"/>
  <c r="BK258"/>
  <c r="BK264"/>
  <c r="K269"/>
  <c r="BE269"/>
  <c r="K274"/>
  <c r="BE274"/>
  <c i="5" r="BK94"/>
  <c r="BK93"/>
  <c r="K93"/>
  <c r="K67"/>
  <c r="BK99"/>
  <c r="K102"/>
  <c r="BE102"/>
  <c i="6" r="K85"/>
  <c r="BE85"/>
  <c r="K88"/>
  <c r="BE88"/>
  <c i="2" r="BK109"/>
  <c r="BK121"/>
  <c r="K166"/>
  <c r="BE166"/>
  <c r="BK191"/>
  <c r="BK216"/>
  <c r="K245"/>
  <c r="BE245"/>
  <c r="BK281"/>
  <c i="4" r="K243"/>
  <c r="BE243"/>
  <c r="K245"/>
  <c r="BE245"/>
  <c r="K267"/>
  <c r="BE267"/>
  <c i="6" r="BK89"/>
  <c i="4" r="F38"/>
  <c i="1" r="BC59"/>
  <c i="3" r="F38"/>
  <c i="1" r="BC57"/>
  <c i="4" r="F41"/>
  <c i="1" r="BF59"/>
  <c i="6" r="F38"/>
  <c i="1" r="BE61"/>
  <c i="5" r="F39"/>
  <c i="1" r="BD60"/>
  <c i="6" r="F39"/>
  <c i="1" r="BF61"/>
  <c r="AU54"/>
  <c i="2" r="K106"/>
  <c r="BE106"/>
  <c r="BK118"/>
  <c r="BK129"/>
  <c r="BK138"/>
  <c r="BK147"/>
  <c r="BK154"/>
  <c r="BK176"/>
  <c r="K180"/>
  <c r="BE180"/>
  <c r="BK188"/>
  <c r="BK196"/>
  <c r="BK200"/>
  <c r="BK207"/>
  <c r="BK212"/>
  <c r="K221"/>
  <c r="BE221"/>
  <c r="BK234"/>
  <c r="BK240"/>
  <c r="K248"/>
  <c r="BE248"/>
  <c r="BK252"/>
  <c r="K258"/>
  <c r="BE258"/>
  <c r="BK265"/>
  <c r="K274"/>
  <c r="BE274"/>
  <c r="BK279"/>
  <c i="3" r="K97"/>
  <c r="BE97"/>
  <c i="4" r="K103"/>
  <c r="BE103"/>
  <c r="K113"/>
  <c r="BE113"/>
  <c r="BK117"/>
  <c r="BK124"/>
  <c r="BK130"/>
  <c r="K135"/>
  <c r="BE135"/>
  <c r="BK138"/>
  <c r="BK147"/>
  <c r="K155"/>
  <c r="BE155"/>
  <c r="BK167"/>
  <c r="BK171"/>
  <c r="K178"/>
  <c r="BE178"/>
  <c r="K181"/>
  <c r="BE181"/>
  <c r="K185"/>
  <c r="BE185"/>
  <c r="K194"/>
  <c r="BE194"/>
  <c r="K201"/>
  <c r="BE201"/>
  <c r="K208"/>
  <c r="BE208"/>
  <c r="K217"/>
  <c r="BE217"/>
  <c r="BK224"/>
  <c r="K228"/>
  <c r="BE228"/>
  <c i="2" r="K103"/>
  <c r="BE103"/>
  <c r="K112"/>
  <c r="BE112"/>
  <c r="BK123"/>
  <c r="BK142"/>
  <c r="BK146"/>
  <c r="BK158"/>
  <c r="BK168"/>
  <c r="K171"/>
  <c r="BE171"/>
  <c r="BK186"/>
  <c r="BK201"/>
  <c r="K215"/>
  <c r="BE215"/>
  <c r="K223"/>
  <c r="BE223"/>
  <c r="BK231"/>
  <c r="K239"/>
  <c r="BE239"/>
  <c r="K253"/>
  <c r="BE253"/>
  <c r="BK268"/>
  <c r="K283"/>
  <c r="BE283"/>
  <c r="K286"/>
  <c r="BE286"/>
  <c i="4" r="K112"/>
  <c r="BE112"/>
  <c r="K128"/>
  <c r="BE128"/>
  <c r="K139"/>
  <c r="BE139"/>
  <c r="BK153"/>
  <c r="K168"/>
  <c r="BE168"/>
  <c r="BK184"/>
  <c r="K191"/>
  <c r="BE191"/>
  <c r="K198"/>
  <c r="BE198"/>
  <c r="K215"/>
  <c r="BE215"/>
  <c r="K219"/>
  <c r="BE219"/>
  <c r="K231"/>
  <c r="BE231"/>
  <c r="K237"/>
  <c r="BE237"/>
  <c r="K241"/>
  <c r="BE241"/>
  <c r="K248"/>
  <c r="BE248"/>
  <c r="BK252"/>
  <c r="K256"/>
  <c r="BE256"/>
  <c r="K262"/>
  <c r="BE262"/>
  <c r="BK266"/>
  <c r="K270"/>
  <c r="BE270"/>
  <c r="K275"/>
  <c r="BE275"/>
  <c i="5" r="K98"/>
  <c r="BE98"/>
  <c r="K101"/>
  <c r="BE101"/>
  <c i="2" r="K108"/>
  <c r="BE108"/>
  <c r="K120"/>
  <c r="BE120"/>
  <c r="K150"/>
  <c r="BE150"/>
  <c r="K175"/>
  <c r="BE175"/>
  <c r="K194"/>
  <c r="BE194"/>
  <c r="K260"/>
  <c r="BE260"/>
  <c r="BK280"/>
  <c i="4" r="K261"/>
  <c r="BE261"/>
  <c i="6" r="K90"/>
  <c r="BE90"/>
  <c i="4" l="1" r="Q94"/>
  <c r="Q93"/>
  <c r="I65"/>
  <c r="K32"/>
  <c i="1" r="AS59"/>
  <c i="4" r="T94"/>
  <c r="T93"/>
  <c i="1" r="AW59"/>
  <c i="2" r="Q94"/>
  <c r="I66"/>
  <c i="4" r="R94"/>
  <c r="R93"/>
  <c r="J65"/>
  <c r="K33"/>
  <c i="1" r="AT59"/>
  <c i="2" r="V94"/>
  <c r="V93"/>
  <c i="4" r="X94"/>
  <c r="X93"/>
  <c r="V94"/>
  <c r="V93"/>
  <c i="2" r="R94"/>
  <c r="R93"/>
  <c r="J65"/>
  <c r="K33"/>
  <c i="1" r="AT56"/>
  <c i="2" r="X94"/>
  <c r="X93"/>
  <c r="I67"/>
  <c i="3" r="I67"/>
  <c r="I69"/>
  <c r="J69"/>
  <c r="R91"/>
  <c r="J65"/>
  <c r="K33"/>
  <c i="1" r="AT57"/>
  <c i="3" r="BK95"/>
  <c r="K95"/>
  <c r="K68"/>
  <c i="4" r="I67"/>
  <c i="2" r="J67"/>
  <c i="3" r="J67"/>
  <c i="4" r="J67"/>
  <c i="5" r="I69"/>
  <c r="Q91"/>
  <c r="I65"/>
  <c r="K32"/>
  <c i="1" r="AS60"/>
  <c i="3" r="I66"/>
  <c i="4" r="K95"/>
  <c r="K67"/>
  <c i="5" r="J66"/>
  <c r="J67"/>
  <c r="BK92"/>
  <c i="6" r="J62"/>
  <c i="5" r="I67"/>
  <c r="J69"/>
  <c i="6" r="I62"/>
  <c i="2" r="BK107"/>
  <c r="K107"/>
  <c r="K68"/>
  <c r="BK152"/>
  <c r="K152"/>
  <c r="K69"/>
  <c r="BK95"/>
  <c i="4" r="BK107"/>
  <c r="K107"/>
  <c r="K68"/>
  <c r="BK145"/>
  <c r="K145"/>
  <c r="K69"/>
  <c r="BK218"/>
  <c r="K218"/>
  <c r="K70"/>
  <c r="BK257"/>
  <c r="K257"/>
  <c r="K71"/>
  <c i="5" r="BK96"/>
  <c r="BK95"/>
  <c r="K95"/>
  <c r="K68"/>
  <c i="2" r="BK267"/>
  <c r="K267"/>
  <c r="K71"/>
  <c r="BK228"/>
  <c r="K228"/>
  <c r="K70"/>
  <c i="6" r="BK83"/>
  <c r="K83"/>
  <c r="K62"/>
  <c i="3" r="BK91"/>
  <c r="K91"/>
  <c r="K65"/>
  <c i="1" r="AT58"/>
  <c r="BF55"/>
  <c r="BF58"/>
  <c i="2" r="K37"/>
  <c i="1" r="AX56"/>
  <c r="AV56"/>
  <c i="5" r="F37"/>
  <c i="1" r="BB60"/>
  <c i="4" r="F37"/>
  <c i="1" r="BB59"/>
  <c r="AW58"/>
  <c r="BD58"/>
  <c r="AZ58"/>
  <c i="2" r="F37"/>
  <c i="1" r="BB56"/>
  <c i="4" r="K37"/>
  <c i="1" r="AX59"/>
  <c r="AV59"/>
  <c r="BD55"/>
  <c r="BD54"/>
  <c r="AZ54"/>
  <c i="3" r="F37"/>
  <c i="1" r="BB57"/>
  <c r="AW55"/>
  <c r="AW54"/>
  <c r="BC55"/>
  <c r="AY55"/>
  <c r="BE55"/>
  <c r="BA55"/>
  <c r="BC58"/>
  <c r="AY58"/>
  <c r="BE58"/>
  <c r="BA58"/>
  <c i="3" r="K37"/>
  <c i="1" r="AX57"/>
  <c r="AV57"/>
  <c i="6" r="F35"/>
  <c i="1" r="BB61"/>
  <c i="5" r="K37"/>
  <c i="1" r="AX60"/>
  <c r="AV60"/>
  <c i="6" r="K35"/>
  <c i="1" r="AX61"/>
  <c r="AV61"/>
  <c i="2" l="1" r="BK94"/>
  <c r="BK93"/>
  <c r="K93"/>
  <c i="5" r="BK91"/>
  <c r="K91"/>
  <c r="K65"/>
  <c i="4" r="BK94"/>
  <c r="K94"/>
  <c r="K66"/>
  <c i="2" r="J66"/>
  <c r="Q93"/>
  <c r="I65"/>
  <c r="K32"/>
  <c i="1" r="AS56"/>
  <c i="4" r="I66"/>
  <c r="J66"/>
  <c i="2" r="K95"/>
  <c r="K67"/>
  <c i="5" r="K92"/>
  <c r="K66"/>
  <c r="K96"/>
  <c r="K69"/>
  <c i="6" r="BK82"/>
  <c r="K82"/>
  <c i="1" r="BF54"/>
  <c r="W33"/>
  <c i="2" r="K34"/>
  <c i="1" r="AG56"/>
  <c r="AN56"/>
  <c r="AT55"/>
  <c r="AT54"/>
  <c r="BB58"/>
  <c r="AX58"/>
  <c r="AV58"/>
  <c r="BE54"/>
  <c r="W32"/>
  <c i="3" r="K34"/>
  <c i="1" r="AG57"/>
  <c r="AN57"/>
  <c r="AS58"/>
  <c r="W31"/>
  <c i="6" r="K32"/>
  <c i="1" r="AG61"/>
  <c r="AN61"/>
  <c r="BB55"/>
  <c r="BB54"/>
  <c r="AX54"/>
  <c r="AK29"/>
  <c r="BC54"/>
  <c r="W30"/>
  <c r="AZ55"/>
  <c r="AS55"/>
  <c r="AS54"/>
  <c i="2" l="1" r="K43"/>
  <c r="K65"/>
  <c r="K94"/>
  <c r="K66"/>
  <c i="4" r="BK93"/>
  <c r="K93"/>
  <c i="6" r="K41"/>
  <c r="K61"/>
  <c i="3" r="K43"/>
  <c i="1" r="AY54"/>
  <c r="AK30"/>
  <c r="BA54"/>
  <c r="AX55"/>
  <c r="AV55"/>
  <c r="AG55"/>
  <c r="W29"/>
  <c i="4" r="K34"/>
  <c i="1" r="AG59"/>
  <c r="AN59"/>
  <c i="5" r="K34"/>
  <c i="1" r="AG60"/>
  <c r="AN60"/>
  <c l="1" r="AN55"/>
  <c i="4" r="K43"/>
  <c r="K65"/>
  <c i="5" r="K43"/>
  <c i="1" r="AG58"/>
  <c r="AN58"/>
  <c r="AV54"/>
  <c l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<sst xmlns="http://schemas.openxmlformats.org/spreadsheetml/2006/main">
  <si>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</si>
  <si>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</si>
  <si>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</si>
  <si>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</si>
  <si>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</si>
  <si>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</si>
  <si>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{7fab4183-6337-4a6f-ab78-0487619d3539}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</si>
  <si>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</si>
  <si>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</si>
  <si>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</si>
  <si>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</si>
  <si>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</si>
  <si>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</si>
  <si>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</si>
  <si>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</si>
  <si>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20200320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</si>
  <si>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</si>
  <si>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</si>
  <si>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PZS v km 14,262 a km 18,178 v úseku Studénka - Štramberk (FINAL)</t>
  </si>
  <si>
    <t>KSO:</t>
  </si>
  <si>
    <t>824</t>
  </si>
  <si>
    <t>CC-CZ:</t>
  </si>
  <si>
    <t/>
  </si>
  <si>
    <t>Místo:</t>
  </si>
  <si>
    <t>PZS v km 14,262 a PZS v km 18,178</t>
  </si>
  <si>
    <t>Datum:</t>
  </si>
  <si>
    <t>20. 3. 2020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</si>
  <si>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</si>
  <si>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</si>
  <si>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</si>
  <si>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</si>
  <si>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</si>
  <si>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</si>
  <si>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</si>
  <si>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</si>
  <si>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Zpracovatel:</t>
  </si>
  <si>
    <t>Ing. Hodulová Michaela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</si>
  <si>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</si>
  <si>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</si>
  <si>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</si>
  <si>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</si>
  <si>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</si>
  <si>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</si>
  <si>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</si>
  <si>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</si>
  <si>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</si>
  <si>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</si>
  <si>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</si>
  <si>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</si>
  <si>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</si>
  <si>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</si>
  <si>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</si>
  <si>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</si>
  <si>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</si>
  <si>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</si>
  <si>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</si>
  <si>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</si>
  <si>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</si>
  <si>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</si>
  <si>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</si>
  <si>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</si>
  <si>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</si>
  <si>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</si>
  <si>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</si>
  <si>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</si>
  <si>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</si>
  <si>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</si>
  <si>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</si>
  <si>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</si>
  <si>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</si>
  <si>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</si>
  <si>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</si>
  <si>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</si>
  <si>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</si>
  <si>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</si>
  <si>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</si>
  <si>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</si>
  <si>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</si>
  <si>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</si>
  <si>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PS 01</t>
  </si>
  <si>
    <t>PZS v km 14,262</t>
  </si>
  <si>
    <t>PRO</t>
  </si>
  <si>
    <t>1</t>
  </si>
  <si>
    <t>{76d8434d-3ded-4fbb-84f3-f2894a6bfb02}</t>
  </si>
  <si>
    <t>2</t>
  </si>
  <si>
    <t>/</t>
  </si>
  <si>
    <t>01</t>
  </si>
  <si>
    <t>Technologická část</t>
  </si>
  <si>
    <t>Soupis</t>
  </si>
  <si>
    <t>{6edcbe87-8094-4e86-9468-fe74a824c7f5}</t>
  </si>
  <si>
    <t>02</t>
  </si>
  <si>
    <t>Stavební část</t>
  </si>
  <si>
    <t>{98f1845e-007e-4ed5-a88e-7a48206c992f}</t>
  </si>
  <si>
    <t>PS 02</t>
  </si>
  <si>
    <t>PZS v km 18,178</t>
  </si>
  <si>
    <t>{2f956657-1d06-4e5e-badd-c62aae866c41}</t>
  </si>
  <si>
    <t>{369c7b2a-43d5-45e3-82a9-eb3bdde037d4}</t>
  </si>
  <si>
    <t>{4e082f15-a20d-4ef9-9350-e09db55ddbfc}</t>
  </si>
  <si>
    <t>VON</t>
  </si>
  <si>
    <t>-</t>
  </si>
  <si>
    <t>STA</t>
  </si>
  <si>
    <t>{e9e32b4f-cc44-4cce-bbb8-c09d6fbbc534}</t>
  </si>
  <si>
    <t>KRYCÍ LIST SOUPISU PRACÍ</t>
  </si>
  <si>
    <t>Objekt:</t>
  </si>
  <si>
    <t>PS 01 - PZS v km 14,262</t>
  </si>
  <si>
    <t>Soupis:</t>
  </si>
  <si>
    <t>01 - Technologická část</t>
  </si>
  <si>
    <t>ing. Hodulová Michaela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</si>
  <si>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</si>
  <si>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</si>
  <si>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</si>
  <si>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</si>
  <si>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</si>
  <si>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</si>
  <si>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</si>
  <si>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</si>
  <si>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OST - Ostatní</t>
  </si>
  <si>
    <t xml:space="preserve">    OST 1 - Práce ST</t>
  </si>
  <si>
    <t xml:space="preserve">    OST 2 - Kabelové trasy</t>
  </si>
  <si>
    <t xml:space="preserve">    OST 3 - PZZ - úpravy vnitřní, venkovní</t>
  </si>
  <si>
    <t xml:space="preserve">    OST 4 - PN</t>
  </si>
  <si>
    <t xml:space="preserve">    OST 5 - Protokoly, zkoušky, revize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</si>
  <si>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</si>
  <si>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</si>
  <si>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</si>
  <si>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</si>
  <si>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</si>
  <si>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</si>
  <si>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</si>
  <si>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</si>
  <si>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</si>
  <si>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</si>
  <si>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</si>
  <si>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</si>
  <si>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</si>
  <si>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</si>
  <si>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</si>
  <si>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</si>
  <si>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</si>
  <si>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</si>
  <si>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</si>
  <si>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</si>
  <si>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</si>
  <si>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OST 1</t>
  </si>
  <si>
    <t>Práce ST</t>
  </si>
  <si>
    <t>K</t>
  </si>
  <si>
    <t>5907015050</t>
  </si>
  <si>
    <t>Ojedinělá výměna kolejnic stávající upevnění tv. S49 rozdělení "l".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</si>
  <si>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m</t>
  </si>
  <si>
    <t>Sborník UOŽI 01 2020</t>
  </si>
  <si>
    <t>-668634500</t>
  </si>
  <si>
    <t>P</t>
  </si>
  <si>
    <t>Poznámka k položce:_x000d_
Metr kolejnice=m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</si>
  <si>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</si>
  <si>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</si>
  <si>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1597968284</t>
  </si>
  <si>
    <t>3</t>
  </si>
  <si>
    <t>5907050020</t>
  </si>
  <si>
    <t>Dělení kolejnic řezáním nebo rozbroušením tv. S49. Poznámka: 1. V cenách jsou započteny náklady na manipulaci, podložení, označení a provedení řezu kolejnice.</t>
  </si>
  <si>
    <t>kus</t>
  </si>
  <si>
    <t>1326517912</t>
  </si>
  <si>
    <t>Poznámka k položce:_x000d_
Řez=kus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</si>
  <si>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</si>
  <si>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</si>
  <si>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</si>
  <si>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1338707364</t>
  </si>
  <si>
    <t>5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</si>
  <si>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</si>
  <si>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</si>
  <si>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1503520235</t>
  </si>
  <si>
    <t>6</t>
  </si>
  <si>
    <t>5910045030</t>
  </si>
  <si>
    <t>Zajištění polohy kolejnice bočními válečkovými opěrkami rozdělení pražců "u". Poznámka: 1. V cenách jsou započteny náklady na montáž a demontáž bočních opěrek v oblouku o malém poloměru.</t>
  </si>
  <si>
    <t>1691341186</t>
  </si>
  <si>
    <t>7</t>
  </si>
  <si>
    <t>M</t>
  </si>
  <si>
    <t>5957101050</t>
  </si>
  <si>
    <t>Kolejnice třídy R260 tv. 49 E1 délky 25,000 m</t>
  </si>
  <si>
    <t>128</t>
  </si>
  <si>
    <t>-1244588137</t>
  </si>
  <si>
    <t>OST 2</t>
  </si>
  <si>
    <t>Kabelové trasy</t>
  </si>
  <si>
    <t>8</t>
  </si>
  <si>
    <t>1320010001-R</t>
  </si>
  <si>
    <t>Výkop a odkop zeminy ke stávajícím kabelům ručně, zabezpečení výkopu</t>
  </si>
  <si>
    <t>-558352785</t>
  </si>
  <si>
    <t>9</t>
  </si>
  <si>
    <t>1320010021-R</t>
  </si>
  <si>
    <t>Opětovné zřízení kabelového lože z prosáté zeminy ve stávající kabelové trase</t>
  </si>
  <si>
    <t>-1077574865</t>
  </si>
  <si>
    <t>10</t>
  </si>
  <si>
    <t>1320010031-R</t>
  </si>
  <si>
    <t>Pokládka výstražné folie ve stávající kabelové trase</t>
  </si>
  <si>
    <t>1591447110</t>
  </si>
  <si>
    <t>11</t>
  </si>
  <si>
    <t>7592700640</t>
  </si>
  <si>
    <t xml:space="preserve">Upozorňovadla, značky Návěsti označující místo na trati Fólie výstražná modrá š34cm  (HM0673909991034)</t>
  </si>
  <si>
    <t>1956988994</t>
  </si>
  <si>
    <t>12</t>
  </si>
  <si>
    <t>1320010035-R</t>
  </si>
  <si>
    <t>Odstranění výstražné folie ve stávající kabelové trase</t>
  </si>
  <si>
    <t>1807950472</t>
  </si>
  <si>
    <t>13</t>
  </si>
  <si>
    <t>1320010041-R</t>
  </si>
  <si>
    <t>Zához osazené kabelové trasy ručně včetně hutnění</t>
  </si>
  <si>
    <t>-1606465326</t>
  </si>
  <si>
    <t>14</t>
  </si>
  <si>
    <t>1320010051-R</t>
  </si>
  <si>
    <t>Povrchová úprava po záhozu ve stávající kabelové trase</t>
  </si>
  <si>
    <t>61721940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</si>
  <si>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</si>
  <si>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</si>
  <si>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624931545</t>
  </si>
  <si>
    <t>16</t>
  </si>
  <si>
    <t>7590521514</t>
  </si>
  <si>
    <t>Venkovní vedení kabelová - metalické sítě Plněné, párované s ochr. vodičem TCEKPFLEY 3 P 1,0 D</t>
  </si>
  <si>
    <t>-359142035</t>
  </si>
  <si>
    <t>17</t>
  </si>
  <si>
    <t>7590521519</t>
  </si>
  <si>
    <t>Venkovní vedení kabelová - metalické sítě Plněné, párované s ochr. vodičem TCEKPFLEY 4 P 1,0 D</t>
  </si>
  <si>
    <t>-53135823</t>
  </si>
  <si>
    <t>18</t>
  </si>
  <si>
    <t>7590521529</t>
  </si>
  <si>
    <t>Venkovní vedení kabelová - metalické sítě Plněné, párované s ochr. vodičem TCEKPFLEY 7 P 1,0 D</t>
  </si>
  <si>
    <t>-1705874098</t>
  </si>
  <si>
    <t>19</t>
  </si>
  <si>
    <t>7590521818R</t>
  </si>
  <si>
    <t>TCEKY 6 P 1,0 C</t>
  </si>
  <si>
    <t>-142880405</t>
  </si>
  <si>
    <t>20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</si>
  <si>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</si>
  <si>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</si>
  <si>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-637167870</t>
  </si>
  <si>
    <t>7590521534</t>
  </si>
  <si>
    <t>Venkovní vedení kabelová - metalické sítě Plněné, párované s ochr. vodičem TCEKPFLEY 12 P 1,0 D</t>
  </si>
  <si>
    <t>-798161667</t>
  </si>
  <si>
    <t>22</t>
  </si>
  <si>
    <t>7590520604</t>
  </si>
  <si>
    <t>Venkovní vedení kabelová - metalické sítě Plněné 4x0,8 TCEPKPFLEY 3 x 4 x 0,8</t>
  </si>
  <si>
    <t>-1332503307</t>
  </si>
  <si>
    <t>23</t>
  </si>
  <si>
    <t>7590525233</t>
  </si>
  <si>
    <t>Montáž kabelu návěstního volně uloženého s jádrem 1 mm Cu TCEKEZE, TCEKFE, TCEKPFLEY, TCEKPFLEZE do 61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</si>
  <si>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-853664825</t>
  </si>
  <si>
    <t>24</t>
  </si>
  <si>
    <t>7590521554</t>
  </si>
  <si>
    <t>Venkovní vedení kabelová - metalické sítě Plněné, párované s ochr. vodičem TCEKPFLEY 48 P 1,0 D</t>
  </si>
  <si>
    <t>-1870801920</t>
  </si>
  <si>
    <t>25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</si>
  <si>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</si>
  <si>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</si>
  <si>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2098041167</t>
  </si>
  <si>
    <t>26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</si>
  <si>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</si>
  <si>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</si>
  <si>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-1393558822</t>
  </si>
  <si>
    <t>27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</si>
  <si>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</si>
  <si>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</si>
  <si>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1883557332</t>
  </si>
  <si>
    <t>28</t>
  </si>
  <si>
    <t>7590555146</t>
  </si>
  <si>
    <t>Montáž forma pro kabely TCEKPFLE, TCEKPFLEY, TCEKPFLEZE, TCEKPFLEZY do 48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</si>
  <si>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-802017495</t>
  </si>
  <si>
    <t>29</t>
  </si>
  <si>
    <t>7492551010</t>
  </si>
  <si>
    <t>Montáž vodičů jednožílových Cu do 16 mm2 - uložení na rošty, pod omítku, do rozvaděče apod.</t>
  </si>
  <si>
    <t>-1579559037</t>
  </si>
  <si>
    <t>VV</t>
  </si>
  <si>
    <t>Součet</t>
  </si>
  <si>
    <t>30</t>
  </si>
  <si>
    <t>7492500810</t>
  </si>
  <si>
    <t>Kabely, vodiče, šňůry Cu - nn Vodič jednožílový Cu, plastová izolace H07V-K 10 rudý (CYA)</t>
  </si>
  <si>
    <t>1814365617</t>
  </si>
  <si>
    <t>31</t>
  </si>
  <si>
    <t>7492500840</t>
  </si>
  <si>
    <t>Kabely, vodiče, šňůry Cu - nn Vodič jednožílový Cu, plastová izolace H07V-K 10 zž (CYA)</t>
  </si>
  <si>
    <t>542002517</t>
  </si>
  <si>
    <t>32</t>
  </si>
  <si>
    <t>7492500860</t>
  </si>
  <si>
    <t>Kabely, vodiče, šňůry Cu - nn Vodič jednožílový Cu, plastová izolace H07V-K 16 rudý (CYA)</t>
  </si>
  <si>
    <t>-1960406294</t>
  </si>
  <si>
    <t>33</t>
  </si>
  <si>
    <t>7492500870</t>
  </si>
  <si>
    <t>Kabely, vodiče, šňůry Cu - nn Vodič jednožílový Cu, plastová izolace H07V-K 16 sv.modrý (CYA)</t>
  </si>
  <si>
    <t>2085510991</t>
  </si>
  <si>
    <t>34</t>
  </si>
  <si>
    <t>7492501100</t>
  </si>
  <si>
    <t>Kabely, vodiče, šňůry Cu - nn Vodič jednožílový Cu, plastová izolace H07V-K 2,5 tm.modrý (CYA)</t>
  </si>
  <si>
    <t>-805857938</t>
  </si>
  <si>
    <t>35</t>
  </si>
  <si>
    <t>7492553010</t>
  </si>
  <si>
    <t>Montáž kabelů 2- a 3-žílových Cu do 16 mm2 - uložení do země, chráničky, na rošty, pod omítku apod.</t>
  </si>
  <si>
    <t>-936006195</t>
  </si>
  <si>
    <t>36</t>
  </si>
  <si>
    <t>7492501690</t>
  </si>
  <si>
    <t>Kabely, vodiče, šňůry Cu - nn Kabel silový 2 a 3-žílový Cu, plastová izolace CYKY 2O1,5 (2Dx1,5)</t>
  </si>
  <si>
    <t>-533503695</t>
  </si>
  <si>
    <t>37</t>
  </si>
  <si>
    <t>7492501740</t>
  </si>
  <si>
    <t>Kabely, vodiče, šňůry Cu - nn Kabel silový 2 a 3-žílový Cu, plastová izolace CYKY 3O1,5 (3Ax1,5)</t>
  </si>
  <si>
    <t>1136625473</t>
  </si>
  <si>
    <t>38</t>
  </si>
  <si>
    <t>7492554012</t>
  </si>
  <si>
    <t>Montáž kabelů 4- a 5-žílových Cu do 25 mm2 - uložení do země, chráničky, na rošty, pod omítku apod.</t>
  </si>
  <si>
    <t>-1828540079</t>
  </si>
  <si>
    <t>39</t>
  </si>
  <si>
    <t>7492502020</t>
  </si>
  <si>
    <t>Kabely, vodiče, šňůry Cu - nn Kabel silový 4 a 5-žílový Cu, plastová izolace CYKY 5J4 (5Cx4)</t>
  </si>
  <si>
    <t>482352775</t>
  </si>
  <si>
    <t>40</t>
  </si>
  <si>
    <t>7590525410</t>
  </si>
  <si>
    <t>Montáž spojky rovné pro plastové kabely párové rovné o průměru 1,0 mm PE plášť bez pancíře S 1 do 6 žil - přistavení elektrického agregátu, změření izolačního odporu, vlastní montáž spojky, sestavení montážního stojanu, upnutí kabelu do stojanu, spojení žil, svaření spojky, uvolnění kabelu, uložení spojky v jámě</t>
  </si>
  <si>
    <t>264985856</t>
  </si>
  <si>
    <t>41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</si>
  <si>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</si>
  <si>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</si>
  <si>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-1994772635</t>
  </si>
  <si>
    <t>42</t>
  </si>
  <si>
    <t>7593505270</t>
  </si>
  <si>
    <t>Montáž kabelového označníku Ball Marker - upevnění kabelového označníku na plášť kabelu upevňovacími prvky</t>
  </si>
  <si>
    <t>726034557</t>
  </si>
  <si>
    <t>43</t>
  </si>
  <si>
    <t>7593501820</t>
  </si>
  <si>
    <t>Trasy kabelového vedení Lokátory a markery Ball Marker 1408-XR, fialový zabezpečováci</t>
  </si>
  <si>
    <t>-1755051608</t>
  </si>
  <si>
    <t>44</t>
  </si>
  <si>
    <t>7593500090</t>
  </si>
  <si>
    <t>Trasy kabelového vedení Kabelové žlaby (100x100) spodní + vrchní díl plast</t>
  </si>
  <si>
    <t>410590174</t>
  </si>
  <si>
    <t>45</t>
  </si>
  <si>
    <t>7492756030</t>
  </si>
  <si>
    <t>Pomocné práce pro montáž kabelů vyhledání stávajících kabelů ( měření, sonda ) - v obvodu žel. stanice nebo na na trati včetně provedení sondy</t>
  </si>
  <si>
    <t>-1673128186</t>
  </si>
  <si>
    <t>OST 3</t>
  </si>
  <si>
    <t>PZZ - úpravy vnitřní, venkovní</t>
  </si>
  <si>
    <t>46</t>
  </si>
  <si>
    <t>7494151010</t>
  </si>
  <si>
    <t>Montáž modulárních rozvodnic min. IP 30, počet modulů do 72 - do zdi, na zeď nebo konstrukci, včetně montáže nosné konstrukce, kotevní, spojovací prvků, provedení zkoušek, dodání atestů, revizní zprávy včetně kusové zkoušky. Neobsahuje elektrovýzbroj</t>
  </si>
  <si>
    <t>1214868714</t>
  </si>
  <si>
    <t>47</t>
  </si>
  <si>
    <t>7494000032</t>
  </si>
  <si>
    <t>Rozvodnicové a rozváděčové skříně Distri Rozvodnicové skříně DistriTon Plastové Nástěnné (IP40) - otevírání nahoru pro nástěnnou montáž, průhledné dveře, otevírání nahoru, počet řad 2, počet modulů v řadě 20, krytí IP40, PE+N, barva bílá, materiál: plast</t>
  </si>
  <si>
    <t>1339655967</t>
  </si>
  <si>
    <t>48</t>
  </si>
  <si>
    <t>7494000014</t>
  </si>
  <si>
    <t>Rozvodnicové a rozváděčové skříně Distri Rozvodnicové skříně DistriTon Plastové Nástěnné (IP40) pro nástěnnou montáž, průhledné dveře, počet řad 1, počet modulů v řadě 14, krytí IP40, PE+N, barva bílá, materiál: plast</t>
  </si>
  <si>
    <t>743293737</t>
  </si>
  <si>
    <t>49</t>
  </si>
  <si>
    <t>7494752012</t>
  </si>
  <si>
    <t>Montáž svodičů přepětí pro sítě nn - typ 1+2 (třída B+C) pro jednofázové sítě - do rozvaděče nebo skříně</t>
  </si>
  <si>
    <t>-1084134387</t>
  </si>
  <si>
    <t>50</t>
  </si>
  <si>
    <t>7494004148</t>
  </si>
  <si>
    <t>Modulární přístroje Přepěťové ochrany Svodiče přepětí typ 2, Imax 40 kA, Uc AC 440 V / DC 585 V, Un AC 230 V, výměnný modul, se signalizací, varistor, 1pól</t>
  </si>
  <si>
    <t>-1990215041</t>
  </si>
  <si>
    <t>51</t>
  </si>
  <si>
    <t>7494351085</t>
  </si>
  <si>
    <t>Montáž jističů (do 10 kA) přídavných zařízení k instalačním jističům do 125 A napěťové spouště</t>
  </si>
  <si>
    <t>385929118</t>
  </si>
  <si>
    <t>52</t>
  </si>
  <si>
    <t>7494009786</t>
  </si>
  <si>
    <t>Přístroje pro spínání a ovládání Spouštěče motoru Příslušenství Napěťové spouště AC 24 V</t>
  </si>
  <si>
    <t>1906610967</t>
  </si>
  <si>
    <t>53</t>
  </si>
  <si>
    <t>7494752010</t>
  </si>
  <si>
    <t>Montáž svodičů přepětí pro sítě nn - typ 1+2 (třída B+C) pro třífázové sítě - do rozvaděče nebo skříně</t>
  </si>
  <si>
    <t>862548979</t>
  </si>
  <si>
    <t>54</t>
  </si>
  <si>
    <t>7494004094</t>
  </si>
  <si>
    <t>Modulární přístroje Přepěťové ochrany Kombinované svodiče bleskových proudů a přepětí typ 1 + 2, Iimp 25 kA, Uc AC 350 V, výměnné moduly, se signalizací, jiskřiště, varistor, 3pól</t>
  </si>
  <si>
    <t>1302998550</t>
  </si>
  <si>
    <t>55</t>
  </si>
  <si>
    <t>7494351010</t>
  </si>
  <si>
    <t>Montáž jističů (do 10 kA) jednopólových do 20 A</t>
  </si>
  <si>
    <t>-854834490</t>
  </si>
  <si>
    <t>56</t>
  </si>
  <si>
    <t>7494003006</t>
  </si>
  <si>
    <t>Modulární přístroje Jističe do 63 A; 6 kA 1-pólové In 2 A, Ue AC 230 V / DC 72 V, charakteristika C, 1pól, Icn 6 kA</t>
  </si>
  <si>
    <t>1791431184</t>
  </si>
  <si>
    <t>57</t>
  </si>
  <si>
    <t>7494351020</t>
  </si>
  <si>
    <t>Montáž jističů (do 10 kA) dvoupólových nebo 1+N pólových do 20 A</t>
  </si>
  <si>
    <t>64</t>
  </si>
  <si>
    <t>885007591</t>
  </si>
  <si>
    <t>58</t>
  </si>
  <si>
    <t>7494003332</t>
  </si>
  <si>
    <t>Modulární přístroje Jističe do 80 A; 10 kA 2-pólové In 20 A, Ue AC 230/400 V / DC 144 V, charakteristika C, 2pól, Icn 10 kA</t>
  </si>
  <si>
    <t>763564652</t>
  </si>
  <si>
    <t>59</t>
  </si>
  <si>
    <t>7494003318</t>
  </si>
  <si>
    <t>Modulární přístroje Jističe do 80 A; 10 kA 2-pólové In 2 A, Ue AC 230/400 V / DC 144 V, charakteristika C, 2pól, Icn 10 kA</t>
  </si>
  <si>
    <t>-577381978</t>
  </si>
  <si>
    <t>60</t>
  </si>
  <si>
    <t>7494003320</t>
  </si>
  <si>
    <t>Modulární přístroje Jističe do 80 A; 10 kA 2-pólové In 4 A, Ue AC 230/400 V / DC 144 V, charakteristika C, 2pól, Icn 10 kA</t>
  </si>
  <si>
    <t>45382659</t>
  </si>
  <si>
    <t>61</t>
  </si>
  <si>
    <t>7494003326</t>
  </si>
  <si>
    <t>Modulární přístroje Jističe do 80 A; 10 kA 2-pólové In 10 A, Ue AC 230/400 V / DC 144 V, charakteristika C, 2pól, Icn 10 kA</t>
  </si>
  <si>
    <t>2057439631</t>
  </si>
  <si>
    <t>62</t>
  </si>
  <si>
    <t>7494351022</t>
  </si>
  <si>
    <t>Montáž jističů (do 10 kA) dvoupólových nebo 1+N pólových přes 20 do 63 A</t>
  </si>
  <si>
    <t>-579779377</t>
  </si>
  <si>
    <t>63</t>
  </si>
  <si>
    <t>7494003334</t>
  </si>
  <si>
    <t>Modulární přístroje Jističe do 80 A; 10 kA 2-pólové In 25 A, Ue AC 230/400 V / DC 144 V, charakteristika C, 2pól, Icn 10 kA</t>
  </si>
  <si>
    <t>-2023033874</t>
  </si>
  <si>
    <t>7494351030</t>
  </si>
  <si>
    <t>Montáž jističů (do 10 kA) třípólových do 20 A</t>
  </si>
  <si>
    <t>-502603434</t>
  </si>
  <si>
    <t>65</t>
  </si>
  <si>
    <t>7494003388</t>
  </si>
  <si>
    <t>Modulární přístroje Jističe do 80 A; 10 kA 3-pólové In 20 A, Ue AC 230/400 V / DC 216 V, charakteristika B, 3pól, Icn 10 kA</t>
  </si>
  <si>
    <t>1107171463</t>
  </si>
  <si>
    <t>66</t>
  </si>
  <si>
    <t>7494351080</t>
  </si>
  <si>
    <t>Montáž jističů (do 10 kA) přídavných zařízení k instalačním jističům do 125 A pomocného spínače (1x zap., 1x vyp. kontakt)</t>
  </si>
  <si>
    <t>-1306849179</t>
  </si>
  <si>
    <t>67</t>
  </si>
  <si>
    <t>7494003654</t>
  </si>
  <si>
    <t>Modulární přístroje Jističe Příslušenství 1x zapínací kontakt, 1x rozpínací kontakt, např. pro LTE, LTN, LVN, MSO</t>
  </si>
  <si>
    <t>1617473253</t>
  </si>
  <si>
    <t>68</t>
  </si>
  <si>
    <t>7593005012</t>
  </si>
  <si>
    <t>Montáž dobíječe, usměrňovače, napáječe nástěnného - včetně připojení vodičů elektrické sítě ss rozvodu a uzemnění, přezkoušení funkce</t>
  </si>
  <si>
    <t>2127323749</t>
  </si>
  <si>
    <t>69</t>
  </si>
  <si>
    <t>7593000410</t>
  </si>
  <si>
    <t>Dobíječe, usměrňovače, napáječe Nabíječ/usměrňovač 12V/25A, provedení stolní, na zeď i na DIN lištu, nabíjení PB a NiCd baterií</t>
  </si>
  <si>
    <t>272550995</t>
  </si>
  <si>
    <t>70</t>
  </si>
  <si>
    <t>7593330460</t>
  </si>
  <si>
    <t>Výměnné díly Relé dohlížecí nap.baterie DRB 22V (HM0404221990507)</t>
  </si>
  <si>
    <t>1394355385</t>
  </si>
  <si>
    <t>71</t>
  </si>
  <si>
    <t>7593337040</t>
  </si>
  <si>
    <t>Demontáž malorozměrného relé</t>
  </si>
  <si>
    <t>295358150</t>
  </si>
  <si>
    <t>72</t>
  </si>
  <si>
    <t>7593335040</t>
  </si>
  <si>
    <t>Montáž malorozměrného relé</t>
  </si>
  <si>
    <t>248443344</t>
  </si>
  <si>
    <t>73</t>
  </si>
  <si>
    <t>7593330040</t>
  </si>
  <si>
    <t>Výměnné díly Relé NMŠ 1-2000 (HM0404221990407)</t>
  </si>
  <si>
    <t>-376745149</t>
  </si>
  <si>
    <t>74</t>
  </si>
  <si>
    <t>7593330160</t>
  </si>
  <si>
    <t>Výměnné díly Relé NMŠ 2-4000 (HM0404221990419)</t>
  </si>
  <si>
    <t>-1000125366</t>
  </si>
  <si>
    <t>75</t>
  </si>
  <si>
    <t>7593330120</t>
  </si>
  <si>
    <t>Výměnné díly Relé NMŠ 1-1500 (HM0404221990415)</t>
  </si>
  <si>
    <t>1516932278</t>
  </si>
  <si>
    <t>76</t>
  </si>
  <si>
    <t>7593330340</t>
  </si>
  <si>
    <t>Výměnné díly Relé NMŠ 1-0,25/0,7 (HM0404221990437)</t>
  </si>
  <si>
    <t>-664727398</t>
  </si>
  <si>
    <t>77</t>
  </si>
  <si>
    <t>7494559020</t>
  </si>
  <si>
    <t>Montáž relé paticového včetně patice</t>
  </si>
  <si>
    <t>1327693679</t>
  </si>
  <si>
    <t>78</t>
  </si>
  <si>
    <t>7593335130</t>
  </si>
  <si>
    <t>Montáž hlídače izolačního stavu - včetně zapojení a označení</t>
  </si>
  <si>
    <t>-2080996122</t>
  </si>
  <si>
    <t>79</t>
  </si>
  <si>
    <t>7593320018</t>
  </si>
  <si>
    <t>Prvky Hlídač izol.stavu HIS-B pro stř.soust. (CV600529002)</t>
  </si>
  <si>
    <t>1925366144</t>
  </si>
  <si>
    <t>80</t>
  </si>
  <si>
    <t>7592817010</t>
  </si>
  <si>
    <t>Demontáž výstražníku</t>
  </si>
  <si>
    <t>1078718158</t>
  </si>
  <si>
    <t>81</t>
  </si>
  <si>
    <t>7592815044</t>
  </si>
  <si>
    <t>Montáž plastového výstražníku AŽD 97 s jednou skříní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</si>
  <si>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1906315612</t>
  </si>
  <si>
    <t>82</t>
  </si>
  <si>
    <t>7590725140</t>
  </si>
  <si>
    <t>Situování stožáru návěstidla nebo výstražníku přejezdového zařízení</t>
  </si>
  <si>
    <t>-314192237</t>
  </si>
  <si>
    <t>83</t>
  </si>
  <si>
    <t>7592837022</t>
  </si>
  <si>
    <t>Demontáž stojanu závory vysokého</t>
  </si>
  <si>
    <t>-949423335</t>
  </si>
  <si>
    <t>84</t>
  </si>
  <si>
    <t>7592835022</t>
  </si>
  <si>
    <t>Montáž stojanu závory vysokého</t>
  </si>
  <si>
    <t>532709465</t>
  </si>
  <si>
    <t>85</t>
  </si>
  <si>
    <t>7592825110</t>
  </si>
  <si>
    <t>Montáž výstražného kříže</t>
  </si>
  <si>
    <t>-773461667</t>
  </si>
  <si>
    <t>86</t>
  </si>
  <si>
    <t>7592825025</t>
  </si>
  <si>
    <t>Montáž součástí výstražníku třmene stupačky</t>
  </si>
  <si>
    <t>1656906192</t>
  </si>
  <si>
    <t>87</t>
  </si>
  <si>
    <t>7592825030</t>
  </si>
  <si>
    <t>Montáž součástí výstražníku stupačky (velké)</t>
  </si>
  <si>
    <t>-2135417855</t>
  </si>
  <si>
    <t>88</t>
  </si>
  <si>
    <t>7590725070</t>
  </si>
  <si>
    <t>Zatmelení skříně návěstního transformátoru</t>
  </si>
  <si>
    <t>613442384</t>
  </si>
  <si>
    <t>89</t>
  </si>
  <si>
    <t>7590127025</t>
  </si>
  <si>
    <t>Demontáž skříně ŠM, PSK, SKP, SPP, KS - včetně odpojení zařízení od kabelových rozvodů</t>
  </si>
  <si>
    <t>41145253</t>
  </si>
  <si>
    <t>90</t>
  </si>
  <si>
    <t>7590195015</t>
  </si>
  <si>
    <t>Montáž ovládací skříňky přejezdového zařízení na objekt - připevnění skříňky, zatažení kabelu z domku nebo PSK a zapojení na ovládací skříň, ochrana skříňky připojením na hlavní uzemňovací sběrnici v domku nebo na zemnicí svorník PSK</t>
  </si>
  <si>
    <t>-662984799</t>
  </si>
  <si>
    <t>91</t>
  </si>
  <si>
    <t>7590120160</t>
  </si>
  <si>
    <t xml:space="preserve">Skříně Skříňka ovl. pro PZZ-RE  (CV723089004)</t>
  </si>
  <si>
    <t>676331038</t>
  </si>
  <si>
    <t>92</t>
  </si>
  <si>
    <t>7596917030</t>
  </si>
  <si>
    <t>Demontáž telefonních objektů VTO 3 - 11</t>
  </si>
  <si>
    <t>-1895144423</t>
  </si>
  <si>
    <t>93</t>
  </si>
  <si>
    <t>7596915035</t>
  </si>
  <si>
    <t>Montáž telefonního objektu VTO 3 - 11 do společné přístrojové skříně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</si>
  <si>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-961508692</t>
  </si>
  <si>
    <t>94</t>
  </si>
  <si>
    <t>7595120060</t>
  </si>
  <si>
    <t>Telefonní přístroje nezapojené na ústřednu Venkovní telefonní objekt, provedení do skříně PSS133/313, interní napájení</t>
  </si>
  <si>
    <t>1860702830</t>
  </si>
  <si>
    <t>95</t>
  </si>
  <si>
    <t>7593100910</t>
  </si>
  <si>
    <t xml:space="preserve">Měniče Měnič DC/DC1 pro MB telefony, napětí DC/DC 12-36 V pro ústřední napájení mb venkovních  telefonních objektů</t>
  </si>
  <si>
    <t>1590221307</t>
  </si>
  <si>
    <t>96</t>
  </si>
  <si>
    <t>7590615040</t>
  </si>
  <si>
    <t>Montáž tlačítka, světelné buňky, počitadla, zvonku, relé, R, C do kolejové desky nebo pultu za provozu - rozměření a vyznačení místa montáže, vyvrtání a začištění otvoru, montáž prvku, zapojení a vyzkoušení včetně vyvázání vodičů do formy</t>
  </si>
  <si>
    <t>-41072756</t>
  </si>
  <si>
    <t>97</t>
  </si>
  <si>
    <t>7590610180</t>
  </si>
  <si>
    <t>Indikační a kolejové desky a ovládací pulty Tlačítko dvoupolohové vratné (CV720769001)</t>
  </si>
  <si>
    <t>-1657659594</t>
  </si>
  <si>
    <t>98</t>
  </si>
  <si>
    <t>7593317100</t>
  </si>
  <si>
    <t>Demontáž zabezpečovacího stojanu</t>
  </si>
  <si>
    <t>647824605</t>
  </si>
  <si>
    <t>99</t>
  </si>
  <si>
    <t>7593317120</t>
  </si>
  <si>
    <t>Demontáž stojanové řady pro 1-3 stojany</t>
  </si>
  <si>
    <t>-1232950753</t>
  </si>
  <si>
    <t>100</t>
  </si>
  <si>
    <t>7593315085</t>
  </si>
  <si>
    <t>Montáž vnitřní části objektu OPD 2,5/3,6 - montáž a ukotvení stojanové řady; montáž podélného roštu šířky 200 mm nad stojanovou řadu, prodlouženého v celé délce objektu, svislého k rozváděči a vodorovného od ovládací desky bateriové skříně k bateriové skříni; zatažení, proměření izolačního stavu a jednostranné číslování zabezpečovacích kabelů, nátěr stojanové řady a kabelových roštů. Zhotovení a zapojení kabelových forem</t>
  </si>
  <si>
    <t>-434831221</t>
  </si>
  <si>
    <t>101</t>
  </si>
  <si>
    <t>7592810900</t>
  </si>
  <si>
    <t>Reléový stojan PZS vystrojený na jednokolejné trati s výstražníky 2 - 4 kusy výstražníků - kategorie dle ČSN 34 2650 ed.2: PZS 3(2) S,B(N),I(L)</t>
  </si>
  <si>
    <t>komplet</t>
  </si>
  <si>
    <t>176043970</t>
  </si>
  <si>
    <t>102</t>
  </si>
  <si>
    <t>7593315425</t>
  </si>
  <si>
    <t>Zhotovení jednoho zapojení při volné vazbě - naměření vodiče, zatažení a připojení</t>
  </si>
  <si>
    <t>1876635965</t>
  </si>
  <si>
    <t>103</t>
  </si>
  <si>
    <t>7593337170</t>
  </si>
  <si>
    <t>Demontáž universální časovací jednotky</t>
  </si>
  <si>
    <t>-1210682326</t>
  </si>
  <si>
    <t>104</t>
  </si>
  <si>
    <t>7593335170</t>
  </si>
  <si>
    <t>Montáž universální časovací jednotky - včetně zapojení a označení</t>
  </si>
  <si>
    <t>998608814</t>
  </si>
  <si>
    <t>105</t>
  </si>
  <si>
    <t>7593320429</t>
  </si>
  <si>
    <t>Prvky Jednotka časová CJP (CV755139005)</t>
  </si>
  <si>
    <t>2134259309</t>
  </si>
  <si>
    <t>106</t>
  </si>
  <si>
    <t>7593320426</t>
  </si>
  <si>
    <t>Prvky Jednotka časová CJS (CV755139004)</t>
  </si>
  <si>
    <t>1840172936</t>
  </si>
  <si>
    <t>107</t>
  </si>
  <si>
    <t>7593335080</t>
  </si>
  <si>
    <t>Montáž kmitače - včetně zapojení a označení</t>
  </si>
  <si>
    <t>-702508779</t>
  </si>
  <si>
    <t>108</t>
  </si>
  <si>
    <t>7593321143</t>
  </si>
  <si>
    <t>Prvky Elektronický kmitač pro PZS s elektronickou stabilizací napětí pro každou žárovku, 4 desky spínačů</t>
  </si>
  <si>
    <t>-1415299980</t>
  </si>
  <si>
    <t>109</t>
  </si>
  <si>
    <t>7593337160</t>
  </si>
  <si>
    <t>Demontáž souboru KAV, FID, ASE</t>
  </si>
  <si>
    <t>27311428</t>
  </si>
  <si>
    <t>110</t>
  </si>
  <si>
    <t>7593105010</t>
  </si>
  <si>
    <t>Montáž měniče (zdroje) statického ze stojanu - včetně připojení vodičů elektrické sítě ss rozvodu a uzemnění, přezkoušení funkce</t>
  </si>
  <si>
    <t>-386505304</t>
  </si>
  <si>
    <t>111</t>
  </si>
  <si>
    <t>7593100860</t>
  </si>
  <si>
    <t>Měniče Stejnosměrný měnič napětí SMN04 sezapojením IZKP+KDK</t>
  </si>
  <si>
    <t>51390312</t>
  </si>
  <si>
    <t>112</t>
  </si>
  <si>
    <t>7593100900</t>
  </si>
  <si>
    <t>Měniče Měnič DC 24V/24V spínaný, s galvanickýmoddělením, stabilizovaný</t>
  </si>
  <si>
    <t>993984440</t>
  </si>
  <si>
    <t>113</t>
  </si>
  <si>
    <t>7592503010</t>
  </si>
  <si>
    <t>Úprava adresného SW stanice TEDIS, ústředny MEDIS</t>
  </si>
  <si>
    <t>hod</t>
  </si>
  <si>
    <t>372279963</t>
  </si>
  <si>
    <t>114</t>
  </si>
  <si>
    <t>7595227010</t>
  </si>
  <si>
    <t>Demontáž záznamového zařízení</t>
  </si>
  <si>
    <t>-1954177831</t>
  </si>
  <si>
    <t>115</t>
  </si>
  <si>
    <t>7593320600</t>
  </si>
  <si>
    <t>Prvky Jednotka BPS4 F</t>
  </si>
  <si>
    <t>-635647824</t>
  </si>
  <si>
    <t>116</t>
  </si>
  <si>
    <t>7598015165</t>
  </si>
  <si>
    <t>Funkční přezkoušení venkovního telefonního objektu po připojení na kabelové vedení</t>
  </si>
  <si>
    <t>1044078508</t>
  </si>
  <si>
    <t>117</t>
  </si>
  <si>
    <t>7594207012</t>
  </si>
  <si>
    <t>Demontáž stykového transformátoru DT 075 C</t>
  </si>
  <si>
    <t>1160035699</t>
  </si>
  <si>
    <t>118</t>
  </si>
  <si>
    <t>7594207050</t>
  </si>
  <si>
    <t>Demontáž stojánku kabelového KSL, KSLP</t>
  </si>
  <si>
    <t>731319278</t>
  </si>
  <si>
    <t>119</t>
  </si>
  <si>
    <t>7590190150</t>
  </si>
  <si>
    <t>Ostatní Žebřík trojdílný univerzální 3x7 příček (HM0478850007607)</t>
  </si>
  <si>
    <t>-1920257826</t>
  </si>
  <si>
    <t>OST 4</t>
  </si>
  <si>
    <t>PN</t>
  </si>
  <si>
    <t>120</t>
  </si>
  <si>
    <t>7592005050</t>
  </si>
  <si>
    <t>Montáž počítacího bodu (senzoru) RSR 180 - uložení a připevnění na určené místo, seřízení polohy, přezkoušení</t>
  </si>
  <si>
    <t>251833774</t>
  </si>
  <si>
    <t>121</t>
  </si>
  <si>
    <t>7592010102</t>
  </si>
  <si>
    <t>Kolové senzory a snímače počítačů náprav Snímač průjezdu kola RSR 180 (5 m kabel)</t>
  </si>
  <si>
    <t>-50202956</t>
  </si>
  <si>
    <t>122</t>
  </si>
  <si>
    <t>7594305015</t>
  </si>
  <si>
    <t>Montáž součástí počítače náprav neoprénové ochranné hadice se soupravou pro upevnění k pražci</t>
  </si>
  <si>
    <t>-946316224</t>
  </si>
  <si>
    <t>123</t>
  </si>
  <si>
    <t>7592010142</t>
  </si>
  <si>
    <t>Kolové senzory a snímače počítačů náprav Neoprénová ochr. hadice 4,8 m</t>
  </si>
  <si>
    <t>591140974</t>
  </si>
  <si>
    <t>124</t>
  </si>
  <si>
    <t>7592010162</t>
  </si>
  <si>
    <t>Kolové senzory a snímače počítačů náprav Stahovací páska hadice RSR</t>
  </si>
  <si>
    <t>-1992983827</t>
  </si>
  <si>
    <t>125</t>
  </si>
  <si>
    <t>7594305035</t>
  </si>
  <si>
    <t>Montáž součástí počítače náprav kabelového závěru KSL-FP pro RSR</t>
  </si>
  <si>
    <t>42459061</t>
  </si>
  <si>
    <t>126</t>
  </si>
  <si>
    <t>7592010202</t>
  </si>
  <si>
    <t>Kolové senzory a snímače počítačů náprav Kabelový závěr KSL-FP pro RSR (s EPO)</t>
  </si>
  <si>
    <t>-1365825461</t>
  </si>
  <si>
    <t>127</t>
  </si>
  <si>
    <t>7592010206</t>
  </si>
  <si>
    <t>Kolové senzory a snímače počítačů náprav Uzemňovací souprava pro KSL-FP</t>
  </si>
  <si>
    <t>1819519453</t>
  </si>
  <si>
    <t>7594305040</t>
  </si>
  <si>
    <t>Montáž součástí počítače náprav upevňovací kolejnicové čelisti SK 140</t>
  </si>
  <si>
    <t>-152737159</t>
  </si>
  <si>
    <t>129</t>
  </si>
  <si>
    <t>7592010166</t>
  </si>
  <si>
    <t>Kolové senzory a snímače počítačů náprav Upevňovací souprava SK140</t>
  </si>
  <si>
    <t>-1076852740</t>
  </si>
  <si>
    <t>130</t>
  </si>
  <si>
    <t>7594305045</t>
  </si>
  <si>
    <t>Montáž součástí počítače náprav AZF upevňovacího šroubu BBK</t>
  </si>
  <si>
    <t>-654376144</t>
  </si>
  <si>
    <t>131</t>
  </si>
  <si>
    <t>7592010172</t>
  </si>
  <si>
    <t>Kolové senzory a snímače počítačů náprav Připevňovací čep BBK pro upevňovací soupravu SK140</t>
  </si>
  <si>
    <t>pár</t>
  </si>
  <si>
    <t>468853112</t>
  </si>
  <si>
    <t>132</t>
  </si>
  <si>
    <t>7594305025</t>
  </si>
  <si>
    <t>Montáž součástí počítače náprav přepěťové ochrany napájení</t>
  </si>
  <si>
    <t>-692298088</t>
  </si>
  <si>
    <t>133</t>
  </si>
  <si>
    <t>7592010184</t>
  </si>
  <si>
    <t>Kolové senzory a snímače počítačů náprav Přepěťová ochrana napájení POKO94</t>
  </si>
  <si>
    <t>285778201</t>
  </si>
  <si>
    <t>134</t>
  </si>
  <si>
    <t>7594305010</t>
  </si>
  <si>
    <t>Montáž součástí počítače náprav vyhodnocovací části</t>
  </si>
  <si>
    <t>-170935445</t>
  </si>
  <si>
    <t>135</t>
  </si>
  <si>
    <t>7594300018</t>
  </si>
  <si>
    <t>Počítače náprav Vnitřní prvky PN AZF Přepěťová ochrana vyhodnocovací jednotky BSI002 (BSI003, BSI004)</t>
  </si>
  <si>
    <t>-1697494341</t>
  </si>
  <si>
    <t>136</t>
  </si>
  <si>
    <t>7594300084</t>
  </si>
  <si>
    <t>Počítače náprav Vnitřní prvky PN ACS 2000 Vyhodnocovací jednotka IMC003 GS01</t>
  </si>
  <si>
    <t>639320861</t>
  </si>
  <si>
    <t>137</t>
  </si>
  <si>
    <t>7594305055</t>
  </si>
  <si>
    <t>Montáž součástí počítače náprav bloku pro počítače náprav</t>
  </si>
  <si>
    <t>-132873633</t>
  </si>
  <si>
    <t>138</t>
  </si>
  <si>
    <t>7594300078</t>
  </si>
  <si>
    <t>Počítače náprav Vnitřní prvky PN ACS 2000 Čítačová jednotka ACB119 GS04</t>
  </si>
  <si>
    <t>-811012429</t>
  </si>
  <si>
    <t>139</t>
  </si>
  <si>
    <t>7594300108</t>
  </si>
  <si>
    <t>Počítače náprav Vnitřní prvky PN ACS 2000 Jednotka jištění SIC006 GS01</t>
  </si>
  <si>
    <t>1527852497</t>
  </si>
  <si>
    <t>140</t>
  </si>
  <si>
    <t>7594300112</t>
  </si>
  <si>
    <t>Počítače náprav Vnitřní prvky PN ACS 2000 Sběrnicová jednotka ABP001-2 21TE GS02</t>
  </si>
  <si>
    <t>1612244734</t>
  </si>
  <si>
    <t>141</t>
  </si>
  <si>
    <t>7594305065</t>
  </si>
  <si>
    <t>Montáž součástí počítače náprav skříně pro bloky šíře 42TE BGT 02</t>
  </si>
  <si>
    <t>-2103657280</t>
  </si>
  <si>
    <t>142</t>
  </si>
  <si>
    <t>7594300102</t>
  </si>
  <si>
    <t>Počítače náprav Vnitřní prvky PN ACS 2000 Montážní skříňka BGT05 šíře 42TE</t>
  </si>
  <si>
    <t>-1497353246</t>
  </si>
  <si>
    <t>143</t>
  </si>
  <si>
    <t>7592010270</t>
  </si>
  <si>
    <t>Kolové senzory a snímače počítačů náprav Zkušební přípravek PB200</t>
  </si>
  <si>
    <t>677854864</t>
  </si>
  <si>
    <t>144</t>
  </si>
  <si>
    <t>7590155040</t>
  </si>
  <si>
    <t>Montáž pasivní ochrany pro omezení atmosférických vlivů u neelektrizovaných tratí jednoduché včetně uzemnění</t>
  </si>
  <si>
    <t>-978561825</t>
  </si>
  <si>
    <t>145</t>
  </si>
  <si>
    <t>7491600020</t>
  </si>
  <si>
    <t>Uzemnění Vnitřní Uzemňovací vedení na povrchu, páskem FeZn do 120 mm2</t>
  </si>
  <si>
    <t>1188330629</t>
  </si>
  <si>
    <t>146</t>
  </si>
  <si>
    <t>7590150030</t>
  </si>
  <si>
    <t xml:space="preserve">Uzemnění, ukolejnění Tyč zemnící se svorkou l=1,5m  (HM0354405211015)</t>
  </si>
  <si>
    <t>2068730439</t>
  </si>
  <si>
    <t>147</t>
  </si>
  <si>
    <t>7590155042</t>
  </si>
  <si>
    <t>Montáž pasivní ochrany pro omezení atmosférických vlivů u neelektrizovaných tratí pro návěstidla, výstražníky a přejezd</t>
  </si>
  <si>
    <t>-2049883745</t>
  </si>
  <si>
    <t>148</t>
  </si>
  <si>
    <t>7590155044</t>
  </si>
  <si>
    <t>Montáž pasivní ochrany pro omezení atmosférických vlivů u neelektrizovaných tratí jednoduché bez uzemnění</t>
  </si>
  <si>
    <t>694043754</t>
  </si>
  <si>
    <t>149</t>
  </si>
  <si>
    <t>7590155046</t>
  </si>
  <si>
    <t>Montáž pasivní ochrany pro omezení atmosférických vlivů u neelektrizovaných tratí dvojité včetně uzemnění</t>
  </si>
  <si>
    <t>-782465556</t>
  </si>
  <si>
    <t>150</t>
  </si>
  <si>
    <t>7594105330</t>
  </si>
  <si>
    <t>Montáž lanového propojení kolejnicového na betonové pražce do 2,9 m - příčné nebo podélné propojení kolejnic přímých kolejí a na výhybkách; usazení pražců mezi souběžnými kolejemi nebo podél koleje; připevnění lanového propojení na pražce nebo montážní trámky</t>
  </si>
  <si>
    <t>-2126938292</t>
  </si>
  <si>
    <t>151</t>
  </si>
  <si>
    <t>7594110200</t>
  </si>
  <si>
    <t>Lanové propojení s kolíkovým ukončením LAI 1xFe9/190 norma 703029132 (HM0404223990154AV.00190)</t>
  </si>
  <si>
    <t>-429622722</t>
  </si>
  <si>
    <t>152</t>
  </si>
  <si>
    <t>7594105390</t>
  </si>
  <si>
    <t>Montáž pražce nebo trámku pro upevnění lanového propojení - usazení pražce nebo trámku mezi koleje nebo podél koleje; připevnění lana k pražci nebo montážnímu trámku</t>
  </si>
  <si>
    <t>825455573</t>
  </si>
  <si>
    <t>153</t>
  </si>
  <si>
    <t>7590190160</t>
  </si>
  <si>
    <t>Ostatní Trámek umělohmotný UTR-122 (HM0321859999802)</t>
  </si>
  <si>
    <t>-1596632392</t>
  </si>
  <si>
    <t>154</t>
  </si>
  <si>
    <t>7594170570</t>
  </si>
  <si>
    <t>Propojovací příslušenství Příchytka lanová na dřev.pražec dvojitá-LPD norma 703309006 (HM0404223990009)</t>
  </si>
  <si>
    <t>237930628</t>
  </si>
  <si>
    <t>155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</si>
  <si>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</si>
  <si>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</si>
  <si>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-1516285317</t>
  </si>
  <si>
    <t>156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</si>
  <si>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</si>
  <si>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</si>
  <si>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467344480</t>
  </si>
  <si>
    <t>157</t>
  </si>
  <si>
    <t>7598095140</t>
  </si>
  <si>
    <t>Regulace jednotky ASB včetně nastavení - kontrola zapojení, provedení příslušných měření, nastavení parametrů, přezkoušení funkce</t>
  </si>
  <si>
    <t>1091932953</t>
  </si>
  <si>
    <t>OST 5</t>
  </si>
  <si>
    <t>Protokoly, zkoušky, revize</t>
  </si>
  <si>
    <t>158</t>
  </si>
  <si>
    <t>7591505010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</si>
  <si>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</si>
  <si>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94390242</t>
  </si>
  <si>
    <t>159</t>
  </si>
  <si>
    <t>7591505020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</si>
  <si>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</si>
  <si>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-2062222082</t>
  </si>
  <si>
    <t>160</t>
  </si>
  <si>
    <t>7591505022</t>
  </si>
  <si>
    <t>Pronájem přechodného dopravního značení při vypnutí přejezdového zabezpečovacího zařízení za 1 týden rozšíření základní sestavy - pro značení jednoduché komunikace (tj. bez křižovatky poblíž přejezdu), křížící žel. trať</t>
  </si>
  <si>
    <t>-409054362</t>
  </si>
  <si>
    <t>161</t>
  </si>
  <si>
    <t>7591505030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</si>
  <si>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</si>
  <si>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1885263071</t>
  </si>
  <si>
    <t>162</t>
  </si>
  <si>
    <t>7591505032</t>
  </si>
  <si>
    <t>Osazení přechodného dopravního značení při vypnutí přejezdového zabezpečovacího zařízení rozšíření základní sestavy - pro značení jednoduché komunikace (tj. bez křižovatky poblíž přejezdu), křížící žel. trať</t>
  </si>
  <si>
    <t>1770957206</t>
  </si>
  <si>
    <t>163</t>
  </si>
  <si>
    <t>7598095445</t>
  </si>
  <si>
    <t>Příprava ke komplexním zkouškám automatických přejezdových zabezpečovacích zařízení bez závor jednokolejné - oživení, seřízení a nastavení zařízení s ohledem na postup jeho uvádění do provozu</t>
  </si>
  <si>
    <t>-2117480596</t>
  </si>
  <si>
    <t>164</t>
  </si>
  <si>
    <t>7598095185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</si>
  <si>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</si>
  <si>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-1845169107</t>
  </si>
  <si>
    <t>165</t>
  </si>
  <si>
    <t>7598095515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</si>
  <si>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</si>
  <si>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1135336826</t>
  </si>
  <si>
    <t>166</t>
  </si>
  <si>
    <t>7598095550</t>
  </si>
  <si>
    <t>Vyhotovení protokolu UTZ pro PZZ bez závor jedna kolej - vykonání prohlídky a zkoušky včetně vyhotovení protokolu podle vyhl. 100/1995 Sb.</t>
  </si>
  <si>
    <t>330939823</t>
  </si>
  <si>
    <t>167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</si>
  <si>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</si>
  <si>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</si>
  <si>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-789948271</t>
  </si>
  <si>
    <t>168</t>
  </si>
  <si>
    <t>7498150525</t>
  </si>
  <si>
    <t>Vyhotovení výchozí revizní zprávy příplatek za každých dalších i započatých 500 000 Kč přes 1 000 000 Kč</t>
  </si>
  <si>
    <t>1421180894</t>
  </si>
  <si>
    <t>169</t>
  </si>
  <si>
    <t>9902100400</t>
  </si>
  <si>
    <t>Doprava obousměrná (např. dodávek z vlastních zásob zhotovitele nebo objednatele nebo výzisku)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</si>
  <si>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t</t>
  </si>
  <si>
    <t>1859832674</t>
  </si>
  <si>
    <t>170</t>
  </si>
  <si>
    <t>9902100500</t>
  </si>
  <si>
    <t>Doprava obousměrná (např. dodávek z vlastních zásob zhotovitele nebo objednatele nebo výzisku)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</si>
  <si>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-520099757</t>
  </si>
  <si>
    <t>171</t>
  </si>
  <si>
    <t>9902200900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</si>
  <si>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</si>
  <si>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-619636563</t>
  </si>
  <si>
    <t>172</t>
  </si>
  <si>
    <t>9902900100</t>
  </si>
  <si>
    <t>Naložení sypanin, drobného kusového materiálu, suti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</si>
  <si>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591225023</t>
  </si>
  <si>
    <t>173</t>
  </si>
  <si>
    <t>9902900200</t>
  </si>
  <si>
    <t>Naložení objemnějšího kusového materiálu, vybouraných hmot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</si>
  <si>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1739627118</t>
  </si>
  <si>
    <t>174</t>
  </si>
  <si>
    <t>9909000200</t>
  </si>
  <si>
    <t>Poplatek za uložení nebezpečného odpadu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</si>
  <si>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1351950630</t>
  </si>
  <si>
    <t>175</t>
  </si>
  <si>
    <t>9909000100</t>
  </si>
  <si>
    <t>Poplatek za uložení suti nebo hmot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</si>
  <si>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1922159578</t>
  </si>
  <si>
    <t>176</t>
  </si>
  <si>
    <t>9909000500</t>
  </si>
  <si>
    <t>Poplatek uložení odpadu betonových prefabrikátů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</si>
  <si>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265507961</t>
  </si>
  <si>
    <t>02 - Stavební část</t>
  </si>
  <si>
    <t>HSV - Práce a dodávky HSV</t>
  </si>
  <si>
    <t xml:space="preserve">    2 - Zakládání</t>
  </si>
  <si>
    <t>M - Práce a dodávky M</t>
  </si>
  <si>
    <t xml:space="preserve">    46-M - Zemní práce při extr.mont.pracích</t>
  </si>
  <si>
    <t>HSV</t>
  </si>
  <si>
    <t>Práce a dodávky HSV</t>
  </si>
  <si>
    <t>Zakládání</t>
  </si>
  <si>
    <t>275121111</t>
  </si>
  <si>
    <t>Osazení základových prefabrikovaných železobetonových konstrukcí patek hmotnosti jednotlivě do 5 t</t>
  </si>
  <si>
    <t>CS ÚRS 2020 01</t>
  </si>
  <si>
    <t>1385193257</t>
  </si>
  <si>
    <t>Práce a dodávky M</t>
  </si>
  <si>
    <t>46-M</t>
  </si>
  <si>
    <t>Zemní práce při extr.mont.pracích</t>
  </si>
  <si>
    <t>460050804</t>
  </si>
  <si>
    <t>Hloubení nezapažených jam ručně pro stožáry s přemístěním výkopku do vzdálenosti 3 m od okraje jámy nebo naložením na dopravní prostředek, včetně zásypu, zhutnění a urovnání povrchu ostatních typů v hornině třídy 4</t>
  </si>
  <si>
    <t>m3</t>
  </si>
  <si>
    <t>-1788551746</t>
  </si>
  <si>
    <t>460310105</t>
  </si>
  <si>
    <t>Zemní protlaky strojně neřízený zemní protlak ( krtek) řízené horizontální vrtání v hornině tř. 1 až 4 pro protlačení PE trub, v hloubce do 6 m vnějšího průměru vrtu přes 125 do 160 mm</t>
  </si>
  <si>
    <t>-849928297</t>
  </si>
  <si>
    <t>28610003</t>
  </si>
  <si>
    <t>trubka tlaková hrdlovaná vodovodní PVC dl 6m DN 150</t>
  </si>
  <si>
    <t>1203319600</t>
  </si>
  <si>
    <t>460080112</t>
  </si>
  <si>
    <t>Základové konstrukce bourání základu včetně záhozu jámy sypaninou, zhutnění a urovnání betonového</t>
  </si>
  <si>
    <t>156915672</t>
  </si>
  <si>
    <t>23152001</t>
  </si>
  <si>
    <t>tmel silikonový neutrální tepelně odolný do 250°C</t>
  </si>
  <si>
    <t>litr</t>
  </si>
  <si>
    <t>957775805</t>
  </si>
  <si>
    <t>460510274</t>
  </si>
  <si>
    <t>Kabelové prostupy, kanály a multikanály kanály ze žlabů plastových včetně utěsnění, vyspárování a zakrytí víkem do rýhy, bez výkopových prací, vnější šířky přes 10 do 20 cm</t>
  </si>
  <si>
    <t>663622301</t>
  </si>
  <si>
    <t>PS 02 - PZS v km 18,178</t>
  </si>
  <si>
    <t>-643733413</t>
  </si>
  <si>
    <t>450212737</t>
  </si>
  <si>
    <t>1466975793</t>
  </si>
  <si>
    <t>-649653189</t>
  </si>
  <si>
    <t>-870231729</t>
  </si>
  <si>
    <t>1774230238</t>
  </si>
  <si>
    <t>1304135977</t>
  </si>
  <si>
    <t>-1445176579</t>
  </si>
  <si>
    <t>1919280346</t>
  </si>
  <si>
    <t>685150545</t>
  </si>
  <si>
    <t>-217209753</t>
  </si>
  <si>
    <t>-1644694402</t>
  </si>
  <si>
    <t>-408446644</t>
  </si>
  <si>
    <t>686775950</t>
  </si>
  <si>
    <t>-2040527714</t>
  </si>
  <si>
    <t>-1862368485</t>
  </si>
  <si>
    <t>2138815131</t>
  </si>
  <si>
    <t>2074575728</t>
  </si>
  <si>
    <t>-213318324</t>
  </si>
  <si>
    <t>-327377037</t>
  </si>
  <si>
    <t>-355736944</t>
  </si>
  <si>
    <t>1087211997</t>
  </si>
  <si>
    <t>1387030083</t>
  </si>
  <si>
    <t>1864298655</t>
  </si>
  <si>
    <t>-2119549544</t>
  </si>
  <si>
    <t>856728169</t>
  </si>
  <si>
    <t>-2002162821</t>
  </si>
  <si>
    <t>-211220830</t>
  </si>
  <si>
    <t>1812065690</t>
  </si>
  <si>
    <t>611434743</t>
  </si>
  <si>
    <t>-378982814</t>
  </si>
  <si>
    <t>-341640707</t>
  </si>
  <si>
    <t>264292301</t>
  </si>
  <si>
    <t>-1145183382</t>
  </si>
  <si>
    <t>1044194425</t>
  </si>
  <si>
    <t>-1381266560</t>
  </si>
  <si>
    <t>1902412526</t>
  </si>
  <si>
    <t>1625029381</t>
  </si>
  <si>
    <t>1711524147</t>
  </si>
  <si>
    <t>1228754300</t>
  </si>
  <si>
    <t>485665513</t>
  </si>
  <si>
    <t>648828495</t>
  </si>
  <si>
    <t>1692460728</t>
  </si>
  <si>
    <t>1514943495</t>
  </si>
  <si>
    <t>-664150777</t>
  </si>
  <si>
    <t>397064297</t>
  </si>
  <si>
    <t>714830132</t>
  </si>
  <si>
    <t>1898200361</t>
  </si>
  <si>
    <t>-1400487070</t>
  </si>
  <si>
    <t>846320270</t>
  </si>
  <si>
    <t>-574704908</t>
  </si>
  <si>
    <t>577756952</t>
  </si>
  <si>
    <t>676385787</t>
  </si>
  <si>
    <t>-1093042614</t>
  </si>
  <si>
    <t>1229294748</t>
  </si>
  <si>
    <t>842302485</t>
  </si>
  <si>
    <t>1922705231</t>
  </si>
  <si>
    <t>629387748</t>
  </si>
  <si>
    <t>-930930355</t>
  </si>
  <si>
    <t>-1109119524</t>
  </si>
  <si>
    <t>450310873</t>
  </si>
  <si>
    <t>1596895315</t>
  </si>
  <si>
    <t>-1439103897</t>
  </si>
  <si>
    <t>1984559733</t>
  </si>
  <si>
    <t>-1038421820</t>
  </si>
  <si>
    <t>945079896</t>
  </si>
  <si>
    <t>-160411310</t>
  </si>
  <si>
    <t>802630413</t>
  </si>
  <si>
    <t>1155801499</t>
  </si>
  <si>
    <t>-1735516688</t>
  </si>
  <si>
    <t>430697406</t>
  </si>
  <si>
    <t>1857505612</t>
  </si>
  <si>
    <t>1610722911</t>
  </si>
  <si>
    <t>2004820360</t>
  </si>
  <si>
    <t>1786759534</t>
  </si>
  <si>
    <t>871255184</t>
  </si>
  <si>
    <t>-835549478</t>
  </si>
  <si>
    <t>1280214610</t>
  </si>
  <si>
    <t>-1913907270</t>
  </si>
  <si>
    <t>-1416563328</t>
  </si>
  <si>
    <t>-801452642</t>
  </si>
  <si>
    <t>221219087</t>
  </si>
  <si>
    <t>2105501342</t>
  </si>
  <si>
    <t>-1257013032</t>
  </si>
  <si>
    <t>-1974035195</t>
  </si>
  <si>
    <t>-924633022</t>
  </si>
  <si>
    <t>1443519869</t>
  </si>
  <si>
    <t>305749719</t>
  </si>
  <si>
    <t>-1870229119</t>
  </si>
  <si>
    <t>-926319746</t>
  </si>
  <si>
    <t>-907759609</t>
  </si>
  <si>
    <t>-2078519179</t>
  </si>
  <si>
    <t>1377240098</t>
  </si>
  <si>
    <t>2121597125</t>
  </si>
  <si>
    <t>921421283</t>
  </si>
  <si>
    <t>-1298900897</t>
  </si>
  <si>
    <t>7593310100</t>
  </si>
  <si>
    <t xml:space="preserve">Konstrukční díly Izolace stojanu úplná  (CV723685005M)</t>
  </si>
  <si>
    <t>94778726</t>
  </si>
  <si>
    <t>-1777264670</t>
  </si>
  <si>
    <t>-155773080</t>
  </si>
  <si>
    <t>-1024689541</t>
  </si>
  <si>
    <t>-1643925606</t>
  </si>
  <si>
    <t>859744194</t>
  </si>
  <si>
    <t>2074531126</t>
  </si>
  <si>
    <t>-565997896</t>
  </si>
  <si>
    <t>-1921300665</t>
  </si>
  <si>
    <t>12544367</t>
  </si>
  <si>
    <t>1712966662</t>
  </si>
  <si>
    <t>-403713187</t>
  </si>
  <si>
    <t>-1151217446</t>
  </si>
  <si>
    <t>171156368</t>
  </si>
  <si>
    <t>246378419</t>
  </si>
  <si>
    <t>795476496</t>
  </si>
  <si>
    <t>2026397131</t>
  </si>
  <si>
    <t>1938426121</t>
  </si>
  <si>
    <t>-407462562</t>
  </si>
  <si>
    <t>-302952409</t>
  </si>
  <si>
    <t>-1203773357</t>
  </si>
  <si>
    <t>-362980288</t>
  </si>
  <si>
    <t>91968797</t>
  </si>
  <si>
    <t>-1452293124</t>
  </si>
  <si>
    <t>-238136641</t>
  </si>
  <si>
    <t>7594305030</t>
  </si>
  <si>
    <t>Montáž součástí počítače náprav kabelového závěru KSL-F pro RSR</t>
  </si>
  <si>
    <t>-1228863145</t>
  </si>
  <si>
    <t>1740891909</t>
  </si>
  <si>
    <t>-282595599</t>
  </si>
  <si>
    <t>618997599</t>
  </si>
  <si>
    <t>1189721723</t>
  </si>
  <si>
    <t>401322394</t>
  </si>
  <si>
    <t>-1145457884</t>
  </si>
  <si>
    <t>-2142363752</t>
  </si>
  <si>
    <t>-969332991</t>
  </si>
  <si>
    <t>1350040335</t>
  </si>
  <si>
    <t>-1747401601</t>
  </si>
  <si>
    <t>1358494739</t>
  </si>
  <si>
    <t>-1353637810</t>
  </si>
  <si>
    <t>-1736388540</t>
  </si>
  <si>
    <t>-1161867385</t>
  </si>
  <si>
    <t>1168406926</t>
  </si>
  <si>
    <t>-768086054</t>
  </si>
  <si>
    <t>7594300098</t>
  </si>
  <si>
    <t>Počítače náprav Vnitřní prvky PN ACS 2000 Montážní skříňka BGT04 šíře 84TE</t>
  </si>
  <si>
    <t>-747024857</t>
  </si>
  <si>
    <t>1982002323</t>
  </si>
  <si>
    <t>-549288814</t>
  </si>
  <si>
    <t>-485148239</t>
  </si>
  <si>
    <t>2060783583</t>
  </si>
  <si>
    <t>613870473</t>
  </si>
  <si>
    <t>-1742234409</t>
  </si>
  <si>
    <t>-1041687982</t>
  </si>
  <si>
    <t>-1963924268</t>
  </si>
  <si>
    <t>-676878066</t>
  </si>
  <si>
    <t>-1542822243</t>
  </si>
  <si>
    <t>1482118384</t>
  </si>
  <si>
    <t>-603684051</t>
  </si>
  <si>
    <t>-1439721268</t>
  </si>
  <si>
    <t>-1619398453</t>
  </si>
  <si>
    <t>-856187975</t>
  </si>
  <si>
    <t>694858914</t>
  </si>
  <si>
    <t>-1047540488</t>
  </si>
  <si>
    <t>-1856852566</t>
  </si>
  <si>
    <t>-1747576180</t>
  </si>
  <si>
    <t>638466284</t>
  </si>
  <si>
    <t>696824356</t>
  </si>
  <si>
    <t>441521947</t>
  </si>
  <si>
    <t>-960975106</t>
  </si>
  <si>
    <t>-1722123845</t>
  </si>
  <si>
    <t>-591599932</t>
  </si>
  <si>
    <t>2099947550</t>
  </si>
  <si>
    <t>-2042733326</t>
  </si>
  <si>
    <t>-685001654</t>
  </si>
  <si>
    <t>-791645597</t>
  </si>
  <si>
    <t>1226916297</t>
  </si>
  <si>
    <t>-1577562259</t>
  </si>
  <si>
    <t>-1357388689</t>
  </si>
  <si>
    <t>-1127020191</t>
  </si>
  <si>
    <t>1169940334</t>
  </si>
  <si>
    <t>1205069667</t>
  </si>
  <si>
    <t>1607928548</t>
  </si>
  <si>
    <t>946228110</t>
  </si>
  <si>
    <t>-1323549078</t>
  </si>
  <si>
    <t>1707664331</t>
  </si>
  <si>
    <t>-1270125065</t>
  </si>
  <si>
    <t>1477584832</t>
  </si>
  <si>
    <t>VON - -</t>
  </si>
  <si>
    <t>VRN - Vedlejší rozpočtové náklady</t>
  </si>
  <si>
    <t>VRN</t>
  </si>
  <si>
    <t>Vedlejší rozpočtové náklady</t>
  </si>
  <si>
    <t>022101021</t>
  </si>
  <si>
    <t>Geodetické práce Geodetické práce po ukončení opravy</t>
  </si>
  <si>
    <t>%</t>
  </si>
  <si>
    <t>1024</t>
  </si>
  <si>
    <t>-555546673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</si>
  <si>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</si>
  <si>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</si>
  <si>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-432022180</t>
  </si>
  <si>
    <t>024101401</t>
  </si>
  <si>
    <t>Inženýrská činnost koordinační a kompletační činnost</t>
  </si>
  <si>
    <t>-2008084140</t>
  </si>
  <si>
    <t>023122001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</si>
  <si>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</si>
  <si>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872768656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</si>
  <si>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</si>
  <si>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</si>
  <si>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-164945652</t>
  </si>
  <si>
    <t>024101301</t>
  </si>
  <si>
    <t>Inženýrská činnost posudky (např. statické aj.) a dozory</t>
  </si>
  <si>
    <t>-370344889</t>
  </si>
  <si>
    <t>033121001</t>
  </si>
  <si>
    <t>Provozní vlivy Rušení prací železničním provozem širá trať nebo dopravny s kolejovým rozvětvením s počtem vlaků za směnu 8,5 hod. do 25</t>
  </si>
  <si>
    <t>-1991109133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</si>
  <si>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</si>
  <si>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</si>
  <si>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</si>
  <si>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</si>
  <si>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rekonstrukce </t>
    </r>
    <r>
      <rPr>
        <rFont val="Trebuchet MS"/>
        <charset val="238"/>
        <color auto="1"/>
        <sz val="9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</si>
  <si>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rekonstrukce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</si>
  <si>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</si>
  <si>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</si>
  <si>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rekonstrukce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</si>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</sst>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horizontal="right" vertical="center"/>
    </xf>
    <xf numFmtId="4" fontId="27" fillId="0" borderId="0" xfId="0" applyNumberFormat="1" applyFont="1" applyBorder="1" applyAlignment="1" applyProtection="1">
      <alignment horizontal="right"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  <protection locked="0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32" fillId="0" borderId="13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0" fontId="37" fillId="0" borderId="23" xfId="0" applyFont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4" fontId="22" fillId="0" borderId="21" xfId="0" applyNumberFormat="1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5</v>
      </c>
      <c r="BV1" s="16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7" t="s">
        <v>7</v>
      </c>
      <c r="BT2" s="17" t="s">
        <v>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="1" customFormat="1" ht="24.96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11</v>
      </c>
      <c r="BG4" s="25" t="s">
        <v>12</v>
      </c>
      <c r="BS4" s="17" t="s">
        <v>13</v>
      </c>
    </row>
    <row r="5" s="1" customFormat="1" ht="12" customHeight="1">
      <c r="B5" s="21"/>
      <c r="C5" s="22"/>
      <c r="D5" s="26" t="s">
        <v>14</v>
      </c>
      <c r="E5" s="22"/>
      <c r="F5" s="22"/>
      <c r="G5" s="22"/>
      <c r="H5" s="22"/>
      <c r="I5" s="22"/>
      <c r="J5" s="22"/>
      <c r="K5" s="27" t="s">
        <v>15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G5" s="28" t="s">
        <v>16</v>
      </c>
      <c r="BS5" s="17" t="s">
        <v>7</v>
      </c>
    </row>
    <row r="6" s="1" customFormat="1" ht="36.96" customHeight="1">
      <c r="B6" s="21"/>
      <c r="C6" s="22"/>
      <c r="D6" s="29" t="s">
        <v>17</v>
      </c>
      <c r="E6" s="22"/>
      <c r="F6" s="22"/>
      <c r="G6" s="22"/>
      <c r="H6" s="22"/>
      <c r="I6" s="22"/>
      <c r="J6" s="22"/>
      <c r="K6" s="30" t="s">
        <v>18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G6" s="31"/>
      <c r="BS6" s="17" t="s">
        <v>7</v>
      </c>
    </row>
    <row r="7" s="1" customFormat="1" ht="12" customHeight="1">
      <c r="B7" s="21"/>
      <c r="C7" s="22"/>
      <c r="D7" s="32" t="s">
        <v>19</v>
      </c>
      <c r="E7" s="22"/>
      <c r="F7" s="22"/>
      <c r="G7" s="22"/>
      <c r="H7" s="22"/>
      <c r="I7" s="22"/>
      <c r="J7" s="22"/>
      <c r="K7" s="27" t="s">
        <v>20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21</v>
      </c>
      <c r="AL7" s="22"/>
      <c r="AM7" s="22"/>
      <c r="AN7" s="27" t="s">
        <v>22</v>
      </c>
      <c r="AO7" s="22"/>
      <c r="AP7" s="22"/>
      <c r="AQ7" s="22"/>
      <c r="AR7" s="20"/>
      <c r="BG7" s="31"/>
      <c r="BS7" s="17" t="s">
        <v>7</v>
      </c>
    </row>
    <row r="8" s="1" customFormat="1" ht="12" customHeight="1">
      <c r="B8" s="21"/>
      <c r="C8" s="22"/>
      <c r="D8" s="32" t="s">
        <v>23</v>
      </c>
      <c r="E8" s="22"/>
      <c r="F8" s="22"/>
      <c r="G8" s="22"/>
      <c r="H8" s="22"/>
      <c r="I8" s="22"/>
      <c r="J8" s="22"/>
      <c r="K8" s="27" t="s">
        <v>24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25</v>
      </c>
      <c r="AL8" s="22"/>
      <c r="AM8" s="22"/>
      <c r="AN8" s="33" t="s">
        <v>26</v>
      </c>
      <c r="AO8" s="22"/>
      <c r="AP8" s="22"/>
      <c r="AQ8" s="22"/>
      <c r="AR8" s="20"/>
      <c r="BG8" s="31"/>
      <c r="BS8" s="17" t="s">
        <v>7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G9" s="31"/>
      <c r="BS9" s="17" t="s">
        <v>7</v>
      </c>
    </row>
    <row r="10" s="1" customFormat="1" ht="12" customHeight="1">
      <c r="B10" s="21"/>
      <c r="C10" s="22"/>
      <c r="D10" s="32" t="s">
        <v>27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28</v>
      </c>
      <c r="AL10" s="22"/>
      <c r="AM10" s="22"/>
      <c r="AN10" s="27" t="s">
        <v>22</v>
      </c>
      <c r="AO10" s="22"/>
      <c r="AP10" s="22"/>
      <c r="AQ10" s="22"/>
      <c r="AR10" s="20"/>
      <c r="BG10" s="31"/>
      <c r="BS10" s="17" t="s">
        <v>7</v>
      </c>
    </row>
    <row r="11" s="1" customFormat="1" ht="18.48" customHeight="1">
      <c r="B11" s="21"/>
      <c r="C11" s="22"/>
      <c r="D11" s="22"/>
      <c r="E11" s="27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30</v>
      </c>
      <c r="AL11" s="22"/>
      <c r="AM11" s="22"/>
      <c r="AN11" s="27" t="s">
        <v>22</v>
      </c>
      <c r="AO11" s="22"/>
      <c r="AP11" s="22"/>
      <c r="AQ11" s="22"/>
      <c r="AR11" s="20"/>
      <c r="BG11" s="31"/>
      <c r="BS11" s="17" t="s">
        <v>7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G12" s="31"/>
      <c r="BS12" s="17" t="s">
        <v>7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28</v>
      </c>
      <c r="AL13" s="22"/>
      <c r="AM13" s="22"/>
      <c r="AN13" s="34" t="s">
        <v>32</v>
      </c>
      <c r="AO13" s="22"/>
      <c r="AP13" s="22"/>
      <c r="AQ13" s="22"/>
      <c r="AR13" s="20"/>
      <c r="BG13" s="31"/>
      <c r="BS13" s="17" t="s">
        <v>7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30</v>
      </c>
      <c r="AL14" s="22"/>
      <c r="AM14" s="22"/>
      <c r="AN14" s="34" t="s">
        <v>32</v>
      </c>
      <c r="AO14" s="22"/>
      <c r="AP14" s="22"/>
      <c r="AQ14" s="22"/>
      <c r="AR14" s="20"/>
      <c r="BG14" s="31"/>
      <c r="BS14" s="17" t="s">
        <v>7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G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28</v>
      </c>
      <c r="AL16" s="22"/>
      <c r="AM16" s="22"/>
      <c r="AN16" s="27" t="s">
        <v>22</v>
      </c>
      <c r="AO16" s="22"/>
      <c r="AP16" s="22"/>
      <c r="AQ16" s="22"/>
      <c r="AR16" s="20"/>
      <c r="BG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30</v>
      </c>
      <c r="AL17" s="22"/>
      <c r="AM17" s="22"/>
      <c r="AN17" s="27" t="s">
        <v>22</v>
      </c>
      <c r="AO17" s="22"/>
      <c r="AP17" s="22"/>
      <c r="AQ17" s="22"/>
      <c r="AR17" s="20"/>
      <c r="BG17" s="31"/>
      <c r="BS17" s="17" t="s">
        <v>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G18" s="31"/>
      <c r="BS18" s="17" t="s">
        <v>7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28</v>
      </c>
      <c r="AL19" s="22"/>
      <c r="AM19" s="22"/>
      <c r="AN19" s="27" t="s">
        <v>22</v>
      </c>
      <c r="AO19" s="22"/>
      <c r="AP19" s="22"/>
      <c r="AQ19" s="22"/>
      <c r="AR19" s="20"/>
      <c r="BG19" s="31"/>
      <c r="BS19" s="17" t="s">
        <v>7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30</v>
      </c>
      <c r="AL20" s="22"/>
      <c r="AM20" s="22"/>
      <c r="AN20" s="27" t="s">
        <v>22</v>
      </c>
      <c r="AO20" s="22"/>
      <c r="AP20" s="22"/>
      <c r="AQ20" s="22"/>
      <c r="AR20" s="20"/>
      <c r="BG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G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G22" s="31"/>
    </row>
    <row r="23" s="1" customFormat="1" ht="47.2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G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G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G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G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G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G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ROUND(BB54,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ROUND(AX54, 2)</f>
        <v>0</v>
      </c>
      <c r="AL29" s="47"/>
      <c r="AM29" s="47"/>
      <c r="AN29" s="47"/>
      <c r="AO29" s="47"/>
      <c r="AP29" s="47"/>
      <c r="AQ29" s="47"/>
      <c r="AR29" s="50"/>
      <c r="BG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ROUND(BC54,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ROUND(AY54, 2)</f>
        <v>0</v>
      </c>
      <c r="AL30" s="47"/>
      <c r="AM30" s="47"/>
      <c r="AN30" s="47"/>
      <c r="AO30" s="47"/>
      <c r="AP30" s="47"/>
      <c r="AQ30" s="47"/>
      <c r="AR30" s="50"/>
      <c r="BG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ROUND(BD54,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G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ROUND(BE54,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G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ROUND(BF54,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G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G34" s="38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G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G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G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G41" s="38"/>
    </row>
    <row r="42" s="2" customFormat="1" ht="24.96" customHeight="1">
      <c r="A42" s="38"/>
      <c r="B42" s="39"/>
      <c r="C42" s="23" t="s">
        <v>52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G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G43" s="38"/>
    </row>
    <row r="44" s="4" customFormat="1" ht="12" customHeight="1">
      <c r="A44" s="4"/>
      <c r="B44" s="63"/>
      <c r="C44" s="32" t="s">
        <v>14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20200320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G44" s="4"/>
    </row>
    <row r="45" s="5" customFormat="1" ht="36.96" customHeight="1">
      <c r="A45" s="5"/>
      <c r="B45" s="66"/>
      <c r="C45" s="67" t="s">
        <v>17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Oprava PZS v km 14,262 a km 18,178 v úseku Studénka - Štramberk (FINAL)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G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G46" s="38"/>
    </row>
    <row r="47" s="2" customFormat="1" ht="12" customHeight="1">
      <c r="A47" s="38"/>
      <c r="B47" s="39"/>
      <c r="C47" s="32" t="s">
        <v>23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PZS v km 14,262 a PZS v km 18,178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25</v>
      </c>
      <c r="AJ47" s="40"/>
      <c r="AK47" s="40"/>
      <c r="AL47" s="40"/>
      <c r="AM47" s="72" t="str">
        <f>IF(AN8= "","",AN8)</f>
        <v>20. 3. 2020</v>
      </c>
      <c r="AN47" s="72"/>
      <c r="AO47" s="40"/>
      <c r="AP47" s="40"/>
      <c r="AQ47" s="40"/>
      <c r="AR47" s="44"/>
      <c r="BG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G48" s="38"/>
    </row>
    <row r="49" s="2" customFormat="1" ht="15.15" customHeight="1">
      <c r="A49" s="38"/>
      <c r="B49" s="39"/>
      <c r="C49" s="32" t="s">
        <v>27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Správa železnic, státní organizace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53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7"/>
      <c r="BG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35</v>
      </c>
      <c r="AJ50" s="40"/>
      <c r="AK50" s="40"/>
      <c r="AL50" s="40"/>
      <c r="AM50" s="73" t="str">
        <f>IF(E20="","",E20)</f>
        <v>Ing. Hodulová Michaela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1"/>
      <c r="BG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4"/>
      <c r="BE51" s="84"/>
      <c r="BF51" s="85"/>
      <c r="BG51" s="38"/>
    </row>
    <row r="52" s="2" customFormat="1" ht="29.28" customHeight="1">
      <c r="A52" s="38"/>
      <c r="B52" s="39"/>
      <c r="C52" s="86" t="s">
        <v>54</v>
      </c>
      <c r="D52" s="87"/>
      <c r="E52" s="87"/>
      <c r="F52" s="87"/>
      <c r="G52" s="87"/>
      <c r="H52" s="88"/>
      <c r="I52" s="89" t="s">
        <v>55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56</v>
      </c>
      <c r="AH52" s="87"/>
      <c r="AI52" s="87"/>
      <c r="AJ52" s="87"/>
      <c r="AK52" s="87"/>
      <c r="AL52" s="87"/>
      <c r="AM52" s="87"/>
      <c r="AN52" s="89" t="s">
        <v>57</v>
      </c>
      <c r="AO52" s="87"/>
      <c r="AP52" s="87"/>
      <c r="AQ52" s="91" t="s">
        <v>58</v>
      </c>
      <c r="AR52" s="44"/>
      <c r="AS52" s="92" t="s">
        <v>59</v>
      </c>
      <c r="AT52" s="93" t="s">
        <v>60</v>
      </c>
      <c r="AU52" s="93" t="s">
        <v>61</v>
      </c>
      <c r="AV52" s="93" t="s">
        <v>62</v>
      </c>
      <c r="AW52" s="93" t="s">
        <v>63</v>
      </c>
      <c r="AX52" s="93" t="s">
        <v>64</v>
      </c>
      <c r="AY52" s="93" t="s">
        <v>65</v>
      </c>
      <c r="AZ52" s="93" t="s">
        <v>66</v>
      </c>
      <c r="BA52" s="93" t="s">
        <v>67</v>
      </c>
      <c r="BB52" s="93" t="s">
        <v>68</v>
      </c>
      <c r="BC52" s="93" t="s">
        <v>69</v>
      </c>
      <c r="BD52" s="93" t="s">
        <v>70</v>
      </c>
      <c r="BE52" s="93" t="s">
        <v>71</v>
      </c>
      <c r="BF52" s="94" t="s">
        <v>72</v>
      </c>
      <c r="BG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6"/>
      <c r="BE53" s="96"/>
      <c r="BF53" s="97"/>
      <c r="BG53" s="38"/>
    </row>
    <row r="54" s="6" customFormat="1" ht="32.4" customHeight="1">
      <c r="A54" s="6"/>
      <c r="B54" s="98"/>
      <c r="C54" s="99" t="s">
        <v>73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ROUND(AG55+AG58+AG61,2)</f>
        <v>0</v>
      </c>
      <c r="AH54" s="101"/>
      <c r="AI54" s="101"/>
      <c r="AJ54" s="101"/>
      <c r="AK54" s="101"/>
      <c r="AL54" s="101"/>
      <c r="AM54" s="101"/>
      <c r="AN54" s="102">
        <f>SUM(AG54,AV54)</f>
        <v>0</v>
      </c>
      <c r="AO54" s="102"/>
      <c r="AP54" s="102"/>
      <c r="AQ54" s="103" t="s">
        <v>22</v>
      </c>
      <c r="AR54" s="104"/>
      <c r="AS54" s="105">
        <f>ROUND(AS55+AS58+AS61,2)</f>
        <v>0</v>
      </c>
      <c r="AT54" s="106">
        <f>ROUND(AT55+AT58+AT61,2)</f>
        <v>0</v>
      </c>
      <c r="AU54" s="107">
        <f>ROUND(AU55+AU58+AU61,2)</f>
        <v>0</v>
      </c>
      <c r="AV54" s="107">
        <f>ROUND(SUM(AX54:AY54),2)</f>
        <v>0</v>
      </c>
      <c r="AW54" s="108">
        <f>ROUND(AW55+AW58+AW61,5)</f>
        <v>0</v>
      </c>
      <c r="AX54" s="107">
        <f>ROUND(BB54*L29,2)</f>
        <v>0</v>
      </c>
      <c r="AY54" s="107">
        <f>ROUND(BC54*L30,2)</f>
        <v>0</v>
      </c>
      <c r="AZ54" s="107">
        <f>ROUND(BD54*L29,2)</f>
        <v>0</v>
      </c>
      <c r="BA54" s="107">
        <f>ROUND(BE54*L30,2)</f>
        <v>0</v>
      </c>
      <c r="BB54" s="107">
        <f>ROUND(BB55+BB58+BB61,2)</f>
        <v>0</v>
      </c>
      <c r="BC54" s="107">
        <f>ROUND(BC55+BC58+BC61,2)</f>
        <v>0</v>
      </c>
      <c r="BD54" s="107">
        <f>ROUND(BD55+BD58+BD61,2)</f>
        <v>0</v>
      </c>
      <c r="BE54" s="107">
        <f>ROUND(BE55+BE58+BE61,2)</f>
        <v>0</v>
      </c>
      <c r="BF54" s="109">
        <f>ROUND(BF55+BF58+BF61,2)</f>
        <v>0</v>
      </c>
      <c r="BG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6</v>
      </c>
      <c r="BX54" s="110" t="s">
        <v>78</v>
      </c>
      <c r="CL54" s="110" t="s">
        <v>20</v>
      </c>
    </row>
    <row r="55" s="7" customFormat="1" ht="16.5" customHeight="1">
      <c r="A55" s="7"/>
      <c r="B55" s="112"/>
      <c r="C55" s="113"/>
      <c r="D55" s="114" t="s">
        <v>79</v>
      </c>
      <c r="E55" s="114"/>
      <c r="F55" s="114"/>
      <c r="G55" s="114"/>
      <c r="H55" s="114"/>
      <c r="I55" s="115"/>
      <c r="J55" s="114" t="s">
        <v>80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ROUND(SUM(AG56:AG57),2)</f>
        <v>0</v>
      </c>
      <c r="AH55" s="115"/>
      <c r="AI55" s="115"/>
      <c r="AJ55" s="115"/>
      <c r="AK55" s="115"/>
      <c r="AL55" s="115"/>
      <c r="AM55" s="115"/>
      <c r="AN55" s="117">
        <f>SUM(AG55,AV55)</f>
        <v>0</v>
      </c>
      <c r="AO55" s="115"/>
      <c r="AP55" s="115"/>
      <c r="AQ55" s="118" t="s">
        <v>81</v>
      </c>
      <c r="AR55" s="119"/>
      <c r="AS55" s="120">
        <f>ROUND(SUM(AS56:AS57),2)</f>
        <v>0</v>
      </c>
      <c r="AT55" s="121">
        <f>ROUND(SUM(AT56:AT57),2)</f>
        <v>0</v>
      </c>
      <c r="AU55" s="122">
        <f>ROUND(SUM(AU56:AU57),2)</f>
        <v>0</v>
      </c>
      <c r="AV55" s="122">
        <f>ROUND(SUM(AX55:AY55),2)</f>
        <v>0</v>
      </c>
      <c r="AW55" s="123">
        <f>ROUND(SUM(AW56:AW57),5)</f>
        <v>0</v>
      </c>
      <c r="AX55" s="122">
        <f>ROUND(BB55*L29,2)</f>
        <v>0</v>
      </c>
      <c r="AY55" s="122">
        <f>ROUND(BC55*L30,2)</f>
        <v>0</v>
      </c>
      <c r="AZ55" s="122">
        <f>ROUND(BD55*L29,2)</f>
        <v>0</v>
      </c>
      <c r="BA55" s="122">
        <f>ROUND(BE55*L30,2)</f>
        <v>0</v>
      </c>
      <c r="BB55" s="122">
        <f>ROUND(SUM(BB56:BB57),2)</f>
        <v>0</v>
      </c>
      <c r="BC55" s="122">
        <f>ROUND(SUM(BC56:BC57),2)</f>
        <v>0</v>
      </c>
      <c r="BD55" s="122">
        <f>ROUND(SUM(BD56:BD57),2)</f>
        <v>0</v>
      </c>
      <c r="BE55" s="122">
        <f>ROUND(SUM(BE56:BE57),2)</f>
        <v>0</v>
      </c>
      <c r="BF55" s="124">
        <f>ROUND(SUM(BF56:BF57),2)</f>
        <v>0</v>
      </c>
      <c r="BG55" s="7"/>
      <c r="BS55" s="125" t="s">
        <v>74</v>
      </c>
      <c r="BT55" s="125" t="s">
        <v>82</v>
      </c>
      <c r="BU55" s="125" t="s">
        <v>76</v>
      </c>
      <c r="BV55" s="125" t="s">
        <v>77</v>
      </c>
      <c r="BW55" s="125" t="s">
        <v>83</v>
      </c>
      <c r="BX55" s="125" t="s">
        <v>6</v>
      </c>
      <c r="CL55" s="125" t="s">
        <v>20</v>
      </c>
      <c r="CM55" s="125" t="s">
        <v>84</v>
      </c>
    </row>
    <row r="56" s="4" customFormat="1" ht="16.5" customHeight="1">
      <c r="A56" s="126" t="s">
        <v>85</v>
      </c>
      <c r="B56" s="63"/>
      <c r="C56" s="127"/>
      <c r="D56" s="127"/>
      <c r="E56" s="128" t="s">
        <v>86</v>
      </c>
      <c r="F56" s="128"/>
      <c r="G56" s="128"/>
      <c r="H56" s="128"/>
      <c r="I56" s="128"/>
      <c r="J56" s="127"/>
      <c r="K56" s="128" t="s">
        <v>87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'01 - Technologická část'!K34</f>
        <v>0</v>
      </c>
      <c r="AH56" s="127"/>
      <c r="AI56" s="127"/>
      <c r="AJ56" s="127"/>
      <c r="AK56" s="127"/>
      <c r="AL56" s="127"/>
      <c r="AM56" s="127"/>
      <c r="AN56" s="129">
        <f>SUM(AG56,AV56)</f>
        <v>0</v>
      </c>
      <c r="AO56" s="127"/>
      <c r="AP56" s="127"/>
      <c r="AQ56" s="130" t="s">
        <v>88</v>
      </c>
      <c r="AR56" s="65"/>
      <c r="AS56" s="131">
        <f>'01 - Technologická část'!K32</f>
        <v>0</v>
      </c>
      <c r="AT56" s="132">
        <f>'01 - Technologická část'!K33</f>
        <v>0</v>
      </c>
      <c r="AU56" s="132">
        <v>0</v>
      </c>
      <c r="AV56" s="132">
        <f>ROUND(SUM(AX56:AY56),2)</f>
        <v>0</v>
      </c>
      <c r="AW56" s="133">
        <f>'01 - Technologická část'!T93</f>
        <v>0</v>
      </c>
      <c r="AX56" s="132">
        <f>'01 - Technologická část'!K37</f>
        <v>0</v>
      </c>
      <c r="AY56" s="132">
        <f>'01 - Technologická část'!K38</f>
        <v>0</v>
      </c>
      <c r="AZ56" s="132">
        <f>'01 - Technologická část'!K39</f>
        <v>0</v>
      </c>
      <c r="BA56" s="132">
        <f>'01 - Technologická část'!K40</f>
        <v>0</v>
      </c>
      <c r="BB56" s="132">
        <f>'01 - Technologická část'!F37</f>
        <v>0</v>
      </c>
      <c r="BC56" s="132">
        <f>'01 - Technologická část'!F38</f>
        <v>0</v>
      </c>
      <c r="BD56" s="132">
        <f>'01 - Technologická část'!F39</f>
        <v>0</v>
      </c>
      <c r="BE56" s="132">
        <f>'01 - Technologická část'!F40</f>
        <v>0</v>
      </c>
      <c r="BF56" s="134">
        <f>'01 - Technologická část'!F41</f>
        <v>0</v>
      </c>
      <c r="BG56" s="4"/>
      <c r="BT56" s="135" t="s">
        <v>84</v>
      </c>
      <c r="BV56" s="135" t="s">
        <v>77</v>
      </c>
      <c r="BW56" s="135" t="s">
        <v>89</v>
      </c>
      <c r="BX56" s="135" t="s">
        <v>83</v>
      </c>
      <c r="CL56" s="135" t="s">
        <v>20</v>
      </c>
    </row>
    <row r="57" s="4" customFormat="1" ht="16.5" customHeight="1">
      <c r="A57" s="126" t="s">
        <v>85</v>
      </c>
      <c r="B57" s="63"/>
      <c r="C57" s="127"/>
      <c r="D57" s="127"/>
      <c r="E57" s="128" t="s">
        <v>90</v>
      </c>
      <c r="F57" s="128"/>
      <c r="G57" s="128"/>
      <c r="H57" s="128"/>
      <c r="I57" s="128"/>
      <c r="J57" s="127"/>
      <c r="K57" s="128" t="s">
        <v>91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'02 - Stavební část'!K34</f>
        <v>0</v>
      </c>
      <c r="AH57" s="127"/>
      <c r="AI57" s="127"/>
      <c r="AJ57" s="127"/>
      <c r="AK57" s="127"/>
      <c r="AL57" s="127"/>
      <c r="AM57" s="127"/>
      <c r="AN57" s="129">
        <f>SUM(AG57,AV57)</f>
        <v>0</v>
      </c>
      <c r="AO57" s="127"/>
      <c r="AP57" s="127"/>
      <c r="AQ57" s="130" t="s">
        <v>88</v>
      </c>
      <c r="AR57" s="65"/>
      <c r="AS57" s="131">
        <f>'02 - Stavební část'!K32</f>
        <v>0</v>
      </c>
      <c r="AT57" s="132">
        <f>'02 - Stavební část'!K33</f>
        <v>0</v>
      </c>
      <c r="AU57" s="132">
        <v>0</v>
      </c>
      <c r="AV57" s="132">
        <f>ROUND(SUM(AX57:AY57),2)</f>
        <v>0</v>
      </c>
      <c r="AW57" s="133">
        <f>'02 - Stavební část'!T91</f>
        <v>0</v>
      </c>
      <c r="AX57" s="132">
        <f>'02 - Stavební část'!K37</f>
        <v>0</v>
      </c>
      <c r="AY57" s="132">
        <f>'02 - Stavební část'!K38</f>
        <v>0</v>
      </c>
      <c r="AZ57" s="132">
        <f>'02 - Stavební část'!K39</f>
        <v>0</v>
      </c>
      <c r="BA57" s="132">
        <f>'02 - Stavební část'!K40</f>
        <v>0</v>
      </c>
      <c r="BB57" s="132">
        <f>'02 - Stavební část'!F37</f>
        <v>0</v>
      </c>
      <c r="BC57" s="132">
        <f>'02 - Stavební část'!F38</f>
        <v>0</v>
      </c>
      <c r="BD57" s="132">
        <f>'02 - Stavební část'!F39</f>
        <v>0</v>
      </c>
      <c r="BE57" s="132">
        <f>'02 - Stavební část'!F40</f>
        <v>0</v>
      </c>
      <c r="BF57" s="134">
        <f>'02 - Stavební část'!F41</f>
        <v>0</v>
      </c>
      <c r="BG57" s="4"/>
      <c r="BT57" s="135" t="s">
        <v>84</v>
      </c>
      <c r="BV57" s="135" t="s">
        <v>77</v>
      </c>
      <c r="BW57" s="135" t="s">
        <v>92</v>
      </c>
      <c r="BX57" s="135" t="s">
        <v>83</v>
      </c>
      <c r="CL57" s="135" t="s">
        <v>22</v>
      </c>
    </row>
    <row r="58" s="7" customFormat="1" ht="16.5" customHeight="1">
      <c r="A58" s="7"/>
      <c r="B58" s="112"/>
      <c r="C58" s="113"/>
      <c r="D58" s="114" t="s">
        <v>93</v>
      </c>
      <c r="E58" s="114"/>
      <c r="F58" s="114"/>
      <c r="G58" s="114"/>
      <c r="H58" s="114"/>
      <c r="I58" s="115"/>
      <c r="J58" s="114" t="s">
        <v>94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ROUND(SUM(AG59:AG60),2)</f>
        <v>0</v>
      </c>
      <c r="AH58" s="115"/>
      <c r="AI58" s="115"/>
      <c r="AJ58" s="115"/>
      <c r="AK58" s="115"/>
      <c r="AL58" s="115"/>
      <c r="AM58" s="115"/>
      <c r="AN58" s="117">
        <f>SUM(AG58,AV58)</f>
        <v>0</v>
      </c>
      <c r="AO58" s="115"/>
      <c r="AP58" s="115"/>
      <c r="AQ58" s="118" t="s">
        <v>81</v>
      </c>
      <c r="AR58" s="119"/>
      <c r="AS58" s="120">
        <f>ROUND(SUM(AS59:AS60),2)</f>
        <v>0</v>
      </c>
      <c r="AT58" s="121">
        <f>ROUND(SUM(AT59:AT60),2)</f>
        <v>0</v>
      </c>
      <c r="AU58" s="122">
        <f>ROUND(SUM(AU59:AU60),2)</f>
        <v>0</v>
      </c>
      <c r="AV58" s="122">
        <f>ROUND(SUM(AX58:AY58),2)</f>
        <v>0</v>
      </c>
      <c r="AW58" s="123">
        <f>ROUND(SUM(AW59:AW60),5)</f>
        <v>0</v>
      </c>
      <c r="AX58" s="122">
        <f>ROUND(BB58*L29,2)</f>
        <v>0</v>
      </c>
      <c r="AY58" s="122">
        <f>ROUND(BC58*L30,2)</f>
        <v>0</v>
      </c>
      <c r="AZ58" s="122">
        <f>ROUND(BD58*L29,2)</f>
        <v>0</v>
      </c>
      <c r="BA58" s="122">
        <f>ROUND(BE58*L30,2)</f>
        <v>0</v>
      </c>
      <c r="BB58" s="122">
        <f>ROUND(SUM(BB59:BB60),2)</f>
        <v>0</v>
      </c>
      <c r="BC58" s="122">
        <f>ROUND(SUM(BC59:BC60),2)</f>
        <v>0</v>
      </c>
      <c r="BD58" s="122">
        <f>ROUND(SUM(BD59:BD60),2)</f>
        <v>0</v>
      </c>
      <c r="BE58" s="122">
        <f>ROUND(SUM(BE59:BE60),2)</f>
        <v>0</v>
      </c>
      <c r="BF58" s="124">
        <f>ROUND(SUM(BF59:BF60),2)</f>
        <v>0</v>
      </c>
      <c r="BG58" s="7"/>
      <c r="BS58" s="125" t="s">
        <v>74</v>
      </c>
      <c r="BT58" s="125" t="s">
        <v>82</v>
      </c>
      <c r="BU58" s="125" t="s">
        <v>76</v>
      </c>
      <c r="BV58" s="125" t="s">
        <v>77</v>
      </c>
      <c r="BW58" s="125" t="s">
        <v>95</v>
      </c>
      <c r="BX58" s="125" t="s">
        <v>6</v>
      </c>
      <c r="CL58" s="125" t="s">
        <v>20</v>
      </c>
      <c r="CM58" s="125" t="s">
        <v>84</v>
      </c>
    </row>
    <row r="59" s="4" customFormat="1" ht="16.5" customHeight="1">
      <c r="A59" s="126" t="s">
        <v>85</v>
      </c>
      <c r="B59" s="63"/>
      <c r="C59" s="127"/>
      <c r="D59" s="127"/>
      <c r="E59" s="128" t="s">
        <v>86</v>
      </c>
      <c r="F59" s="128"/>
      <c r="G59" s="128"/>
      <c r="H59" s="128"/>
      <c r="I59" s="128"/>
      <c r="J59" s="127"/>
      <c r="K59" s="128" t="s">
        <v>87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'01 - Technologická část_01'!K34</f>
        <v>0</v>
      </c>
      <c r="AH59" s="127"/>
      <c r="AI59" s="127"/>
      <c r="AJ59" s="127"/>
      <c r="AK59" s="127"/>
      <c r="AL59" s="127"/>
      <c r="AM59" s="127"/>
      <c r="AN59" s="129">
        <f>SUM(AG59,AV59)</f>
        <v>0</v>
      </c>
      <c r="AO59" s="127"/>
      <c r="AP59" s="127"/>
      <c r="AQ59" s="130" t="s">
        <v>88</v>
      </c>
      <c r="AR59" s="65"/>
      <c r="AS59" s="131">
        <f>'01 - Technologická část_01'!K32</f>
        <v>0</v>
      </c>
      <c r="AT59" s="132">
        <f>'01 - Technologická část_01'!K33</f>
        <v>0</v>
      </c>
      <c r="AU59" s="132">
        <v>0</v>
      </c>
      <c r="AV59" s="132">
        <f>ROUND(SUM(AX59:AY59),2)</f>
        <v>0</v>
      </c>
      <c r="AW59" s="133">
        <f>'01 - Technologická část_01'!T93</f>
        <v>0</v>
      </c>
      <c r="AX59" s="132">
        <f>'01 - Technologická část_01'!K37</f>
        <v>0</v>
      </c>
      <c r="AY59" s="132">
        <f>'01 - Technologická část_01'!K38</f>
        <v>0</v>
      </c>
      <c r="AZ59" s="132">
        <f>'01 - Technologická část_01'!K39</f>
        <v>0</v>
      </c>
      <c r="BA59" s="132">
        <f>'01 - Technologická část_01'!K40</f>
        <v>0</v>
      </c>
      <c r="BB59" s="132">
        <f>'01 - Technologická část_01'!F37</f>
        <v>0</v>
      </c>
      <c r="BC59" s="132">
        <f>'01 - Technologická část_01'!F38</f>
        <v>0</v>
      </c>
      <c r="BD59" s="132">
        <f>'01 - Technologická část_01'!F39</f>
        <v>0</v>
      </c>
      <c r="BE59" s="132">
        <f>'01 - Technologická část_01'!F40</f>
        <v>0</v>
      </c>
      <c r="BF59" s="134">
        <f>'01 - Technologická část_01'!F41</f>
        <v>0</v>
      </c>
      <c r="BG59" s="4"/>
      <c r="BT59" s="135" t="s">
        <v>84</v>
      </c>
      <c r="BV59" s="135" t="s">
        <v>77</v>
      </c>
      <c r="BW59" s="135" t="s">
        <v>96</v>
      </c>
      <c r="BX59" s="135" t="s">
        <v>95</v>
      </c>
      <c r="CL59" s="135" t="s">
        <v>22</v>
      </c>
    </row>
    <row r="60" s="4" customFormat="1" ht="16.5" customHeight="1">
      <c r="A60" s="126" t="s">
        <v>85</v>
      </c>
      <c r="B60" s="63"/>
      <c r="C60" s="127"/>
      <c r="D60" s="127"/>
      <c r="E60" s="128" t="s">
        <v>90</v>
      </c>
      <c r="F60" s="128"/>
      <c r="G60" s="128"/>
      <c r="H60" s="128"/>
      <c r="I60" s="128"/>
      <c r="J60" s="127"/>
      <c r="K60" s="128" t="s">
        <v>91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'02 - Stavební část_01'!K34</f>
        <v>0</v>
      </c>
      <c r="AH60" s="127"/>
      <c r="AI60" s="127"/>
      <c r="AJ60" s="127"/>
      <c r="AK60" s="127"/>
      <c r="AL60" s="127"/>
      <c r="AM60" s="127"/>
      <c r="AN60" s="129">
        <f>SUM(AG60,AV60)</f>
        <v>0</v>
      </c>
      <c r="AO60" s="127"/>
      <c r="AP60" s="127"/>
      <c r="AQ60" s="130" t="s">
        <v>88</v>
      </c>
      <c r="AR60" s="65"/>
      <c r="AS60" s="131">
        <f>'02 - Stavební část_01'!K32</f>
        <v>0</v>
      </c>
      <c r="AT60" s="132">
        <f>'02 - Stavební část_01'!K33</f>
        <v>0</v>
      </c>
      <c r="AU60" s="132">
        <v>0</v>
      </c>
      <c r="AV60" s="132">
        <f>ROUND(SUM(AX60:AY60),2)</f>
        <v>0</v>
      </c>
      <c r="AW60" s="133">
        <f>'02 - Stavební část_01'!T91</f>
        <v>0</v>
      </c>
      <c r="AX60" s="132">
        <f>'02 - Stavební část_01'!K37</f>
        <v>0</v>
      </c>
      <c r="AY60" s="132">
        <f>'02 - Stavební část_01'!K38</f>
        <v>0</v>
      </c>
      <c r="AZ60" s="132">
        <f>'02 - Stavební část_01'!K39</f>
        <v>0</v>
      </c>
      <c r="BA60" s="132">
        <f>'02 - Stavební část_01'!K40</f>
        <v>0</v>
      </c>
      <c r="BB60" s="132">
        <f>'02 - Stavební část_01'!F37</f>
        <v>0</v>
      </c>
      <c r="BC60" s="132">
        <f>'02 - Stavební část_01'!F38</f>
        <v>0</v>
      </c>
      <c r="BD60" s="132">
        <f>'02 - Stavební část_01'!F39</f>
        <v>0</v>
      </c>
      <c r="BE60" s="132">
        <f>'02 - Stavební část_01'!F40</f>
        <v>0</v>
      </c>
      <c r="BF60" s="134">
        <f>'02 - Stavební část_01'!F41</f>
        <v>0</v>
      </c>
      <c r="BG60" s="4"/>
      <c r="BT60" s="135" t="s">
        <v>84</v>
      </c>
      <c r="BV60" s="135" t="s">
        <v>77</v>
      </c>
      <c r="BW60" s="135" t="s">
        <v>97</v>
      </c>
      <c r="BX60" s="135" t="s">
        <v>95</v>
      </c>
      <c r="CL60" s="135" t="s">
        <v>22</v>
      </c>
    </row>
    <row r="61" s="7" customFormat="1" ht="16.5" customHeight="1">
      <c r="A61" s="126" t="s">
        <v>85</v>
      </c>
      <c r="B61" s="112"/>
      <c r="C61" s="113"/>
      <c r="D61" s="114" t="s">
        <v>98</v>
      </c>
      <c r="E61" s="114"/>
      <c r="F61" s="114"/>
      <c r="G61" s="114"/>
      <c r="H61" s="114"/>
      <c r="I61" s="115"/>
      <c r="J61" s="114" t="s">
        <v>99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7">
        <f>'VON - -'!K32</f>
        <v>0</v>
      </c>
      <c r="AH61" s="115"/>
      <c r="AI61" s="115"/>
      <c r="AJ61" s="115"/>
      <c r="AK61" s="115"/>
      <c r="AL61" s="115"/>
      <c r="AM61" s="115"/>
      <c r="AN61" s="117">
        <f>SUM(AG61,AV61)</f>
        <v>0</v>
      </c>
      <c r="AO61" s="115"/>
      <c r="AP61" s="115"/>
      <c r="AQ61" s="118" t="s">
        <v>100</v>
      </c>
      <c r="AR61" s="119"/>
      <c r="AS61" s="136">
        <f>'VON - -'!K30</f>
        <v>0</v>
      </c>
      <c r="AT61" s="137">
        <f>'VON - -'!K31</f>
        <v>0</v>
      </c>
      <c r="AU61" s="137">
        <v>0</v>
      </c>
      <c r="AV61" s="137">
        <f>ROUND(SUM(AX61:AY61),2)</f>
        <v>0</v>
      </c>
      <c r="AW61" s="138">
        <f>'VON - -'!T82</f>
        <v>0</v>
      </c>
      <c r="AX61" s="137">
        <f>'VON - -'!K35</f>
        <v>0</v>
      </c>
      <c r="AY61" s="137">
        <f>'VON - -'!K36</f>
        <v>0</v>
      </c>
      <c r="AZ61" s="137">
        <f>'VON - -'!K37</f>
        <v>0</v>
      </c>
      <c r="BA61" s="137">
        <f>'VON - -'!K38</f>
        <v>0</v>
      </c>
      <c r="BB61" s="137">
        <f>'VON - -'!F35</f>
        <v>0</v>
      </c>
      <c r="BC61" s="137">
        <f>'VON - -'!F36</f>
        <v>0</v>
      </c>
      <c r="BD61" s="137">
        <f>'VON - -'!F37</f>
        <v>0</v>
      </c>
      <c r="BE61" s="137">
        <f>'VON - -'!F38</f>
        <v>0</v>
      </c>
      <c r="BF61" s="139">
        <f>'VON - -'!F39</f>
        <v>0</v>
      </c>
      <c r="BG61" s="7"/>
      <c r="BT61" s="125" t="s">
        <v>82</v>
      </c>
      <c r="BV61" s="125" t="s">
        <v>77</v>
      </c>
      <c r="BW61" s="125" t="s">
        <v>101</v>
      </c>
      <c r="BX61" s="125" t="s">
        <v>6</v>
      </c>
      <c r="CL61" s="125" t="s">
        <v>22</v>
      </c>
      <c r="CM61" s="125" t="s">
        <v>84</v>
      </c>
    </row>
    <row r="62" s="2" customFormat="1" ht="30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4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  <c r="BF62" s="38"/>
      <c r="BG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44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  <c r="BF63" s="38"/>
      <c r="BG63" s="38"/>
    </row>
  </sheetData>
  <sheetProtection sheet="1" formatColumns="0" formatRows="0" objects="1" scenarios="1" spinCount="100000" saltValue="JytHKfNRnxeLMM0D726LLelxyjERIOAWzS3Pmf2jD23i1jz7EmF18QNOG1fUrxGGee2U17++jNtzqQYP/aBkvA==" hashValue="RjXFF1SHn1Toh/3scaQnS3ym+MliTCfha6yggEgxo8+mN2aCfrKSj2qXI1emNCeUS9rtLer4Oq1ZP3TJgA+FIg==" algorithmName="SHA-512" password="CC35"/>
  <mergeCells count="66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G54:AM54"/>
    <mergeCell ref="AN54:AP54"/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G2"/>
  </mergeCells>
  <hyperlinks>
    <hyperlink ref="A56" location="'01 - Technologická část'!C2" display="/"/>
    <hyperlink ref="A57" location="'02 - Stavební část'!C2" display="/"/>
    <hyperlink ref="A59" location="'01 - Technologická část_01'!C2" display="/"/>
    <hyperlink ref="A60" location="'02 - Stavební část_01'!C2" display="/"/>
    <hyperlink ref="A61" location="'VON - -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0" customWidth="1"/>
    <col min="10" max="10" width="20.16016" style="140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0"/>
      <c r="J2" s="14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89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3"/>
      <c r="K3" s="142"/>
      <c r="L3" s="142"/>
      <c r="M3" s="20"/>
      <c r="AT3" s="17" t="s">
        <v>84</v>
      </c>
    </row>
    <row r="4" s="1" customFormat="1" ht="24.96" customHeight="1">
      <c r="B4" s="20"/>
      <c r="D4" s="144" t="s">
        <v>102</v>
      </c>
      <c r="I4" s="140"/>
      <c r="J4" s="140"/>
      <c r="M4" s="20"/>
      <c r="N4" s="145" t="s">
        <v>11</v>
      </c>
      <c r="AT4" s="17" t="s">
        <v>4</v>
      </c>
    </row>
    <row r="5" s="1" customFormat="1" ht="6.96" customHeight="1">
      <c r="B5" s="20"/>
      <c r="I5" s="140"/>
      <c r="J5" s="140"/>
      <c r="M5" s="20"/>
    </row>
    <row r="6" s="1" customFormat="1" ht="12" customHeight="1">
      <c r="B6" s="20"/>
      <c r="D6" s="146" t="s">
        <v>17</v>
      </c>
      <c r="I6" s="140"/>
      <c r="J6" s="140"/>
      <c r="M6" s="20"/>
    </row>
    <row r="7" s="1" customFormat="1" ht="23.25" customHeight="1">
      <c r="B7" s="20"/>
      <c r="E7" s="147" t="str">
        <f>'Rekapitulace zakázky'!K6</f>
        <v>Oprava PZS v km 14,262 a km 18,178 v úseku Studénka - Štramberk (FINAL)</v>
      </c>
      <c r="F7" s="146"/>
      <c r="G7" s="146"/>
      <c r="H7" s="146"/>
      <c r="I7" s="140"/>
      <c r="J7" s="140"/>
      <c r="M7" s="20"/>
    </row>
    <row r="8" s="1" customFormat="1" ht="12" customHeight="1">
      <c r="B8" s="20"/>
      <c r="D8" s="146" t="s">
        <v>103</v>
      </c>
      <c r="I8" s="140"/>
      <c r="J8" s="140"/>
      <c r="M8" s="20"/>
    </row>
    <row r="9" s="2" customFormat="1" ht="16.5" customHeight="1">
      <c r="A9" s="38"/>
      <c r="B9" s="44"/>
      <c r="C9" s="38"/>
      <c r="D9" s="38"/>
      <c r="E9" s="147" t="s">
        <v>104</v>
      </c>
      <c r="F9" s="38"/>
      <c r="G9" s="38"/>
      <c r="H9" s="38"/>
      <c r="I9" s="148"/>
      <c r="J9" s="148"/>
      <c r="K9" s="38"/>
      <c r="L9" s="38"/>
      <c r="M9" s="149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6" t="s">
        <v>105</v>
      </c>
      <c r="E10" s="38"/>
      <c r="F10" s="38"/>
      <c r="G10" s="38"/>
      <c r="H10" s="38"/>
      <c r="I10" s="148"/>
      <c r="J10" s="148"/>
      <c r="K10" s="38"/>
      <c r="L10" s="38"/>
      <c r="M10" s="149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0" t="s">
        <v>106</v>
      </c>
      <c r="F11" s="38"/>
      <c r="G11" s="38"/>
      <c r="H11" s="38"/>
      <c r="I11" s="148"/>
      <c r="J11" s="148"/>
      <c r="K11" s="38"/>
      <c r="L11" s="38"/>
      <c r="M11" s="149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8"/>
      <c r="J12" s="148"/>
      <c r="K12" s="38"/>
      <c r="L12" s="38"/>
      <c r="M12" s="149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6" t="s">
        <v>19</v>
      </c>
      <c r="E13" s="38"/>
      <c r="F13" s="135" t="s">
        <v>20</v>
      </c>
      <c r="G13" s="38"/>
      <c r="H13" s="38"/>
      <c r="I13" s="151" t="s">
        <v>21</v>
      </c>
      <c r="J13" s="152" t="s">
        <v>22</v>
      </c>
      <c r="K13" s="38"/>
      <c r="L13" s="38"/>
      <c r="M13" s="149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6" t="s">
        <v>23</v>
      </c>
      <c r="E14" s="38"/>
      <c r="F14" s="135" t="s">
        <v>80</v>
      </c>
      <c r="G14" s="38"/>
      <c r="H14" s="38"/>
      <c r="I14" s="151" t="s">
        <v>25</v>
      </c>
      <c r="J14" s="153" t="str">
        <f>'Rekapitulace zakázky'!AN8</f>
        <v>20. 3. 2020</v>
      </c>
      <c r="K14" s="38"/>
      <c r="L14" s="38"/>
      <c r="M14" s="149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8"/>
      <c r="J15" s="148"/>
      <c r="K15" s="38"/>
      <c r="L15" s="38"/>
      <c r="M15" s="149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6" t="s">
        <v>27</v>
      </c>
      <c r="E16" s="38"/>
      <c r="F16" s="38"/>
      <c r="G16" s="38"/>
      <c r="H16" s="38"/>
      <c r="I16" s="151" t="s">
        <v>28</v>
      </c>
      <c r="J16" s="152" t="s">
        <v>22</v>
      </c>
      <c r="K16" s="38"/>
      <c r="L16" s="38"/>
      <c r="M16" s="149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5" t="s">
        <v>29</v>
      </c>
      <c r="F17" s="38"/>
      <c r="G17" s="38"/>
      <c r="H17" s="38"/>
      <c r="I17" s="151" t="s">
        <v>30</v>
      </c>
      <c r="J17" s="152" t="s">
        <v>22</v>
      </c>
      <c r="K17" s="38"/>
      <c r="L17" s="38"/>
      <c r="M17" s="149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8"/>
      <c r="J18" s="148"/>
      <c r="K18" s="38"/>
      <c r="L18" s="38"/>
      <c r="M18" s="149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6" t="s">
        <v>31</v>
      </c>
      <c r="E19" s="38"/>
      <c r="F19" s="38"/>
      <c r="G19" s="38"/>
      <c r="H19" s="38"/>
      <c r="I19" s="151" t="s">
        <v>28</v>
      </c>
      <c r="J19" s="33" t="str">
        <f>'Rekapitulace zakázky'!AN13</f>
        <v>Vyplň údaj</v>
      </c>
      <c r="K19" s="38"/>
      <c r="L19" s="38"/>
      <c r="M19" s="149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5"/>
      <c r="G20" s="135"/>
      <c r="H20" s="135"/>
      <c r="I20" s="151" t="s">
        <v>30</v>
      </c>
      <c r="J20" s="33" t="str">
        <f>'Rekapitulace zakázky'!AN14</f>
        <v>Vyplň údaj</v>
      </c>
      <c r="K20" s="38"/>
      <c r="L20" s="38"/>
      <c r="M20" s="149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8"/>
      <c r="J21" s="148"/>
      <c r="K21" s="38"/>
      <c r="L21" s="38"/>
      <c r="M21" s="149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6" t="s">
        <v>33</v>
      </c>
      <c r="E22" s="38"/>
      <c r="F22" s="38"/>
      <c r="G22" s="38"/>
      <c r="H22" s="38"/>
      <c r="I22" s="151" t="s">
        <v>28</v>
      </c>
      <c r="J22" s="152" t="str">
        <f>IF('Rekapitulace zakázky'!AN16="","",'Rekapitulace zakázky'!AN16)</f>
        <v/>
      </c>
      <c r="K22" s="38"/>
      <c r="L22" s="38"/>
      <c r="M22" s="149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5" t="str">
        <f>IF('Rekapitulace zakázky'!E17="","",'Rekapitulace zakázky'!E17)</f>
        <v xml:space="preserve"> </v>
      </c>
      <c r="F23" s="38"/>
      <c r="G23" s="38"/>
      <c r="H23" s="38"/>
      <c r="I23" s="151" t="s">
        <v>30</v>
      </c>
      <c r="J23" s="152" t="str">
        <f>IF('Rekapitulace zakázky'!AN17="","",'Rekapitulace zakázky'!AN17)</f>
        <v/>
      </c>
      <c r="K23" s="38"/>
      <c r="L23" s="38"/>
      <c r="M23" s="149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8"/>
      <c r="J24" s="148"/>
      <c r="K24" s="38"/>
      <c r="L24" s="38"/>
      <c r="M24" s="149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6" t="s">
        <v>35</v>
      </c>
      <c r="E25" s="38"/>
      <c r="F25" s="38"/>
      <c r="G25" s="38"/>
      <c r="H25" s="38"/>
      <c r="I25" s="151" t="s">
        <v>28</v>
      </c>
      <c r="J25" s="152" t="s">
        <v>22</v>
      </c>
      <c r="K25" s="38"/>
      <c r="L25" s="38"/>
      <c r="M25" s="149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5" t="s">
        <v>107</v>
      </c>
      <c r="F26" s="38"/>
      <c r="G26" s="38"/>
      <c r="H26" s="38"/>
      <c r="I26" s="151" t="s">
        <v>30</v>
      </c>
      <c r="J26" s="152" t="s">
        <v>22</v>
      </c>
      <c r="K26" s="38"/>
      <c r="L26" s="38"/>
      <c r="M26" s="149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8"/>
      <c r="J27" s="148"/>
      <c r="K27" s="38"/>
      <c r="L27" s="38"/>
      <c r="M27" s="149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6" t="s">
        <v>37</v>
      </c>
      <c r="E28" s="38"/>
      <c r="F28" s="38"/>
      <c r="G28" s="38"/>
      <c r="H28" s="38"/>
      <c r="I28" s="148"/>
      <c r="J28" s="148"/>
      <c r="K28" s="38"/>
      <c r="L28" s="38"/>
      <c r="M28" s="149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22</v>
      </c>
      <c r="F29" s="156"/>
      <c r="G29" s="156"/>
      <c r="H29" s="156"/>
      <c r="I29" s="157"/>
      <c r="J29" s="157"/>
      <c r="K29" s="154"/>
      <c r="L29" s="154"/>
      <c r="M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8"/>
      <c r="J30" s="148"/>
      <c r="K30" s="38"/>
      <c r="L30" s="38"/>
      <c r="M30" s="149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60"/>
      <c r="J31" s="160"/>
      <c r="K31" s="159"/>
      <c r="L31" s="159"/>
      <c r="M31" s="149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>
      <c r="A32" s="38"/>
      <c r="B32" s="44"/>
      <c r="C32" s="38"/>
      <c r="D32" s="38"/>
      <c r="E32" s="146" t="s">
        <v>108</v>
      </c>
      <c r="F32" s="38"/>
      <c r="G32" s="38"/>
      <c r="H32" s="38"/>
      <c r="I32" s="148"/>
      <c r="J32" s="148"/>
      <c r="K32" s="161">
        <f>I65</f>
        <v>0</v>
      </c>
      <c r="L32" s="38"/>
      <c r="M32" s="149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>
      <c r="A33" s="38"/>
      <c r="B33" s="44"/>
      <c r="C33" s="38"/>
      <c r="D33" s="38"/>
      <c r="E33" s="146" t="s">
        <v>109</v>
      </c>
      <c r="F33" s="38"/>
      <c r="G33" s="38"/>
      <c r="H33" s="38"/>
      <c r="I33" s="148"/>
      <c r="J33" s="148"/>
      <c r="K33" s="161">
        <f>J65</f>
        <v>0</v>
      </c>
      <c r="L33" s="38"/>
      <c r="M33" s="149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2" t="s">
        <v>39</v>
      </c>
      <c r="E34" s="38"/>
      <c r="F34" s="38"/>
      <c r="G34" s="38"/>
      <c r="H34" s="38"/>
      <c r="I34" s="148"/>
      <c r="J34" s="148"/>
      <c r="K34" s="163">
        <f>ROUND(K93, 2)</f>
        <v>0</v>
      </c>
      <c r="L34" s="38"/>
      <c r="M34" s="149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9"/>
      <c r="E35" s="159"/>
      <c r="F35" s="159"/>
      <c r="G35" s="159"/>
      <c r="H35" s="159"/>
      <c r="I35" s="160"/>
      <c r="J35" s="160"/>
      <c r="K35" s="159"/>
      <c r="L35" s="159"/>
      <c r="M35" s="149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4" t="s">
        <v>41</v>
      </c>
      <c r="G36" s="38"/>
      <c r="H36" s="38"/>
      <c r="I36" s="165" t="s">
        <v>40</v>
      </c>
      <c r="J36" s="148"/>
      <c r="K36" s="164" t="s">
        <v>42</v>
      </c>
      <c r="L36" s="38"/>
      <c r="M36" s="149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6" t="s">
        <v>43</v>
      </c>
      <c r="E37" s="146" t="s">
        <v>44</v>
      </c>
      <c r="F37" s="161">
        <f>ROUND((SUM(BE93:BE286)),  2)</f>
        <v>0</v>
      </c>
      <c r="G37" s="38"/>
      <c r="H37" s="38"/>
      <c r="I37" s="167">
        <v>0.20999999999999999</v>
      </c>
      <c r="J37" s="148"/>
      <c r="K37" s="161">
        <f>ROUND(((SUM(BE93:BE286))*I37),  2)</f>
        <v>0</v>
      </c>
      <c r="L37" s="38"/>
      <c r="M37" s="149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6" t="s">
        <v>45</v>
      </c>
      <c r="F38" s="161">
        <f>ROUND((SUM(BF93:BF286)),  2)</f>
        <v>0</v>
      </c>
      <c r="G38" s="38"/>
      <c r="H38" s="38"/>
      <c r="I38" s="167">
        <v>0.14999999999999999</v>
      </c>
      <c r="J38" s="148"/>
      <c r="K38" s="161">
        <f>ROUND(((SUM(BF93:BF286))*I38),  2)</f>
        <v>0</v>
      </c>
      <c r="L38" s="38"/>
      <c r="M38" s="149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6" t="s">
        <v>46</v>
      </c>
      <c r="F39" s="161">
        <f>ROUND((SUM(BG93:BG286)),  2)</f>
        <v>0</v>
      </c>
      <c r="G39" s="38"/>
      <c r="H39" s="38"/>
      <c r="I39" s="167">
        <v>0.20999999999999999</v>
      </c>
      <c r="J39" s="148"/>
      <c r="K39" s="161">
        <f>0</f>
        <v>0</v>
      </c>
      <c r="L39" s="38"/>
      <c r="M39" s="149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6" t="s">
        <v>47</v>
      </c>
      <c r="F40" s="161">
        <f>ROUND((SUM(BH93:BH286)),  2)</f>
        <v>0</v>
      </c>
      <c r="G40" s="38"/>
      <c r="H40" s="38"/>
      <c r="I40" s="167">
        <v>0.14999999999999999</v>
      </c>
      <c r="J40" s="148"/>
      <c r="K40" s="161">
        <f>0</f>
        <v>0</v>
      </c>
      <c r="L40" s="38"/>
      <c r="M40" s="149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46" t="s">
        <v>48</v>
      </c>
      <c r="F41" s="161">
        <f>ROUND((SUM(BI93:BI286)),  2)</f>
        <v>0</v>
      </c>
      <c r="G41" s="38"/>
      <c r="H41" s="38"/>
      <c r="I41" s="167">
        <v>0</v>
      </c>
      <c r="J41" s="148"/>
      <c r="K41" s="161">
        <f>0</f>
        <v>0</v>
      </c>
      <c r="L41" s="38"/>
      <c r="M41" s="149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148"/>
      <c r="J42" s="148"/>
      <c r="K42" s="38"/>
      <c r="L42" s="38"/>
      <c r="M42" s="149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8"/>
      <c r="D43" s="169" t="s">
        <v>49</v>
      </c>
      <c r="E43" s="170"/>
      <c r="F43" s="170"/>
      <c r="G43" s="171" t="s">
        <v>50</v>
      </c>
      <c r="H43" s="172" t="s">
        <v>51</v>
      </c>
      <c r="I43" s="173"/>
      <c r="J43" s="173"/>
      <c r="K43" s="174">
        <f>SUM(K34:K41)</f>
        <v>0</v>
      </c>
      <c r="L43" s="175"/>
      <c r="M43" s="149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176"/>
      <c r="C44" s="177"/>
      <c r="D44" s="177"/>
      <c r="E44" s="177"/>
      <c r="F44" s="177"/>
      <c r="G44" s="177"/>
      <c r="H44" s="177"/>
      <c r="I44" s="178"/>
      <c r="J44" s="178"/>
      <c r="K44" s="177"/>
      <c r="L44" s="177"/>
      <c r="M44" s="149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8" s="2" customFormat="1" ht="6.96" customHeight="1">
      <c r="A48" s="38"/>
      <c r="B48" s="179"/>
      <c r="C48" s="180"/>
      <c r="D48" s="180"/>
      <c r="E48" s="180"/>
      <c r="F48" s="180"/>
      <c r="G48" s="180"/>
      <c r="H48" s="180"/>
      <c r="I48" s="181"/>
      <c r="J48" s="181"/>
      <c r="K48" s="180"/>
      <c r="L48" s="180"/>
      <c r="M48" s="149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24.96" customHeight="1">
      <c r="A49" s="38"/>
      <c r="B49" s="39"/>
      <c r="C49" s="23" t="s">
        <v>110</v>
      </c>
      <c r="D49" s="40"/>
      <c r="E49" s="40"/>
      <c r="F49" s="40"/>
      <c r="G49" s="40"/>
      <c r="H49" s="40"/>
      <c r="I49" s="148"/>
      <c r="J49" s="148"/>
      <c r="K49" s="40"/>
      <c r="L49" s="40"/>
      <c r="M49" s="149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6.96" customHeight="1">
      <c r="A50" s="38"/>
      <c r="B50" s="39"/>
      <c r="C50" s="40"/>
      <c r="D50" s="40"/>
      <c r="E50" s="40"/>
      <c r="F50" s="40"/>
      <c r="G50" s="40"/>
      <c r="H50" s="40"/>
      <c r="I50" s="148"/>
      <c r="J50" s="148"/>
      <c r="K50" s="40"/>
      <c r="L50" s="40"/>
      <c r="M50" s="149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17</v>
      </c>
      <c r="D51" s="40"/>
      <c r="E51" s="40"/>
      <c r="F51" s="40"/>
      <c r="G51" s="40"/>
      <c r="H51" s="40"/>
      <c r="I51" s="148"/>
      <c r="J51" s="148"/>
      <c r="K51" s="40"/>
      <c r="L51" s="40"/>
      <c r="M51" s="149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23.25" customHeight="1">
      <c r="A52" s="38"/>
      <c r="B52" s="39"/>
      <c r="C52" s="40"/>
      <c r="D52" s="40"/>
      <c r="E52" s="182" t="str">
        <f>E7</f>
        <v>Oprava PZS v km 14,262 a km 18,178 v úseku Studénka - Štramberk (FINAL)</v>
      </c>
      <c r="F52" s="32"/>
      <c r="G52" s="32"/>
      <c r="H52" s="32"/>
      <c r="I52" s="148"/>
      <c r="J52" s="148"/>
      <c r="K52" s="40"/>
      <c r="L52" s="40"/>
      <c r="M52" s="149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1" customFormat="1" ht="12" customHeight="1">
      <c r="B53" s="21"/>
      <c r="C53" s="32" t="s">
        <v>103</v>
      </c>
      <c r="D53" s="22"/>
      <c r="E53" s="22"/>
      <c r="F53" s="22"/>
      <c r="G53" s="22"/>
      <c r="H53" s="22"/>
      <c r="I53" s="140"/>
      <c r="J53" s="140"/>
      <c r="K53" s="22"/>
      <c r="L53" s="22"/>
      <c r="M53" s="20"/>
    </row>
    <row r="54" s="2" customFormat="1" ht="16.5" customHeight="1">
      <c r="A54" s="38"/>
      <c r="B54" s="39"/>
      <c r="C54" s="40"/>
      <c r="D54" s="40"/>
      <c r="E54" s="182" t="s">
        <v>104</v>
      </c>
      <c r="F54" s="40"/>
      <c r="G54" s="40"/>
      <c r="H54" s="40"/>
      <c r="I54" s="148"/>
      <c r="J54" s="148"/>
      <c r="K54" s="40"/>
      <c r="L54" s="40"/>
      <c r="M54" s="149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2" customHeight="1">
      <c r="A55" s="38"/>
      <c r="B55" s="39"/>
      <c r="C55" s="32" t="s">
        <v>105</v>
      </c>
      <c r="D55" s="40"/>
      <c r="E55" s="40"/>
      <c r="F55" s="40"/>
      <c r="G55" s="40"/>
      <c r="H55" s="40"/>
      <c r="I55" s="148"/>
      <c r="J55" s="148"/>
      <c r="K55" s="40"/>
      <c r="L55" s="40"/>
      <c r="M55" s="149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6.5" customHeight="1">
      <c r="A56" s="38"/>
      <c r="B56" s="39"/>
      <c r="C56" s="40"/>
      <c r="D56" s="40"/>
      <c r="E56" s="69" t="str">
        <f>E11</f>
        <v>01 - Technologická část</v>
      </c>
      <c r="F56" s="40"/>
      <c r="G56" s="40"/>
      <c r="H56" s="40"/>
      <c r="I56" s="148"/>
      <c r="J56" s="148"/>
      <c r="K56" s="40"/>
      <c r="L56" s="40"/>
      <c r="M56" s="149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8"/>
      <c r="J57" s="148"/>
      <c r="K57" s="40"/>
      <c r="L57" s="40"/>
      <c r="M57" s="149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2" customHeight="1">
      <c r="A58" s="38"/>
      <c r="B58" s="39"/>
      <c r="C58" s="32" t="s">
        <v>23</v>
      </c>
      <c r="D58" s="40"/>
      <c r="E58" s="40"/>
      <c r="F58" s="27" t="str">
        <f>F14</f>
        <v>PZS v km 14,262</v>
      </c>
      <c r="G58" s="40"/>
      <c r="H58" s="40"/>
      <c r="I58" s="151" t="s">
        <v>25</v>
      </c>
      <c r="J58" s="153" t="str">
        <f>IF(J14="","",J14)</f>
        <v>20. 3. 2020</v>
      </c>
      <c r="K58" s="40"/>
      <c r="L58" s="40"/>
      <c r="M58" s="149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6.96" customHeight="1">
      <c r="A59" s="38"/>
      <c r="B59" s="39"/>
      <c r="C59" s="40"/>
      <c r="D59" s="40"/>
      <c r="E59" s="40"/>
      <c r="F59" s="40"/>
      <c r="G59" s="40"/>
      <c r="H59" s="40"/>
      <c r="I59" s="148"/>
      <c r="J59" s="148"/>
      <c r="K59" s="40"/>
      <c r="L59" s="40"/>
      <c r="M59" s="149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5.15" customHeight="1">
      <c r="A60" s="38"/>
      <c r="B60" s="39"/>
      <c r="C60" s="32" t="s">
        <v>27</v>
      </c>
      <c r="D60" s="40"/>
      <c r="E60" s="40"/>
      <c r="F60" s="27" t="str">
        <f>E17</f>
        <v>Správa železnic, státní organizace</v>
      </c>
      <c r="G60" s="40"/>
      <c r="H60" s="40"/>
      <c r="I60" s="151" t="s">
        <v>33</v>
      </c>
      <c r="J60" s="183" t="str">
        <f>E23</f>
        <v xml:space="preserve"> </v>
      </c>
      <c r="K60" s="40"/>
      <c r="L60" s="40"/>
      <c r="M60" s="149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5.65" customHeight="1">
      <c r="A61" s="38"/>
      <c r="B61" s="39"/>
      <c r="C61" s="32" t="s">
        <v>31</v>
      </c>
      <c r="D61" s="40"/>
      <c r="E61" s="40"/>
      <c r="F61" s="27" t="str">
        <f>IF(E20="","",E20)</f>
        <v>Vyplň údaj</v>
      </c>
      <c r="G61" s="40"/>
      <c r="H61" s="40"/>
      <c r="I61" s="151" t="s">
        <v>35</v>
      </c>
      <c r="J61" s="183" t="str">
        <f>E26</f>
        <v>ing. Hodulová Michaela</v>
      </c>
      <c r="K61" s="40"/>
      <c r="L61" s="40"/>
      <c r="M61" s="149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8"/>
      <c r="J62" s="148"/>
      <c r="K62" s="40"/>
      <c r="L62" s="40"/>
      <c r="M62" s="149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9.28" customHeight="1">
      <c r="A63" s="38"/>
      <c r="B63" s="39"/>
      <c r="C63" s="184" t="s">
        <v>111</v>
      </c>
      <c r="D63" s="185"/>
      <c r="E63" s="185"/>
      <c r="F63" s="185"/>
      <c r="G63" s="185"/>
      <c r="H63" s="185"/>
      <c r="I63" s="186" t="s">
        <v>112</v>
      </c>
      <c r="J63" s="186" t="s">
        <v>113</v>
      </c>
      <c r="K63" s="187" t="s">
        <v>114</v>
      </c>
      <c r="L63" s="185"/>
      <c r="M63" s="149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10.32" customHeight="1">
      <c r="A64" s="38"/>
      <c r="B64" s="39"/>
      <c r="C64" s="40"/>
      <c r="D64" s="40"/>
      <c r="E64" s="40"/>
      <c r="F64" s="40"/>
      <c r="G64" s="40"/>
      <c r="H64" s="40"/>
      <c r="I64" s="148"/>
      <c r="J64" s="148"/>
      <c r="K64" s="40"/>
      <c r="L64" s="40"/>
      <c r="M64" s="149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22.8" customHeight="1">
      <c r="A65" s="38"/>
      <c r="B65" s="39"/>
      <c r="C65" s="188" t="s">
        <v>73</v>
      </c>
      <c r="D65" s="40"/>
      <c r="E65" s="40"/>
      <c r="F65" s="40"/>
      <c r="G65" s="40"/>
      <c r="H65" s="40"/>
      <c r="I65" s="189">
        <f>Q93</f>
        <v>0</v>
      </c>
      <c r="J65" s="189">
        <f>R93</f>
        <v>0</v>
      </c>
      <c r="K65" s="102">
        <f>K93</f>
        <v>0</v>
      </c>
      <c r="L65" s="40"/>
      <c r="M65" s="149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U65" s="17" t="s">
        <v>115</v>
      </c>
    </row>
    <row r="66" s="9" customFormat="1" ht="24.96" customHeight="1">
      <c r="A66" s="9"/>
      <c r="B66" s="190"/>
      <c r="C66" s="191"/>
      <c r="D66" s="192" t="s">
        <v>116</v>
      </c>
      <c r="E66" s="193"/>
      <c r="F66" s="193"/>
      <c r="G66" s="193"/>
      <c r="H66" s="193"/>
      <c r="I66" s="194">
        <f>Q94</f>
        <v>0</v>
      </c>
      <c r="J66" s="194">
        <f>R94</f>
        <v>0</v>
      </c>
      <c r="K66" s="195">
        <f>K94</f>
        <v>0</v>
      </c>
      <c r="L66" s="191"/>
      <c r="M66" s="196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97"/>
      <c r="C67" s="127"/>
      <c r="D67" s="198" t="s">
        <v>117</v>
      </c>
      <c r="E67" s="199"/>
      <c r="F67" s="199"/>
      <c r="G67" s="199"/>
      <c r="H67" s="199"/>
      <c r="I67" s="200">
        <f>Q95</f>
        <v>0</v>
      </c>
      <c r="J67" s="200">
        <f>R95</f>
        <v>0</v>
      </c>
      <c r="K67" s="201">
        <f>K95</f>
        <v>0</v>
      </c>
      <c r="L67" s="127"/>
      <c r="M67" s="20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7"/>
      <c r="C68" s="127"/>
      <c r="D68" s="198" t="s">
        <v>118</v>
      </c>
      <c r="E68" s="199"/>
      <c r="F68" s="199"/>
      <c r="G68" s="199"/>
      <c r="H68" s="199"/>
      <c r="I68" s="200">
        <f>Q107</f>
        <v>0</v>
      </c>
      <c r="J68" s="200">
        <f>R107</f>
        <v>0</v>
      </c>
      <c r="K68" s="201">
        <f>K107</f>
        <v>0</v>
      </c>
      <c r="L68" s="127"/>
      <c r="M68" s="20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7"/>
      <c r="C69" s="127"/>
      <c r="D69" s="198" t="s">
        <v>119</v>
      </c>
      <c r="E69" s="199"/>
      <c r="F69" s="199"/>
      <c r="G69" s="199"/>
      <c r="H69" s="199"/>
      <c r="I69" s="200">
        <f>Q152</f>
        <v>0</v>
      </c>
      <c r="J69" s="200">
        <f>R152</f>
        <v>0</v>
      </c>
      <c r="K69" s="201">
        <f>K152</f>
        <v>0</v>
      </c>
      <c r="L69" s="127"/>
      <c r="M69" s="20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7"/>
      <c r="C70" s="127"/>
      <c r="D70" s="198" t="s">
        <v>120</v>
      </c>
      <c r="E70" s="199"/>
      <c r="F70" s="199"/>
      <c r="G70" s="199"/>
      <c r="H70" s="199"/>
      <c r="I70" s="200">
        <f>Q228</f>
        <v>0</v>
      </c>
      <c r="J70" s="200">
        <f>R228</f>
        <v>0</v>
      </c>
      <c r="K70" s="201">
        <f>K228</f>
        <v>0</v>
      </c>
      <c r="L70" s="127"/>
      <c r="M70" s="202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97"/>
      <c r="C71" s="127"/>
      <c r="D71" s="198" t="s">
        <v>121</v>
      </c>
      <c r="E71" s="199"/>
      <c r="F71" s="199"/>
      <c r="G71" s="199"/>
      <c r="H71" s="199"/>
      <c r="I71" s="200">
        <f>Q267</f>
        <v>0</v>
      </c>
      <c r="J71" s="200">
        <f>R267</f>
        <v>0</v>
      </c>
      <c r="K71" s="201">
        <f>K267</f>
        <v>0</v>
      </c>
      <c r="L71" s="127"/>
      <c r="M71" s="202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8"/>
      <c r="B72" s="39"/>
      <c r="C72" s="40"/>
      <c r="D72" s="40"/>
      <c r="E72" s="40"/>
      <c r="F72" s="40"/>
      <c r="G72" s="40"/>
      <c r="H72" s="40"/>
      <c r="I72" s="148"/>
      <c r="J72" s="148"/>
      <c r="K72" s="40"/>
      <c r="L72" s="40"/>
      <c r="M72" s="149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59"/>
      <c r="C73" s="60"/>
      <c r="D73" s="60"/>
      <c r="E73" s="60"/>
      <c r="F73" s="60"/>
      <c r="G73" s="60"/>
      <c r="H73" s="60"/>
      <c r="I73" s="178"/>
      <c r="J73" s="178"/>
      <c r="K73" s="60"/>
      <c r="L73" s="60"/>
      <c r="M73" s="149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7" s="2" customFormat="1" ht="6.96" customHeight="1">
      <c r="A77" s="38"/>
      <c r="B77" s="61"/>
      <c r="C77" s="62"/>
      <c r="D77" s="62"/>
      <c r="E77" s="62"/>
      <c r="F77" s="62"/>
      <c r="G77" s="62"/>
      <c r="H77" s="62"/>
      <c r="I77" s="181"/>
      <c r="J77" s="181"/>
      <c r="K77" s="62"/>
      <c r="L77" s="62"/>
      <c r="M77" s="149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122</v>
      </c>
      <c r="D78" s="40"/>
      <c r="E78" s="40"/>
      <c r="F78" s="40"/>
      <c r="G78" s="40"/>
      <c r="H78" s="40"/>
      <c r="I78" s="148"/>
      <c r="J78" s="148"/>
      <c r="K78" s="40"/>
      <c r="L78" s="40"/>
      <c r="M78" s="149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148"/>
      <c r="J79" s="148"/>
      <c r="K79" s="40"/>
      <c r="L79" s="40"/>
      <c r="M79" s="149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17</v>
      </c>
      <c r="D80" s="40"/>
      <c r="E80" s="40"/>
      <c r="F80" s="40"/>
      <c r="G80" s="40"/>
      <c r="H80" s="40"/>
      <c r="I80" s="148"/>
      <c r="J80" s="148"/>
      <c r="K80" s="40"/>
      <c r="L80" s="40"/>
      <c r="M80" s="149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3.25" customHeight="1">
      <c r="A81" s="38"/>
      <c r="B81" s="39"/>
      <c r="C81" s="40"/>
      <c r="D81" s="40"/>
      <c r="E81" s="182" t="str">
        <f>E7</f>
        <v>Oprava PZS v km 14,262 a km 18,178 v úseku Studénka - Štramberk (FINAL)</v>
      </c>
      <c r="F81" s="32"/>
      <c r="G81" s="32"/>
      <c r="H81" s="32"/>
      <c r="I81" s="148"/>
      <c r="J81" s="148"/>
      <c r="K81" s="40"/>
      <c r="L81" s="40"/>
      <c r="M81" s="149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" customFormat="1" ht="12" customHeight="1">
      <c r="B82" s="21"/>
      <c r="C82" s="32" t="s">
        <v>103</v>
      </c>
      <c r="D82" s="22"/>
      <c r="E82" s="22"/>
      <c r="F82" s="22"/>
      <c r="G82" s="22"/>
      <c r="H82" s="22"/>
      <c r="I82" s="140"/>
      <c r="J82" s="140"/>
      <c r="K82" s="22"/>
      <c r="L82" s="22"/>
      <c r="M82" s="20"/>
    </row>
    <row r="83" s="2" customFormat="1" ht="16.5" customHeight="1">
      <c r="A83" s="38"/>
      <c r="B83" s="39"/>
      <c r="C83" s="40"/>
      <c r="D83" s="40"/>
      <c r="E83" s="182" t="s">
        <v>104</v>
      </c>
      <c r="F83" s="40"/>
      <c r="G83" s="40"/>
      <c r="H83" s="40"/>
      <c r="I83" s="148"/>
      <c r="J83" s="148"/>
      <c r="K83" s="40"/>
      <c r="L83" s="40"/>
      <c r="M83" s="149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105</v>
      </c>
      <c r="D84" s="40"/>
      <c r="E84" s="40"/>
      <c r="F84" s="40"/>
      <c r="G84" s="40"/>
      <c r="H84" s="40"/>
      <c r="I84" s="148"/>
      <c r="J84" s="148"/>
      <c r="K84" s="40"/>
      <c r="L84" s="40"/>
      <c r="M84" s="149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69" t="str">
        <f>E11</f>
        <v>01 - Technologická část</v>
      </c>
      <c r="F85" s="40"/>
      <c r="G85" s="40"/>
      <c r="H85" s="40"/>
      <c r="I85" s="148"/>
      <c r="J85" s="148"/>
      <c r="K85" s="40"/>
      <c r="L85" s="40"/>
      <c r="M85" s="149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148"/>
      <c r="J86" s="148"/>
      <c r="K86" s="40"/>
      <c r="L86" s="40"/>
      <c r="M86" s="149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23</v>
      </c>
      <c r="D87" s="40"/>
      <c r="E87" s="40"/>
      <c r="F87" s="27" t="str">
        <f>F14</f>
        <v>PZS v km 14,262</v>
      </c>
      <c r="G87" s="40"/>
      <c r="H87" s="40"/>
      <c r="I87" s="151" t="s">
        <v>25</v>
      </c>
      <c r="J87" s="153" t="str">
        <f>IF(J14="","",J14)</f>
        <v>20. 3. 2020</v>
      </c>
      <c r="K87" s="40"/>
      <c r="L87" s="40"/>
      <c r="M87" s="149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8"/>
      <c r="J88" s="148"/>
      <c r="K88" s="40"/>
      <c r="L88" s="40"/>
      <c r="M88" s="149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27</v>
      </c>
      <c r="D89" s="40"/>
      <c r="E89" s="40"/>
      <c r="F89" s="27" t="str">
        <f>E17</f>
        <v>Správa železnic, státní organizace</v>
      </c>
      <c r="G89" s="40"/>
      <c r="H89" s="40"/>
      <c r="I89" s="151" t="s">
        <v>33</v>
      </c>
      <c r="J89" s="183" t="str">
        <f>E23</f>
        <v xml:space="preserve"> </v>
      </c>
      <c r="K89" s="40"/>
      <c r="L89" s="40"/>
      <c r="M89" s="149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25.65" customHeight="1">
      <c r="A90" s="38"/>
      <c r="B90" s="39"/>
      <c r="C90" s="32" t="s">
        <v>31</v>
      </c>
      <c r="D90" s="40"/>
      <c r="E90" s="40"/>
      <c r="F90" s="27" t="str">
        <f>IF(E20="","",E20)</f>
        <v>Vyplň údaj</v>
      </c>
      <c r="G90" s="40"/>
      <c r="H90" s="40"/>
      <c r="I90" s="151" t="s">
        <v>35</v>
      </c>
      <c r="J90" s="183" t="str">
        <f>E26</f>
        <v>ing. Hodulová Michaela</v>
      </c>
      <c r="K90" s="40"/>
      <c r="L90" s="40"/>
      <c r="M90" s="149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148"/>
      <c r="J91" s="148"/>
      <c r="K91" s="40"/>
      <c r="L91" s="40"/>
      <c r="M91" s="149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1" customFormat="1" ht="29.28" customHeight="1">
      <c r="A92" s="203"/>
      <c r="B92" s="204"/>
      <c r="C92" s="205" t="s">
        <v>123</v>
      </c>
      <c r="D92" s="206" t="s">
        <v>58</v>
      </c>
      <c r="E92" s="206" t="s">
        <v>54</v>
      </c>
      <c r="F92" s="206" t="s">
        <v>55</v>
      </c>
      <c r="G92" s="206" t="s">
        <v>124</v>
      </c>
      <c r="H92" s="206" t="s">
        <v>125</v>
      </c>
      <c r="I92" s="207" t="s">
        <v>126</v>
      </c>
      <c r="J92" s="207" t="s">
        <v>127</v>
      </c>
      <c r="K92" s="206" t="s">
        <v>114</v>
      </c>
      <c r="L92" s="208" t="s">
        <v>128</v>
      </c>
      <c r="M92" s="209"/>
      <c r="N92" s="92" t="s">
        <v>22</v>
      </c>
      <c r="O92" s="93" t="s">
        <v>43</v>
      </c>
      <c r="P92" s="93" t="s">
        <v>129</v>
      </c>
      <c r="Q92" s="93" t="s">
        <v>130</v>
      </c>
      <c r="R92" s="93" t="s">
        <v>131</v>
      </c>
      <c r="S92" s="93" t="s">
        <v>132</v>
      </c>
      <c r="T92" s="93" t="s">
        <v>133</v>
      </c>
      <c r="U92" s="93" t="s">
        <v>134</v>
      </c>
      <c r="V92" s="93" t="s">
        <v>135</v>
      </c>
      <c r="W92" s="93" t="s">
        <v>136</v>
      </c>
      <c r="X92" s="94" t="s">
        <v>137</v>
      </c>
      <c r="Y92" s="203"/>
      <c r="Z92" s="203"/>
      <c r="AA92" s="203"/>
      <c r="AB92" s="203"/>
      <c r="AC92" s="203"/>
      <c r="AD92" s="203"/>
      <c r="AE92" s="203"/>
    </row>
    <row r="93" s="2" customFormat="1" ht="22.8" customHeight="1">
      <c r="A93" s="38"/>
      <c r="B93" s="39"/>
      <c r="C93" s="99" t="s">
        <v>138</v>
      </c>
      <c r="D93" s="40"/>
      <c r="E93" s="40"/>
      <c r="F93" s="40"/>
      <c r="G93" s="40"/>
      <c r="H93" s="40"/>
      <c r="I93" s="148"/>
      <c r="J93" s="148"/>
      <c r="K93" s="210">
        <f>BK93</f>
        <v>0</v>
      </c>
      <c r="L93" s="40"/>
      <c r="M93" s="44"/>
      <c r="N93" s="95"/>
      <c r="O93" s="211"/>
      <c r="P93" s="96"/>
      <c r="Q93" s="212">
        <f>Q94</f>
        <v>0</v>
      </c>
      <c r="R93" s="212">
        <f>R94</f>
        <v>0</v>
      </c>
      <c r="S93" s="96"/>
      <c r="T93" s="213">
        <f>T94</f>
        <v>0</v>
      </c>
      <c r="U93" s="96"/>
      <c r="V93" s="213">
        <f>V94</f>
        <v>1.23475</v>
      </c>
      <c r="W93" s="96"/>
      <c r="X93" s="214">
        <f>X94</f>
        <v>0</v>
      </c>
      <c r="Y93" s="38"/>
      <c r="Z93" s="38"/>
      <c r="AA93" s="38"/>
      <c r="AB93" s="38"/>
      <c r="AC93" s="38"/>
      <c r="AD93" s="38"/>
      <c r="AE93" s="38"/>
      <c r="AT93" s="17" t="s">
        <v>74</v>
      </c>
      <c r="AU93" s="17" t="s">
        <v>115</v>
      </c>
      <c r="BK93" s="215">
        <f>BK94</f>
        <v>0</v>
      </c>
    </row>
    <row r="94" s="12" customFormat="1" ht="25.92" customHeight="1">
      <c r="A94" s="12"/>
      <c r="B94" s="216"/>
      <c r="C94" s="217"/>
      <c r="D94" s="218" t="s">
        <v>74</v>
      </c>
      <c r="E94" s="219" t="s">
        <v>139</v>
      </c>
      <c r="F94" s="219" t="s">
        <v>140</v>
      </c>
      <c r="G94" s="217"/>
      <c r="H94" s="217"/>
      <c r="I94" s="220"/>
      <c r="J94" s="220"/>
      <c r="K94" s="221">
        <f>BK94</f>
        <v>0</v>
      </c>
      <c r="L94" s="217"/>
      <c r="M94" s="222"/>
      <c r="N94" s="223"/>
      <c r="O94" s="224"/>
      <c r="P94" s="224"/>
      <c r="Q94" s="225">
        <f>Q95+Q107+Q152+Q228+Q267</f>
        <v>0</v>
      </c>
      <c r="R94" s="225">
        <f>R95+R107+R152+R228+R267</f>
        <v>0</v>
      </c>
      <c r="S94" s="224"/>
      <c r="T94" s="226">
        <f>T95+T107+T152+T228+T267</f>
        <v>0</v>
      </c>
      <c r="U94" s="224"/>
      <c r="V94" s="226">
        <f>V95+V107+V152+V228+V267</f>
        <v>1.23475</v>
      </c>
      <c r="W94" s="224"/>
      <c r="X94" s="227">
        <f>X95+X107+X152+X228+X267</f>
        <v>0</v>
      </c>
      <c r="Y94" s="12"/>
      <c r="Z94" s="12"/>
      <c r="AA94" s="12"/>
      <c r="AB94" s="12"/>
      <c r="AC94" s="12"/>
      <c r="AD94" s="12"/>
      <c r="AE94" s="12"/>
      <c r="AR94" s="228" t="s">
        <v>141</v>
      </c>
      <c r="AT94" s="229" t="s">
        <v>74</v>
      </c>
      <c r="AU94" s="229" t="s">
        <v>75</v>
      </c>
      <c r="AY94" s="228" t="s">
        <v>142</v>
      </c>
      <c r="BK94" s="230">
        <f>BK95+BK107+BK152+BK228+BK267</f>
        <v>0</v>
      </c>
    </row>
    <row r="95" s="12" customFormat="1" ht="22.8" customHeight="1">
      <c r="A95" s="12"/>
      <c r="B95" s="216"/>
      <c r="C95" s="217"/>
      <c r="D95" s="218" t="s">
        <v>74</v>
      </c>
      <c r="E95" s="231" t="s">
        <v>143</v>
      </c>
      <c r="F95" s="231" t="s">
        <v>144</v>
      </c>
      <c r="G95" s="217"/>
      <c r="H95" s="217"/>
      <c r="I95" s="220"/>
      <c r="J95" s="220"/>
      <c r="K95" s="232">
        <f>BK95</f>
        <v>0</v>
      </c>
      <c r="L95" s="217"/>
      <c r="M95" s="222"/>
      <c r="N95" s="223"/>
      <c r="O95" s="224"/>
      <c r="P95" s="224"/>
      <c r="Q95" s="225">
        <f>SUM(Q96:Q106)</f>
        <v>0</v>
      </c>
      <c r="R95" s="225">
        <f>SUM(R96:R106)</f>
        <v>0</v>
      </c>
      <c r="S95" s="224"/>
      <c r="T95" s="226">
        <f>SUM(T96:T106)</f>
        <v>0</v>
      </c>
      <c r="U95" s="224"/>
      <c r="V95" s="226">
        <f>SUM(V96:V106)</f>
        <v>1.23475</v>
      </c>
      <c r="W95" s="224"/>
      <c r="X95" s="227">
        <f>SUM(X96:X106)</f>
        <v>0</v>
      </c>
      <c r="Y95" s="12"/>
      <c r="Z95" s="12"/>
      <c r="AA95" s="12"/>
      <c r="AB95" s="12"/>
      <c r="AC95" s="12"/>
      <c r="AD95" s="12"/>
      <c r="AE95" s="12"/>
      <c r="AR95" s="228" t="s">
        <v>141</v>
      </c>
      <c r="AT95" s="229" t="s">
        <v>74</v>
      </c>
      <c r="AU95" s="229" t="s">
        <v>82</v>
      </c>
      <c r="AY95" s="228" t="s">
        <v>142</v>
      </c>
      <c r="BK95" s="230">
        <f>SUM(BK96:BK106)</f>
        <v>0</v>
      </c>
    </row>
    <row r="96" s="2" customFormat="1" ht="89.25" customHeight="1">
      <c r="A96" s="38"/>
      <c r="B96" s="39"/>
      <c r="C96" s="233" t="s">
        <v>82</v>
      </c>
      <c r="D96" s="233" t="s">
        <v>145</v>
      </c>
      <c r="E96" s="234" t="s">
        <v>146</v>
      </c>
      <c r="F96" s="235" t="s">
        <v>147</v>
      </c>
      <c r="G96" s="236" t="s">
        <v>148</v>
      </c>
      <c r="H96" s="237">
        <v>24</v>
      </c>
      <c r="I96" s="238"/>
      <c r="J96" s="238"/>
      <c r="K96" s="239">
        <f>ROUND(P96*H96,2)</f>
        <v>0</v>
      </c>
      <c r="L96" s="235" t="s">
        <v>149</v>
      </c>
      <c r="M96" s="44"/>
      <c r="N96" s="240" t="s">
        <v>22</v>
      </c>
      <c r="O96" s="241" t="s">
        <v>44</v>
      </c>
      <c r="P96" s="242">
        <f>I96+J96</f>
        <v>0</v>
      </c>
      <c r="Q96" s="242">
        <f>ROUND(I96*H96,2)</f>
        <v>0</v>
      </c>
      <c r="R96" s="242">
        <f>ROUND(J96*H96,2)</f>
        <v>0</v>
      </c>
      <c r="S96" s="84"/>
      <c r="T96" s="243">
        <f>S96*H96</f>
        <v>0</v>
      </c>
      <c r="U96" s="243">
        <v>0</v>
      </c>
      <c r="V96" s="243">
        <f>U96*H96</f>
        <v>0</v>
      </c>
      <c r="W96" s="243">
        <v>0</v>
      </c>
      <c r="X96" s="244">
        <f>W96*H96</f>
        <v>0</v>
      </c>
      <c r="Y96" s="38"/>
      <c r="Z96" s="38"/>
      <c r="AA96" s="38"/>
      <c r="AB96" s="38"/>
      <c r="AC96" s="38"/>
      <c r="AD96" s="38"/>
      <c r="AE96" s="38"/>
      <c r="AR96" s="245" t="s">
        <v>141</v>
      </c>
      <c r="AT96" s="245" t="s">
        <v>145</v>
      </c>
      <c r="AU96" s="245" t="s">
        <v>84</v>
      </c>
      <c r="AY96" s="17" t="s">
        <v>142</v>
      </c>
      <c r="BE96" s="246">
        <f>IF(O96="základní",K96,0)</f>
        <v>0</v>
      </c>
      <c r="BF96" s="246">
        <f>IF(O96="snížená",K96,0)</f>
        <v>0</v>
      </c>
      <c r="BG96" s="246">
        <f>IF(O96="zákl. přenesená",K96,0)</f>
        <v>0</v>
      </c>
      <c r="BH96" s="246">
        <f>IF(O96="sníž. přenesená",K96,0)</f>
        <v>0</v>
      </c>
      <c r="BI96" s="246">
        <f>IF(O96="nulová",K96,0)</f>
        <v>0</v>
      </c>
      <c r="BJ96" s="17" t="s">
        <v>82</v>
      </c>
      <c r="BK96" s="246">
        <f>ROUND(P96*H96,2)</f>
        <v>0</v>
      </c>
      <c r="BL96" s="17" t="s">
        <v>141</v>
      </c>
      <c r="BM96" s="245" t="s">
        <v>150</v>
      </c>
    </row>
    <row r="97" s="2" customFormat="1">
      <c r="A97" s="38"/>
      <c r="B97" s="39"/>
      <c r="C97" s="40"/>
      <c r="D97" s="247" t="s">
        <v>151</v>
      </c>
      <c r="E97" s="40"/>
      <c r="F97" s="248" t="s">
        <v>152</v>
      </c>
      <c r="G97" s="40"/>
      <c r="H97" s="40"/>
      <c r="I97" s="148"/>
      <c r="J97" s="148"/>
      <c r="K97" s="40"/>
      <c r="L97" s="40"/>
      <c r="M97" s="44"/>
      <c r="N97" s="249"/>
      <c r="O97" s="250"/>
      <c r="P97" s="84"/>
      <c r="Q97" s="84"/>
      <c r="R97" s="84"/>
      <c r="S97" s="84"/>
      <c r="T97" s="84"/>
      <c r="U97" s="84"/>
      <c r="V97" s="84"/>
      <c r="W97" s="84"/>
      <c r="X97" s="85"/>
      <c r="Y97" s="38"/>
      <c r="Z97" s="38"/>
      <c r="AA97" s="38"/>
      <c r="AB97" s="38"/>
      <c r="AC97" s="38"/>
      <c r="AD97" s="38"/>
      <c r="AE97" s="38"/>
      <c r="AT97" s="17" t="s">
        <v>151</v>
      </c>
      <c r="AU97" s="17" t="s">
        <v>84</v>
      </c>
    </row>
    <row r="98" s="2" customFormat="1" ht="78" customHeight="1">
      <c r="A98" s="38"/>
      <c r="B98" s="39"/>
      <c r="C98" s="233" t="s">
        <v>84</v>
      </c>
      <c r="D98" s="233" t="s">
        <v>145</v>
      </c>
      <c r="E98" s="234" t="s">
        <v>153</v>
      </c>
      <c r="F98" s="235" t="s">
        <v>154</v>
      </c>
      <c r="G98" s="236" t="s">
        <v>148</v>
      </c>
      <c r="H98" s="237">
        <v>24</v>
      </c>
      <c r="I98" s="238"/>
      <c r="J98" s="238"/>
      <c r="K98" s="239">
        <f>ROUND(P98*H98,2)</f>
        <v>0</v>
      </c>
      <c r="L98" s="235" t="s">
        <v>149</v>
      </c>
      <c r="M98" s="44"/>
      <c r="N98" s="240" t="s">
        <v>22</v>
      </c>
      <c r="O98" s="241" t="s">
        <v>44</v>
      </c>
      <c r="P98" s="242">
        <f>I98+J98</f>
        <v>0</v>
      </c>
      <c r="Q98" s="242">
        <f>ROUND(I98*H98,2)</f>
        <v>0</v>
      </c>
      <c r="R98" s="242">
        <f>ROUND(J98*H98,2)</f>
        <v>0</v>
      </c>
      <c r="S98" s="84"/>
      <c r="T98" s="243">
        <f>S98*H98</f>
        <v>0</v>
      </c>
      <c r="U98" s="243">
        <v>0</v>
      </c>
      <c r="V98" s="243">
        <f>U98*H98</f>
        <v>0</v>
      </c>
      <c r="W98" s="243">
        <v>0</v>
      </c>
      <c r="X98" s="244">
        <f>W98*H98</f>
        <v>0</v>
      </c>
      <c r="Y98" s="38"/>
      <c r="Z98" s="38"/>
      <c r="AA98" s="38"/>
      <c r="AB98" s="38"/>
      <c r="AC98" s="38"/>
      <c r="AD98" s="38"/>
      <c r="AE98" s="38"/>
      <c r="AR98" s="245" t="s">
        <v>141</v>
      </c>
      <c r="AT98" s="245" t="s">
        <v>145</v>
      </c>
      <c r="AU98" s="245" t="s">
        <v>84</v>
      </c>
      <c r="AY98" s="17" t="s">
        <v>142</v>
      </c>
      <c r="BE98" s="246">
        <f>IF(O98="základní",K98,0)</f>
        <v>0</v>
      </c>
      <c r="BF98" s="246">
        <f>IF(O98="snížená",K98,0)</f>
        <v>0</v>
      </c>
      <c r="BG98" s="246">
        <f>IF(O98="zákl. přenesená",K98,0)</f>
        <v>0</v>
      </c>
      <c r="BH98" s="246">
        <f>IF(O98="sníž. přenesená",K98,0)</f>
        <v>0</v>
      </c>
      <c r="BI98" s="246">
        <f>IF(O98="nulová",K98,0)</f>
        <v>0</v>
      </c>
      <c r="BJ98" s="17" t="s">
        <v>82</v>
      </c>
      <c r="BK98" s="246">
        <f>ROUND(P98*H98,2)</f>
        <v>0</v>
      </c>
      <c r="BL98" s="17" t="s">
        <v>141</v>
      </c>
      <c r="BM98" s="245" t="s">
        <v>155</v>
      </c>
    </row>
    <row r="99" s="2" customFormat="1">
      <c r="A99" s="38"/>
      <c r="B99" s="39"/>
      <c r="C99" s="40"/>
      <c r="D99" s="247" t="s">
        <v>151</v>
      </c>
      <c r="E99" s="40"/>
      <c r="F99" s="248" t="s">
        <v>152</v>
      </c>
      <c r="G99" s="40"/>
      <c r="H99" s="40"/>
      <c r="I99" s="148"/>
      <c r="J99" s="148"/>
      <c r="K99" s="40"/>
      <c r="L99" s="40"/>
      <c r="M99" s="44"/>
      <c r="N99" s="249"/>
      <c r="O99" s="250"/>
      <c r="P99" s="84"/>
      <c r="Q99" s="84"/>
      <c r="R99" s="84"/>
      <c r="S99" s="84"/>
      <c r="T99" s="84"/>
      <c r="U99" s="84"/>
      <c r="V99" s="84"/>
      <c r="W99" s="84"/>
      <c r="X99" s="85"/>
      <c r="Y99" s="38"/>
      <c r="Z99" s="38"/>
      <c r="AA99" s="38"/>
      <c r="AB99" s="38"/>
      <c r="AC99" s="38"/>
      <c r="AD99" s="38"/>
      <c r="AE99" s="38"/>
      <c r="AT99" s="17" t="s">
        <v>151</v>
      </c>
      <c r="AU99" s="17" t="s">
        <v>84</v>
      </c>
    </row>
    <row r="100" s="2" customFormat="1" ht="44.25" customHeight="1">
      <c r="A100" s="38"/>
      <c r="B100" s="39"/>
      <c r="C100" s="233" t="s">
        <v>156</v>
      </c>
      <c r="D100" s="233" t="s">
        <v>145</v>
      </c>
      <c r="E100" s="234" t="s">
        <v>157</v>
      </c>
      <c r="F100" s="235" t="s">
        <v>158</v>
      </c>
      <c r="G100" s="236" t="s">
        <v>159</v>
      </c>
      <c r="H100" s="237">
        <v>8</v>
      </c>
      <c r="I100" s="238"/>
      <c r="J100" s="238"/>
      <c r="K100" s="239">
        <f>ROUND(P100*H100,2)</f>
        <v>0</v>
      </c>
      <c r="L100" s="235" t="s">
        <v>149</v>
      </c>
      <c r="M100" s="44"/>
      <c r="N100" s="240" t="s">
        <v>22</v>
      </c>
      <c r="O100" s="241" t="s">
        <v>44</v>
      </c>
      <c r="P100" s="242">
        <f>I100+J100</f>
        <v>0</v>
      </c>
      <c r="Q100" s="242">
        <f>ROUND(I100*H100,2)</f>
        <v>0</v>
      </c>
      <c r="R100" s="242">
        <f>ROUND(J100*H100,2)</f>
        <v>0</v>
      </c>
      <c r="S100" s="84"/>
      <c r="T100" s="243">
        <f>S100*H100</f>
        <v>0</v>
      </c>
      <c r="U100" s="243">
        <v>0</v>
      </c>
      <c r="V100" s="243">
        <f>U100*H100</f>
        <v>0</v>
      </c>
      <c r="W100" s="243">
        <v>0</v>
      </c>
      <c r="X100" s="244">
        <f>W100*H100</f>
        <v>0</v>
      </c>
      <c r="Y100" s="38"/>
      <c r="Z100" s="38"/>
      <c r="AA100" s="38"/>
      <c r="AB100" s="38"/>
      <c r="AC100" s="38"/>
      <c r="AD100" s="38"/>
      <c r="AE100" s="38"/>
      <c r="AR100" s="245" t="s">
        <v>141</v>
      </c>
      <c r="AT100" s="245" t="s">
        <v>145</v>
      </c>
      <c r="AU100" s="245" t="s">
        <v>84</v>
      </c>
      <c r="AY100" s="17" t="s">
        <v>142</v>
      </c>
      <c r="BE100" s="246">
        <f>IF(O100="základní",K100,0)</f>
        <v>0</v>
      </c>
      <c r="BF100" s="246">
        <f>IF(O100="snížená",K100,0)</f>
        <v>0</v>
      </c>
      <c r="BG100" s="246">
        <f>IF(O100="zákl. přenesená",K100,0)</f>
        <v>0</v>
      </c>
      <c r="BH100" s="246">
        <f>IF(O100="sníž. přenesená",K100,0)</f>
        <v>0</v>
      </c>
      <c r="BI100" s="246">
        <f>IF(O100="nulová",K100,0)</f>
        <v>0</v>
      </c>
      <c r="BJ100" s="17" t="s">
        <v>82</v>
      </c>
      <c r="BK100" s="246">
        <f>ROUND(P100*H100,2)</f>
        <v>0</v>
      </c>
      <c r="BL100" s="17" t="s">
        <v>141</v>
      </c>
      <c r="BM100" s="245" t="s">
        <v>160</v>
      </c>
    </row>
    <row r="101" s="2" customFormat="1">
      <c r="A101" s="38"/>
      <c r="B101" s="39"/>
      <c r="C101" s="40"/>
      <c r="D101" s="247" t="s">
        <v>151</v>
      </c>
      <c r="E101" s="40"/>
      <c r="F101" s="248" t="s">
        <v>161</v>
      </c>
      <c r="G101" s="40"/>
      <c r="H101" s="40"/>
      <c r="I101" s="148"/>
      <c r="J101" s="148"/>
      <c r="K101" s="40"/>
      <c r="L101" s="40"/>
      <c r="M101" s="44"/>
      <c r="N101" s="249"/>
      <c r="O101" s="250"/>
      <c r="P101" s="84"/>
      <c r="Q101" s="84"/>
      <c r="R101" s="84"/>
      <c r="S101" s="84"/>
      <c r="T101" s="84"/>
      <c r="U101" s="84"/>
      <c r="V101" s="84"/>
      <c r="W101" s="84"/>
      <c r="X101" s="85"/>
      <c r="Y101" s="38"/>
      <c r="Z101" s="38"/>
      <c r="AA101" s="38"/>
      <c r="AB101" s="38"/>
      <c r="AC101" s="38"/>
      <c r="AD101" s="38"/>
      <c r="AE101" s="38"/>
      <c r="AT101" s="17" t="s">
        <v>151</v>
      </c>
      <c r="AU101" s="17" t="s">
        <v>84</v>
      </c>
    </row>
    <row r="102" s="2" customFormat="1" ht="100.5" customHeight="1">
      <c r="A102" s="38"/>
      <c r="B102" s="39"/>
      <c r="C102" s="233" t="s">
        <v>141</v>
      </c>
      <c r="D102" s="233" t="s">
        <v>145</v>
      </c>
      <c r="E102" s="234" t="s">
        <v>162</v>
      </c>
      <c r="F102" s="235" t="s">
        <v>163</v>
      </c>
      <c r="G102" s="236" t="s">
        <v>164</v>
      </c>
      <c r="H102" s="237">
        <v>8</v>
      </c>
      <c r="I102" s="238"/>
      <c r="J102" s="238"/>
      <c r="K102" s="239">
        <f>ROUND(P102*H102,2)</f>
        <v>0</v>
      </c>
      <c r="L102" s="235" t="s">
        <v>149</v>
      </c>
      <c r="M102" s="44"/>
      <c r="N102" s="240" t="s">
        <v>22</v>
      </c>
      <c r="O102" s="241" t="s">
        <v>44</v>
      </c>
      <c r="P102" s="242">
        <f>I102+J102</f>
        <v>0</v>
      </c>
      <c r="Q102" s="242">
        <f>ROUND(I102*H102,2)</f>
        <v>0</v>
      </c>
      <c r="R102" s="242">
        <f>ROUND(J102*H102,2)</f>
        <v>0</v>
      </c>
      <c r="S102" s="84"/>
      <c r="T102" s="243">
        <f>S102*H102</f>
        <v>0</v>
      </c>
      <c r="U102" s="243">
        <v>0</v>
      </c>
      <c r="V102" s="243">
        <f>U102*H102</f>
        <v>0</v>
      </c>
      <c r="W102" s="243">
        <v>0</v>
      </c>
      <c r="X102" s="244">
        <f>W102*H102</f>
        <v>0</v>
      </c>
      <c r="Y102" s="38"/>
      <c r="Z102" s="38"/>
      <c r="AA102" s="38"/>
      <c r="AB102" s="38"/>
      <c r="AC102" s="38"/>
      <c r="AD102" s="38"/>
      <c r="AE102" s="38"/>
      <c r="AR102" s="245" t="s">
        <v>141</v>
      </c>
      <c r="AT102" s="245" t="s">
        <v>145</v>
      </c>
      <c r="AU102" s="245" t="s">
        <v>84</v>
      </c>
      <c r="AY102" s="17" t="s">
        <v>142</v>
      </c>
      <c r="BE102" s="246">
        <f>IF(O102="základní",K102,0)</f>
        <v>0</v>
      </c>
      <c r="BF102" s="246">
        <f>IF(O102="snížená",K102,0)</f>
        <v>0</v>
      </c>
      <c r="BG102" s="246">
        <f>IF(O102="zákl. přenesená",K102,0)</f>
        <v>0</v>
      </c>
      <c r="BH102" s="246">
        <f>IF(O102="sníž. přenesená",K102,0)</f>
        <v>0</v>
      </c>
      <c r="BI102" s="246">
        <f>IF(O102="nulová",K102,0)</f>
        <v>0</v>
      </c>
      <c r="BJ102" s="17" t="s">
        <v>82</v>
      </c>
      <c r="BK102" s="246">
        <f>ROUND(P102*H102,2)</f>
        <v>0</v>
      </c>
      <c r="BL102" s="17" t="s">
        <v>141</v>
      </c>
      <c r="BM102" s="245" t="s">
        <v>165</v>
      </c>
    </row>
    <row r="103" s="2" customFormat="1" ht="78" customHeight="1">
      <c r="A103" s="38"/>
      <c r="B103" s="39"/>
      <c r="C103" s="233" t="s">
        <v>166</v>
      </c>
      <c r="D103" s="233" t="s">
        <v>145</v>
      </c>
      <c r="E103" s="234" t="s">
        <v>167</v>
      </c>
      <c r="F103" s="235" t="s">
        <v>168</v>
      </c>
      <c r="G103" s="236" t="s">
        <v>164</v>
      </c>
      <c r="H103" s="237">
        <v>8</v>
      </c>
      <c r="I103" s="238"/>
      <c r="J103" s="238"/>
      <c r="K103" s="239">
        <f>ROUND(P103*H103,2)</f>
        <v>0</v>
      </c>
      <c r="L103" s="235" t="s">
        <v>149</v>
      </c>
      <c r="M103" s="44"/>
      <c r="N103" s="240" t="s">
        <v>22</v>
      </c>
      <c r="O103" s="241" t="s">
        <v>44</v>
      </c>
      <c r="P103" s="242">
        <f>I103+J103</f>
        <v>0</v>
      </c>
      <c r="Q103" s="242">
        <f>ROUND(I103*H103,2)</f>
        <v>0</v>
      </c>
      <c r="R103" s="242">
        <f>ROUND(J103*H103,2)</f>
        <v>0</v>
      </c>
      <c r="S103" s="84"/>
      <c r="T103" s="243">
        <f>S103*H103</f>
        <v>0</v>
      </c>
      <c r="U103" s="243">
        <v>0</v>
      </c>
      <c r="V103" s="243">
        <f>U103*H103</f>
        <v>0</v>
      </c>
      <c r="W103" s="243">
        <v>0</v>
      </c>
      <c r="X103" s="244">
        <f>W103*H103</f>
        <v>0</v>
      </c>
      <c r="Y103" s="38"/>
      <c r="Z103" s="38"/>
      <c r="AA103" s="38"/>
      <c r="AB103" s="38"/>
      <c r="AC103" s="38"/>
      <c r="AD103" s="38"/>
      <c r="AE103" s="38"/>
      <c r="AR103" s="245" t="s">
        <v>141</v>
      </c>
      <c r="AT103" s="245" t="s">
        <v>145</v>
      </c>
      <c r="AU103" s="245" t="s">
        <v>84</v>
      </c>
      <c r="AY103" s="17" t="s">
        <v>142</v>
      </c>
      <c r="BE103" s="246">
        <f>IF(O103="základní",K103,0)</f>
        <v>0</v>
      </c>
      <c r="BF103" s="246">
        <f>IF(O103="snížená",K103,0)</f>
        <v>0</v>
      </c>
      <c r="BG103" s="246">
        <f>IF(O103="zákl. přenesená",K103,0)</f>
        <v>0</v>
      </c>
      <c r="BH103" s="246">
        <f>IF(O103="sníž. přenesená",K103,0)</f>
        <v>0</v>
      </c>
      <c r="BI103" s="246">
        <f>IF(O103="nulová",K103,0)</f>
        <v>0</v>
      </c>
      <c r="BJ103" s="17" t="s">
        <v>82</v>
      </c>
      <c r="BK103" s="246">
        <f>ROUND(P103*H103,2)</f>
        <v>0</v>
      </c>
      <c r="BL103" s="17" t="s">
        <v>141</v>
      </c>
      <c r="BM103" s="245" t="s">
        <v>169</v>
      </c>
    </row>
    <row r="104" s="2" customFormat="1" ht="44.25" customHeight="1">
      <c r="A104" s="38"/>
      <c r="B104" s="39"/>
      <c r="C104" s="233" t="s">
        <v>170</v>
      </c>
      <c r="D104" s="233" t="s">
        <v>145</v>
      </c>
      <c r="E104" s="234" t="s">
        <v>171</v>
      </c>
      <c r="F104" s="235" t="s">
        <v>172</v>
      </c>
      <c r="G104" s="236" t="s">
        <v>148</v>
      </c>
      <c r="H104" s="237">
        <v>100</v>
      </c>
      <c r="I104" s="238"/>
      <c r="J104" s="238"/>
      <c r="K104" s="239">
        <f>ROUND(P104*H104,2)</f>
        <v>0</v>
      </c>
      <c r="L104" s="235" t="s">
        <v>149</v>
      </c>
      <c r="M104" s="44"/>
      <c r="N104" s="240" t="s">
        <v>22</v>
      </c>
      <c r="O104" s="241" t="s">
        <v>44</v>
      </c>
      <c r="P104" s="242">
        <f>I104+J104</f>
        <v>0</v>
      </c>
      <c r="Q104" s="242">
        <f>ROUND(I104*H104,2)</f>
        <v>0</v>
      </c>
      <c r="R104" s="242">
        <f>ROUND(J104*H104,2)</f>
        <v>0</v>
      </c>
      <c r="S104" s="84"/>
      <c r="T104" s="243">
        <f>S104*H104</f>
        <v>0</v>
      </c>
      <c r="U104" s="243">
        <v>0</v>
      </c>
      <c r="V104" s="243">
        <f>U104*H104</f>
        <v>0</v>
      </c>
      <c r="W104" s="243">
        <v>0</v>
      </c>
      <c r="X104" s="244">
        <f>W104*H104</f>
        <v>0</v>
      </c>
      <c r="Y104" s="38"/>
      <c r="Z104" s="38"/>
      <c r="AA104" s="38"/>
      <c r="AB104" s="38"/>
      <c r="AC104" s="38"/>
      <c r="AD104" s="38"/>
      <c r="AE104" s="38"/>
      <c r="AR104" s="245" t="s">
        <v>141</v>
      </c>
      <c r="AT104" s="245" t="s">
        <v>145</v>
      </c>
      <c r="AU104" s="245" t="s">
        <v>84</v>
      </c>
      <c r="AY104" s="17" t="s">
        <v>142</v>
      </c>
      <c r="BE104" s="246">
        <f>IF(O104="základní",K104,0)</f>
        <v>0</v>
      </c>
      <c r="BF104" s="246">
        <f>IF(O104="snížená",K104,0)</f>
        <v>0</v>
      </c>
      <c r="BG104" s="246">
        <f>IF(O104="zákl. přenesená",K104,0)</f>
        <v>0</v>
      </c>
      <c r="BH104" s="246">
        <f>IF(O104="sníž. přenesená",K104,0)</f>
        <v>0</v>
      </c>
      <c r="BI104" s="246">
        <f>IF(O104="nulová",K104,0)</f>
        <v>0</v>
      </c>
      <c r="BJ104" s="17" t="s">
        <v>82</v>
      </c>
      <c r="BK104" s="246">
        <f>ROUND(P104*H104,2)</f>
        <v>0</v>
      </c>
      <c r="BL104" s="17" t="s">
        <v>141</v>
      </c>
      <c r="BM104" s="245" t="s">
        <v>173</v>
      </c>
    </row>
    <row r="105" s="2" customFormat="1">
      <c r="A105" s="38"/>
      <c r="B105" s="39"/>
      <c r="C105" s="40"/>
      <c r="D105" s="247" t="s">
        <v>151</v>
      </c>
      <c r="E105" s="40"/>
      <c r="F105" s="248" t="s">
        <v>152</v>
      </c>
      <c r="G105" s="40"/>
      <c r="H105" s="40"/>
      <c r="I105" s="148"/>
      <c r="J105" s="148"/>
      <c r="K105" s="40"/>
      <c r="L105" s="40"/>
      <c r="M105" s="44"/>
      <c r="N105" s="249"/>
      <c r="O105" s="250"/>
      <c r="P105" s="84"/>
      <c r="Q105" s="84"/>
      <c r="R105" s="84"/>
      <c r="S105" s="84"/>
      <c r="T105" s="84"/>
      <c r="U105" s="84"/>
      <c r="V105" s="84"/>
      <c r="W105" s="84"/>
      <c r="X105" s="85"/>
      <c r="Y105" s="38"/>
      <c r="Z105" s="38"/>
      <c r="AA105" s="38"/>
      <c r="AB105" s="38"/>
      <c r="AC105" s="38"/>
      <c r="AD105" s="38"/>
      <c r="AE105" s="38"/>
      <c r="AT105" s="17" t="s">
        <v>151</v>
      </c>
      <c r="AU105" s="17" t="s">
        <v>84</v>
      </c>
    </row>
    <row r="106" s="2" customFormat="1" ht="21.75" customHeight="1">
      <c r="A106" s="38"/>
      <c r="B106" s="39"/>
      <c r="C106" s="251" t="s">
        <v>174</v>
      </c>
      <c r="D106" s="251" t="s">
        <v>175</v>
      </c>
      <c r="E106" s="252" t="s">
        <v>176</v>
      </c>
      <c r="F106" s="253" t="s">
        <v>177</v>
      </c>
      <c r="G106" s="254" t="s">
        <v>159</v>
      </c>
      <c r="H106" s="255">
        <v>1</v>
      </c>
      <c r="I106" s="256"/>
      <c r="J106" s="257"/>
      <c r="K106" s="258">
        <f>ROUND(P106*H106,2)</f>
        <v>0</v>
      </c>
      <c r="L106" s="253" t="s">
        <v>149</v>
      </c>
      <c r="M106" s="259"/>
      <c r="N106" s="260" t="s">
        <v>22</v>
      </c>
      <c r="O106" s="241" t="s">
        <v>44</v>
      </c>
      <c r="P106" s="242">
        <f>I106+J106</f>
        <v>0</v>
      </c>
      <c r="Q106" s="242">
        <f>ROUND(I106*H106,2)</f>
        <v>0</v>
      </c>
      <c r="R106" s="242">
        <f>ROUND(J106*H106,2)</f>
        <v>0</v>
      </c>
      <c r="S106" s="84"/>
      <c r="T106" s="243">
        <f>S106*H106</f>
        <v>0</v>
      </c>
      <c r="U106" s="243">
        <v>1.23475</v>
      </c>
      <c r="V106" s="243">
        <f>U106*H106</f>
        <v>1.23475</v>
      </c>
      <c r="W106" s="243">
        <v>0</v>
      </c>
      <c r="X106" s="244">
        <f>W106*H106</f>
        <v>0</v>
      </c>
      <c r="Y106" s="38"/>
      <c r="Z106" s="38"/>
      <c r="AA106" s="38"/>
      <c r="AB106" s="38"/>
      <c r="AC106" s="38"/>
      <c r="AD106" s="38"/>
      <c r="AE106" s="38"/>
      <c r="AR106" s="245" t="s">
        <v>178</v>
      </c>
      <c r="AT106" s="245" t="s">
        <v>175</v>
      </c>
      <c r="AU106" s="245" t="s">
        <v>84</v>
      </c>
      <c r="AY106" s="17" t="s">
        <v>142</v>
      </c>
      <c r="BE106" s="246">
        <f>IF(O106="základní",K106,0)</f>
        <v>0</v>
      </c>
      <c r="BF106" s="246">
        <f>IF(O106="snížená",K106,0)</f>
        <v>0</v>
      </c>
      <c r="BG106" s="246">
        <f>IF(O106="zákl. přenesená",K106,0)</f>
        <v>0</v>
      </c>
      <c r="BH106" s="246">
        <f>IF(O106="sníž. přenesená",K106,0)</f>
        <v>0</v>
      </c>
      <c r="BI106" s="246">
        <f>IF(O106="nulová",K106,0)</f>
        <v>0</v>
      </c>
      <c r="BJ106" s="17" t="s">
        <v>82</v>
      </c>
      <c r="BK106" s="246">
        <f>ROUND(P106*H106,2)</f>
        <v>0</v>
      </c>
      <c r="BL106" s="17" t="s">
        <v>178</v>
      </c>
      <c r="BM106" s="245" t="s">
        <v>179</v>
      </c>
    </row>
    <row r="107" s="12" customFormat="1" ht="22.8" customHeight="1">
      <c r="A107" s="12"/>
      <c r="B107" s="216"/>
      <c r="C107" s="217"/>
      <c r="D107" s="218" t="s">
        <v>74</v>
      </c>
      <c r="E107" s="231" t="s">
        <v>180</v>
      </c>
      <c r="F107" s="231" t="s">
        <v>181</v>
      </c>
      <c r="G107" s="217"/>
      <c r="H107" s="217"/>
      <c r="I107" s="220"/>
      <c r="J107" s="220"/>
      <c r="K107" s="232">
        <f>BK107</f>
        <v>0</v>
      </c>
      <c r="L107" s="217"/>
      <c r="M107" s="222"/>
      <c r="N107" s="223"/>
      <c r="O107" s="224"/>
      <c r="P107" s="224"/>
      <c r="Q107" s="225">
        <f>SUM(Q108:Q151)</f>
        <v>0</v>
      </c>
      <c r="R107" s="225">
        <f>SUM(R108:R151)</f>
        <v>0</v>
      </c>
      <c r="S107" s="224"/>
      <c r="T107" s="226">
        <f>SUM(T108:T151)</f>
        <v>0</v>
      </c>
      <c r="U107" s="224"/>
      <c r="V107" s="226">
        <f>SUM(V108:V151)</f>
        <v>0</v>
      </c>
      <c r="W107" s="224"/>
      <c r="X107" s="227">
        <f>SUM(X108:X151)</f>
        <v>0</v>
      </c>
      <c r="Y107" s="12"/>
      <c r="Z107" s="12"/>
      <c r="AA107" s="12"/>
      <c r="AB107" s="12"/>
      <c r="AC107" s="12"/>
      <c r="AD107" s="12"/>
      <c r="AE107" s="12"/>
      <c r="AR107" s="228" t="s">
        <v>141</v>
      </c>
      <c r="AT107" s="229" t="s">
        <v>74</v>
      </c>
      <c r="AU107" s="229" t="s">
        <v>82</v>
      </c>
      <c r="AY107" s="228" t="s">
        <v>142</v>
      </c>
      <c r="BK107" s="230">
        <f>SUM(BK108:BK151)</f>
        <v>0</v>
      </c>
    </row>
    <row r="108" s="2" customFormat="1" ht="21.75" customHeight="1">
      <c r="A108" s="38"/>
      <c r="B108" s="39"/>
      <c r="C108" s="233" t="s">
        <v>182</v>
      </c>
      <c r="D108" s="233" t="s">
        <v>145</v>
      </c>
      <c r="E108" s="234" t="s">
        <v>183</v>
      </c>
      <c r="F108" s="235" t="s">
        <v>184</v>
      </c>
      <c r="G108" s="236" t="s">
        <v>148</v>
      </c>
      <c r="H108" s="237">
        <v>150</v>
      </c>
      <c r="I108" s="238"/>
      <c r="J108" s="238"/>
      <c r="K108" s="239">
        <f>ROUND(P108*H108,2)</f>
        <v>0</v>
      </c>
      <c r="L108" s="235" t="s">
        <v>149</v>
      </c>
      <c r="M108" s="44"/>
      <c r="N108" s="240" t="s">
        <v>22</v>
      </c>
      <c r="O108" s="241" t="s">
        <v>44</v>
      </c>
      <c r="P108" s="242">
        <f>I108+J108</f>
        <v>0</v>
      </c>
      <c r="Q108" s="242">
        <f>ROUND(I108*H108,2)</f>
        <v>0</v>
      </c>
      <c r="R108" s="242">
        <f>ROUND(J108*H108,2)</f>
        <v>0</v>
      </c>
      <c r="S108" s="84"/>
      <c r="T108" s="243">
        <f>S108*H108</f>
        <v>0</v>
      </c>
      <c r="U108" s="243">
        <v>0</v>
      </c>
      <c r="V108" s="243">
        <f>U108*H108</f>
        <v>0</v>
      </c>
      <c r="W108" s="243">
        <v>0</v>
      </c>
      <c r="X108" s="244">
        <f>W108*H108</f>
        <v>0</v>
      </c>
      <c r="Y108" s="38"/>
      <c r="Z108" s="38"/>
      <c r="AA108" s="38"/>
      <c r="AB108" s="38"/>
      <c r="AC108" s="38"/>
      <c r="AD108" s="38"/>
      <c r="AE108" s="38"/>
      <c r="AR108" s="245" t="s">
        <v>141</v>
      </c>
      <c r="AT108" s="245" t="s">
        <v>145</v>
      </c>
      <c r="AU108" s="245" t="s">
        <v>84</v>
      </c>
      <c r="AY108" s="17" t="s">
        <v>142</v>
      </c>
      <c r="BE108" s="246">
        <f>IF(O108="základní",K108,0)</f>
        <v>0</v>
      </c>
      <c r="BF108" s="246">
        <f>IF(O108="snížená",K108,0)</f>
        <v>0</v>
      </c>
      <c r="BG108" s="246">
        <f>IF(O108="zákl. přenesená",K108,0)</f>
        <v>0</v>
      </c>
      <c r="BH108" s="246">
        <f>IF(O108="sníž. přenesená",K108,0)</f>
        <v>0</v>
      </c>
      <c r="BI108" s="246">
        <f>IF(O108="nulová",K108,0)</f>
        <v>0</v>
      </c>
      <c r="BJ108" s="17" t="s">
        <v>82</v>
      </c>
      <c r="BK108" s="246">
        <f>ROUND(P108*H108,2)</f>
        <v>0</v>
      </c>
      <c r="BL108" s="17" t="s">
        <v>141</v>
      </c>
      <c r="BM108" s="245" t="s">
        <v>185</v>
      </c>
    </row>
    <row r="109" s="2" customFormat="1" ht="21.75" customHeight="1">
      <c r="A109" s="38"/>
      <c r="B109" s="39"/>
      <c r="C109" s="233" t="s">
        <v>186</v>
      </c>
      <c r="D109" s="233" t="s">
        <v>145</v>
      </c>
      <c r="E109" s="234" t="s">
        <v>187</v>
      </c>
      <c r="F109" s="235" t="s">
        <v>188</v>
      </c>
      <c r="G109" s="236" t="s">
        <v>148</v>
      </c>
      <c r="H109" s="237">
        <v>150</v>
      </c>
      <c r="I109" s="238"/>
      <c r="J109" s="238"/>
      <c r="K109" s="239">
        <f>ROUND(P109*H109,2)</f>
        <v>0</v>
      </c>
      <c r="L109" s="235" t="s">
        <v>149</v>
      </c>
      <c r="M109" s="44"/>
      <c r="N109" s="240" t="s">
        <v>22</v>
      </c>
      <c r="O109" s="241" t="s">
        <v>44</v>
      </c>
      <c r="P109" s="242">
        <f>I109+J109</f>
        <v>0</v>
      </c>
      <c r="Q109" s="242">
        <f>ROUND(I109*H109,2)</f>
        <v>0</v>
      </c>
      <c r="R109" s="242">
        <f>ROUND(J109*H109,2)</f>
        <v>0</v>
      </c>
      <c r="S109" s="84"/>
      <c r="T109" s="243">
        <f>S109*H109</f>
        <v>0</v>
      </c>
      <c r="U109" s="243">
        <v>0</v>
      </c>
      <c r="V109" s="243">
        <f>U109*H109</f>
        <v>0</v>
      </c>
      <c r="W109" s="243">
        <v>0</v>
      </c>
      <c r="X109" s="244">
        <f>W109*H109</f>
        <v>0</v>
      </c>
      <c r="Y109" s="38"/>
      <c r="Z109" s="38"/>
      <c r="AA109" s="38"/>
      <c r="AB109" s="38"/>
      <c r="AC109" s="38"/>
      <c r="AD109" s="38"/>
      <c r="AE109" s="38"/>
      <c r="AR109" s="245" t="s">
        <v>141</v>
      </c>
      <c r="AT109" s="245" t="s">
        <v>145</v>
      </c>
      <c r="AU109" s="245" t="s">
        <v>84</v>
      </c>
      <c r="AY109" s="17" t="s">
        <v>142</v>
      </c>
      <c r="BE109" s="246">
        <f>IF(O109="základní",K109,0)</f>
        <v>0</v>
      </c>
      <c r="BF109" s="246">
        <f>IF(O109="snížená",K109,0)</f>
        <v>0</v>
      </c>
      <c r="BG109" s="246">
        <f>IF(O109="zákl. přenesená",K109,0)</f>
        <v>0</v>
      </c>
      <c r="BH109" s="246">
        <f>IF(O109="sníž. přenesená",K109,0)</f>
        <v>0</v>
      </c>
      <c r="BI109" s="246">
        <f>IF(O109="nulová",K109,0)</f>
        <v>0</v>
      </c>
      <c r="BJ109" s="17" t="s">
        <v>82</v>
      </c>
      <c r="BK109" s="246">
        <f>ROUND(P109*H109,2)</f>
        <v>0</v>
      </c>
      <c r="BL109" s="17" t="s">
        <v>141</v>
      </c>
      <c r="BM109" s="245" t="s">
        <v>189</v>
      </c>
    </row>
    <row r="110" s="2" customFormat="1" ht="21.75" customHeight="1">
      <c r="A110" s="38"/>
      <c r="B110" s="39"/>
      <c r="C110" s="233" t="s">
        <v>190</v>
      </c>
      <c r="D110" s="233" t="s">
        <v>145</v>
      </c>
      <c r="E110" s="234" t="s">
        <v>191</v>
      </c>
      <c r="F110" s="235" t="s">
        <v>192</v>
      </c>
      <c r="G110" s="236" t="s">
        <v>148</v>
      </c>
      <c r="H110" s="237">
        <v>150</v>
      </c>
      <c r="I110" s="238"/>
      <c r="J110" s="238"/>
      <c r="K110" s="239">
        <f>ROUND(P110*H110,2)</f>
        <v>0</v>
      </c>
      <c r="L110" s="235" t="s">
        <v>149</v>
      </c>
      <c r="M110" s="44"/>
      <c r="N110" s="240" t="s">
        <v>22</v>
      </c>
      <c r="O110" s="241" t="s">
        <v>44</v>
      </c>
      <c r="P110" s="242">
        <f>I110+J110</f>
        <v>0</v>
      </c>
      <c r="Q110" s="242">
        <f>ROUND(I110*H110,2)</f>
        <v>0</v>
      </c>
      <c r="R110" s="242">
        <f>ROUND(J110*H110,2)</f>
        <v>0</v>
      </c>
      <c r="S110" s="84"/>
      <c r="T110" s="243">
        <f>S110*H110</f>
        <v>0</v>
      </c>
      <c r="U110" s="243">
        <v>0</v>
      </c>
      <c r="V110" s="243">
        <f>U110*H110</f>
        <v>0</v>
      </c>
      <c r="W110" s="243">
        <v>0</v>
      </c>
      <c r="X110" s="244">
        <f>W110*H110</f>
        <v>0</v>
      </c>
      <c r="Y110" s="38"/>
      <c r="Z110" s="38"/>
      <c r="AA110" s="38"/>
      <c r="AB110" s="38"/>
      <c r="AC110" s="38"/>
      <c r="AD110" s="38"/>
      <c r="AE110" s="38"/>
      <c r="AR110" s="245" t="s">
        <v>141</v>
      </c>
      <c r="AT110" s="245" t="s">
        <v>145</v>
      </c>
      <c r="AU110" s="245" t="s">
        <v>84</v>
      </c>
      <c r="AY110" s="17" t="s">
        <v>142</v>
      </c>
      <c r="BE110" s="246">
        <f>IF(O110="základní",K110,0)</f>
        <v>0</v>
      </c>
      <c r="BF110" s="246">
        <f>IF(O110="snížená",K110,0)</f>
        <v>0</v>
      </c>
      <c r="BG110" s="246">
        <f>IF(O110="zákl. přenesená",K110,0)</f>
        <v>0</v>
      </c>
      <c r="BH110" s="246">
        <f>IF(O110="sníž. přenesená",K110,0)</f>
        <v>0</v>
      </c>
      <c r="BI110" s="246">
        <f>IF(O110="nulová",K110,0)</f>
        <v>0</v>
      </c>
      <c r="BJ110" s="17" t="s">
        <v>82</v>
      </c>
      <c r="BK110" s="246">
        <f>ROUND(P110*H110,2)</f>
        <v>0</v>
      </c>
      <c r="BL110" s="17" t="s">
        <v>141</v>
      </c>
      <c r="BM110" s="245" t="s">
        <v>193</v>
      </c>
    </row>
    <row r="111" s="2" customFormat="1" ht="21.75" customHeight="1">
      <c r="A111" s="38"/>
      <c r="B111" s="39"/>
      <c r="C111" s="251" t="s">
        <v>194</v>
      </c>
      <c r="D111" s="251" t="s">
        <v>175</v>
      </c>
      <c r="E111" s="252" t="s">
        <v>195</v>
      </c>
      <c r="F111" s="253" t="s">
        <v>196</v>
      </c>
      <c r="G111" s="254" t="s">
        <v>148</v>
      </c>
      <c r="H111" s="255">
        <v>150</v>
      </c>
      <c r="I111" s="256"/>
      <c r="J111" s="257"/>
      <c r="K111" s="258">
        <f>ROUND(P111*H111,2)</f>
        <v>0</v>
      </c>
      <c r="L111" s="253" t="s">
        <v>149</v>
      </c>
      <c r="M111" s="259"/>
      <c r="N111" s="260" t="s">
        <v>22</v>
      </c>
      <c r="O111" s="241" t="s">
        <v>44</v>
      </c>
      <c r="P111" s="242">
        <f>I111+J111</f>
        <v>0</v>
      </c>
      <c r="Q111" s="242">
        <f>ROUND(I111*H111,2)</f>
        <v>0</v>
      </c>
      <c r="R111" s="242">
        <f>ROUND(J111*H111,2)</f>
        <v>0</v>
      </c>
      <c r="S111" s="84"/>
      <c r="T111" s="243">
        <f>S111*H111</f>
        <v>0</v>
      </c>
      <c r="U111" s="243">
        <v>0</v>
      </c>
      <c r="V111" s="243">
        <f>U111*H111</f>
        <v>0</v>
      </c>
      <c r="W111" s="243">
        <v>0</v>
      </c>
      <c r="X111" s="244">
        <f>W111*H111</f>
        <v>0</v>
      </c>
      <c r="Y111" s="38"/>
      <c r="Z111" s="38"/>
      <c r="AA111" s="38"/>
      <c r="AB111" s="38"/>
      <c r="AC111" s="38"/>
      <c r="AD111" s="38"/>
      <c r="AE111" s="38"/>
      <c r="AR111" s="245" t="s">
        <v>178</v>
      </c>
      <c r="AT111" s="245" t="s">
        <v>175</v>
      </c>
      <c r="AU111" s="245" t="s">
        <v>84</v>
      </c>
      <c r="AY111" s="17" t="s">
        <v>142</v>
      </c>
      <c r="BE111" s="246">
        <f>IF(O111="základní",K111,0)</f>
        <v>0</v>
      </c>
      <c r="BF111" s="246">
        <f>IF(O111="snížená",K111,0)</f>
        <v>0</v>
      </c>
      <c r="BG111" s="246">
        <f>IF(O111="zákl. přenesená",K111,0)</f>
        <v>0</v>
      </c>
      <c r="BH111" s="246">
        <f>IF(O111="sníž. přenesená",K111,0)</f>
        <v>0</v>
      </c>
      <c r="BI111" s="246">
        <f>IF(O111="nulová",K111,0)</f>
        <v>0</v>
      </c>
      <c r="BJ111" s="17" t="s">
        <v>82</v>
      </c>
      <c r="BK111" s="246">
        <f>ROUND(P111*H111,2)</f>
        <v>0</v>
      </c>
      <c r="BL111" s="17" t="s">
        <v>178</v>
      </c>
      <c r="BM111" s="245" t="s">
        <v>197</v>
      </c>
    </row>
    <row r="112" s="2" customFormat="1" ht="21.75" customHeight="1">
      <c r="A112" s="38"/>
      <c r="B112" s="39"/>
      <c r="C112" s="233" t="s">
        <v>198</v>
      </c>
      <c r="D112" s="233" t="s">
        <v>145</v>
      </c>
      <c r="E112" s="234" t="s">
        <v>199</v>
      </c>
      <c r="F112" s="235" t="s">
        <v>200</v>
      </c>
      <c r="G112" s="236" t="s">
        <v>148</v>
      </c>
      <c r="H112" s="237">
        <v>150</v>
      </c>
      <c r="I112" s="238"/>
      <c r="J112" s="238"/>
      <c r="K112" s="239">
        <f>ROUND(P112*H112,2)</f>
        <v>0</v>
      </c>
      <c r="L112" s="235" t="s">
        <v>149</v>
      </c>
      <c r="M112" s="44"/>
      <c r="N112" s="240" t="s">
        <v>22</v>
      </c>
      <c r="O112" s="241" t="s">
        <v>44</v>
      </c>
      <c r="P112" s="242">
        <f>I112+J112</f>
        <v>0</v>
      </c>
      <c r="Q112" s="242">
        <f>ROUND(I112*H112,2)</f>
        <v>0</v>
      </c>
      <c r="R112" s="242">
        <f>ROUND(J112*H112,2)</f>
        <v>0</v>
      </c>
      <c r="S112" s="84"/>
      <c r="T112" s="243">
        <f>S112*H112</f>
        <v>0</v>
      </c>
      <c r="U112" s="243">
        <v>0</v>
      </c>
      <c r="V112" s="243">
        <f>U112*H112</f>
        <v>0</v>
      </c>
      <c r="W112" s="243">
        <v>0</v>
      </c>
      <c r="X112" s="244">
        <f>W112*H112</f>
        <v>0</v>
      </c>
      <c r="Y112" s="38"/>
      <c r="Z112" s="38"/>
      <c r="AA112" s="38"/>
      <c r="AB112" s="38"/>
      <c r="AC112" s="38"/>
      <c r="AD112" s="38"/>
      <c r="AE112" s="38"/>
      <c r="AR112" s="245" t="s">
        <v>141</v>
      </c>
      <c r="AT112" s="245" t="s">
        <v>145</v>
      </c>
      <c r="AU112" s="245" t="s">
        <v>84</v>
      </c>
      <c r="AY112" s="17" t="s">
        <v>142</v>
      </c>
      <c r="BE112" s="246">
        <f>IF(O112="základní",K112,0)</f>
        <v>0</v>
      </c>
      <c r="BF112" s="246">
        <f>IF(O112="snížená",K112,0)</f>
        <v>0</v>
      </c>
      <c r="BG112" s="246">
        <f>IF(O112="zákl. přenesená",K112,0)</f>
        <v>0</v>
      </c>
      <c r="BH112" s="246">
        <f>IF(O112="sníž. přenesená",K112,0)</f>
        <v>0</v>
      </c>
      <c r="BI112" s="246">
        <f>IF(O112="nulová",K112,0)</f>
        <v>0</v>
      </c>
      <c r="BJ112" s="17" t="s">
        <v>82</v>
      </c>
      <c r="BK112" s="246">
        <f>ROUND(P112*H112,2)</f>
        <v>0</v>
      </c>
      <c r="BL112" s="17" t="s">
        <v>141</v>
      </c>
      <c r="BM112" s="245" t="s">
        <v>201</v>
      </c>
    </row>
    <row r="113" s="2" customFormat="1" ht="21.75" customHeight="1">
      <c r="A113" s="38"/>
      <c r="B113" s="39"/>
      <c r="C113" s="233" t="s">
        <v>202</v>
      </c>
      <c r="D113" s="233" t="s">
        <v>145</v>
      </c>
      <c r="E113" s="234" t="s">
        <v>203</v>
      </c>
      <c r="F113" s="235" t="s">
        <v>204</v>
      </c>
      <c r="G113" s="236" t="s">
        <v>148</v>
      </c>
      <c r="H113" s="237">
        <v>150</v>
      </c>
      <c r="I113" s="238"/>
      <c r="J113" s="238"/>
      <c r="K113" s="239">
        <f>ROUND(P113*H113,2)</f>
        <v>0</v>
      </c>
      <c r="L113" s="235" t="s">
        <v>149</v>
      </c>
      <c r="M113" s="44"/>
      <c r="N113" s="240" t="s">
        <v>22</v>
      </c>
      <c r="O113" s="241" t="s">
        <v>44</v>
      </c>
      <c r="P113" s="242">
        <f>I113+J113</f>
        <v>0</v>
      </c>
      <c r="Q113" s="242">
        <f>ROUND(I113*H113,2)</f>
        <v>0</v>
      </c>
      <c r="R113" s="242">
        <f>ROUND(J113*H113,2)</f>
        <v>0</v>
      </c>
      <c r="S113" s="84"/>
      <c r="T113" s="243">
        <f>S113*H113</f>
        <v>0</v>
      </c>
      <c r="U113" s="243">
        <v>0</v>
      </c>
      <c r="V113" s="243">
        <f>U113*H113</f>
        <v>0</v>
      </c>
      <c r="W113" s="243">
        <v>0</v>
      </c>
      <c r="X113" s="244">
        <f>W113*H113</f>
        <v>0</v>
      </c>
      <c r="Y113" s="38"/>
      <c r="Z113" s="38"/>
      <c r="AA113" s="38"/>
      <c r="AB113" s="38"/>
      <c r="AC113" s="38"/>
      <c r="AD113" s="38"/>
      <c r="AE113" s="38"/>
      <c r="AR113" s="245" t="s">
        <v>141</v>
      </c>
      <c r="AT113" s="245" t="s">
        <v>145</v>
      </c>
      <c r="AU113" s="245" t="s">
        <v>84</v>
      </c>
      <c r="AY113" s="17" t="s">
        <v>142</v>
      </c>
      <c r="BE113" s="246">
        <f>IF(O113="základní",K113,0)</f>
        <v>0</v>
      </c>
      <c r="BF113" s="246">
        <f>IF(O113="snížená",K113,0)</f>
        <v>0</v>
      </c>
      <c r="BG113" s="246">
        <f>IF(O113="zákl. přenesená",K113,0)</f>
        <v>0</v>
      </c>
      <c r="BH113" s="246">
        <f>IF(O113="sníž. přenesená",K113,0)</f>
        <v>0</v>
      </c>
      <c r="BI113" s="246">
        <f>IF(O113="nulová",K113,0)</f>
        <v>0</v>
      </c>
      <c r="BJ113" s="17" t="s">
        <v>82</v>
      </c>
      <c r="BK113" s="246">
        <f>ROUND(P113*H113,2)</f>
        <v>0</v>
      </c>
      <c r="BL113" s="17" t="s">
        <v>141</v>
      </c>
      <c r="BM113" s="245" t="s">
        <v>205</v>
      </c>
    </row>
    <row r="114" s="2" customFormat="1" ht="21.75" customHeight="1">
      <c r="A114" s="38"/>
      <c r="B114" s="39"/>
      <c r="C114" s="233" t="s">
        <v>206</v>
      </c>
      <c r="D114" s="233" t="s">
        <v>145</v>
      </c>
      <c r="E114" s="234" t="s">
        <v>207</v>
      </c>
      <c r="F114" s="235" t="s">
        <v>208</v>
      </c>
      <c r="G114" s="236" t="s">
        <v>148</v>
      </c>
      <c r="H114" s="237">
        <v>150</v>
      </c>
      <c r="I114" s="238"/>
      <c r="J114" s="238"/>
      <c r="K114" s="239">
        <f>ROUND(P114*H114,2)</f>
        <v>0</v>
      </c>
      <c r="L114" s="235" t="s">
        <v>149</v>
      </c>
      <c r="M114" s="44"/>
      <c r="N114" s="240" t="s">
        <v>22</v>
      </c>
      <c r="O114" s="241" t="s">
        <v>44</v>
      </c>
      <c r="P114" s="242">
        <f>I114+J114</f>
        <v>0</v>
      </c>
      <c r="Q114" s="242">
        <f>ROUND(I114*H114,2)</f>
        <v>0</v>
      </c>
      <c r="R114" s="242">
        <f>ROUND(J114*H114,2)</f>
        <v>0</v>
      </c>
      <c r="S114" s="84"/>
      <c r="T114" s="243">
        <f>S114*H114</f>
        <v>0</v>
      </c>
      <c r="U114" s="243">
        <v>0</v>
      </c>
      <c r="V114" s="243">
        <f>U114*H114</f>
        <v>0</v>
      </c>
      <c r="W114" s="243">
        <v>0</v>
      </c>
      <c r="X114" s="244">
        <f>W114*H114</f>
        <v>0</v>
      </c>
      <c r="Y114" s="38"/>
      <c r="Z114" s="38"/>
      <c r="AA114" s="38"/>
      <c r="AB114" s="38"/>
      <c r="AC114" s="38"/>
      <c r="AD114" s="38"/>
      <c r="AE114" s="38"/>
      <c r="AR114" s="245" t="s">
        <v>141</v>
      </c>
      <c r="AT114" s="245" t="s">
        <v>145</v>
      </c>
      <c r="AU114" s="245" t="s">
        <v>84</v>
      </c>
      <c r="AY114" s="17" t="s">
        <v>142</v>
      </c>
      <c r="BE114" s="246">
        <f>IF(O114="základní",K114,0)</f>
        <v>0</v>
      </c>
      <c r="BF114" s="246">
        <f>IF(O114="snížená",K114,0)</f>
        <v>0</v>
      </c>
      <c r="BG114" s="246">
        <f>IF(O114="zákl. přenesená",K114,0)</f>
        <v>0</v>
      </c>
      <c r="BH114" s="246">
        <f>IF(O114="sníž. přenesená",K114,0)</f>
        <v>0</v>
      </c>
      <c r="BI114" s="246">
        <f>IF(O114="nulová",K114,0)</f>
        <v>0</v>
      </c>
      <c r="BJ114" s="17" t="s">
        <v>82</v>
      </c>
      <c r="BK114" s="246">
        <f>ROUND(P114*H114,2)</f>
        <v>0</v>
      </c>
      <c r="BL114" s="17" t="s">
        <v>141</v>
      </c>
      <c r="BM114" s="245" t="s">
        <v>209</v>
      </c>
    </row>
    <row r="115" s="2" customFormat="1" ht="89.25" customHeight="1">
      <c r="A115" s="38"/>
      <c r="B115" s="39"/>
      <c r="C115" s="233" t="s">
        <v>9</v>
      </c>
      <c r="D115" s="233" t="s">
        <v>145</v>
      </c>
      <c r="E115" s="234" t="s">
        <v>210</v>
      </c>
      <c r="F115" s="235" t="s">
        <v>211</v>
      </c>
      <c r="G115" s="236" t="s">
        <v>148</v>
      </c>
      <c r="H115" s="237">
        <v>125</v>
      </c>
      <c r="I115" s="238"/>
      <c r="J115" s="238"/>
      <c r="K115" s="239">
        <f>ROUND(P115*H115,2)</f>
        <v>0</v>
      </c>
      <c r="L115" s="235" t="s">
        <v>149</v>
      </c>
      <c r="M115" s="44"/>
      <c r="N115" s="240" t="s">
        <v>22</v>
      </c>
      <c r="O115" s="241" t="s">
        <v>44</v>
      </c>
      <c r="P115" s="242">
        <f>I115+J115</f>
        <v>0</v>
      </c>
      <c r="Q115" s="242">
        <f>ROUND(I115*H115,2)</f>
        <v>0</v>
      </c>
      <c r="R115" s="242">
        <f>ROUND(J115*H115,2)</f>
        <v>0</v>
      </c>
      <c r="S115" s="84"/>
      <c r="T115" s="243">
        <f>S115*H115</f>
        <v>0</v>
      </c>
      <c r="U115" s="243">
        <v>0</v>
      </c>
      <c r="V115" s="243">
        <f>U115*H115</f>
        <v>0</v>
      </c>
      <c r="W115" s="243">
        <v>0</v>
      </c>
      <c r="X115" s="244">
        <f>W115*H115</f>
        <v>0</v>
      </c>
      <c r="Y115" s="38"/>
      <c r="Z115" s="38"/>
      <c r="AA115" s="38"/>
      <c r="AB115" s="38"/>
      <c r="AC115" s="38"/>
      <c r="AD115" s="38"/>
      <c r="AE115" s="38"/>
      <c r="AR115" s="245" t="s">
        <v>141</v>
      </c>
      <c r="AT115" s="245" t="s">
        <v>145</v>
      </c>
      <c r="AU115" s="245" t="s">
        <v>84</v>
      </c>
      <c r="AY115" s="17" t="s">
        <v>142</v>
      </c>
      <c r="BE115" s="246">
        <f>IF(O115="základní",K115,0)</f>
        <v>0</v>
      </c>
      <c r="BF115" s="246">
        <f>IF(O115="snížená",K115,0)</f>
        <v>0</v>
      </c>
      <c r="BG115" s="246">
        <f>IF(O115="zákl. přenesená",K115,0)</f>
        <v>0</v>
      </c>
      <c r="BH115" s="246">
        <f>IF(O115="sníž. přenesená",K115,0)</f>
        <v>0</v>
      </c>
      <c r="BI115" s="246">
        <f>IF(O115="nulová",K115,0)</f>
        <v>0</v>
      </c>
      <c r="BJ115" s="17" t="s">
        <v>82</v>
      </c>
      <c r="BK115" s="246">
        <f>ROUND(P115*H115,2)</f>
        <v>0</v>
      </c>
      <c r="BL115" s="17" t="s">
        <v>141</v>
      </c>
      <c r="BM115" s="245" t="s">
        <v>212</v>
      </c>
    </row>
    <row r="116" s="2" customFormat="1" ht="21.75" customHeight="1">
      <c r="A116" s="38"/>
      <c r="B116" s="39"/>
      <c r="C116" s="251" t="s">
        <v>213</v>
      </c>
      <c r="D116" s="251" t="s">
        <v>175</v>
      </c>
      <c r="E116" s="252" t="s">
        <v>214</v>
      </c>
      <c r="F116" s="253" t="s">
        <v>215</v>
      </c>
      <c r="G116" s="254" t="s">
        <v>148</v>
      </c>
      <c r="H116" s="255">
        <v>60</v>
      </c>
      <c r="I116" s="256"/>
      <c r="J116" s="257"/>
      <c r="K116" s="258">
        <f>ROUND(P116*H116,2)</f>
        <v>0</v>
      </c>
      <c r="L116" s="253" t="s">
        <v>149</v>
      </c>
      <c r="M116" s="259"/>
      <c r="N116" s="260" t="s">
        <v>22</v>
      </c>
      <c r="O116" s="241" t="s">
        <v>44</v>
      </c>
      <c r="P116" s="242">
        <f>I116+J116</f>
        <v>0</v>
      </c>
      <c r="Q116" s="242">
        <f>ROUND(I116*H116,2)</f>
        <v>0</v>
      </c>
      <c r="R116" s="242">
        <f>ROUND(J116*H116,2)</f>
        <v>0</v>
      </c>
      <c r="S116" s="84"/>
      <c r="T116" s="243">
        <f>S116*H116</f>
        <v>0</v>
      </c>
      <c r="U116" s="243">
        <v>0</v>
      </c>
      <c r="V116" s="243">
        <f>U116*H116</f>
        <v>0</v>
      </c>
      <c r="W116" s="243">
        <v>0</v>
      </c>
      <c r="X116" s="244">
        <f>W116*H116</f>
        <v>0</v>
      </c>
      <c r="Y116" s="38"/>
      <c r="Z116" s="38"/>
      <c r="AA116" s="38"/>
      <c r="AB116" s="38"/>
      <c r="AC116" s="38"/>
      <c r="AD116" s="38"/>
      <c r="AE116" s="38"/>
      <c r="AR116" s="245" t="s">
        <v>178</v>
      </c>
      <c r="AT116" s="245" t="s">
        <v>175</v>
      </c>
      <c r="AU116" s="245" t="s">
        <v>84</v>
      </c>
      <c r="AY116" s="17" t="s">
        <v>142</v>
      </c>
      <c r="BE116" s="246">
        <f>IF(O116="základní",K116,0)</f>
        <v>0</v>
      </c>
      <c r="BF116" s="246">
        <f>IF(O116="snížená",K116,0)</f>
        <v>0</v>
      </c>
      <c r="BG116" s="246">
        <f>IF(O116="zákl. přenesená",K116,0)</f>
        <v>0</v>
      </c>
      <c r="BH116" s="246">
        <f>IF(O116="sníž. přenesená",K116,0)</f>
        <v>0</v>
      </c>
      <c r="BI116" s="246">
        <f>IF(O116="nulová",K116,0)</f>
        <v>0</v>
      </c>
      <c r="BJ116" s="17" t="s">
        <v>82</v>
      </c>
      <c r="BK116" s="246">
        <f>ROUND(P116*H116,2)</f>
        <v>0</v>
      </c>
      <c r="BL116" s="17" t="s">
        <v>178</v>
      </c>
      <c r="BM116" s="245" t="s">
        <v>216</v>
      </c>
    </row>
    <row r="117" s="2" customFormat="1" ht="21.75" customHeight="1">
      <c r="A117" s="38"/>
      <c r="B117" s="39"/>
      <c r="C117" s="251" t="s">
        <v>217</v>
      </c>
      <c r="D117" s="251" t="s">
        <v>175</v>
      </c>
      <c r="E117" s="252" t="s">
        <v>218</v>
      </c>
      <c r="F117" s="253" t="s">
        <v>219</v>
      </c>
      <c r="G117" s="254" t="s">
        <v>148</v>
      </c>
      <c r="H117" s="255">
        <v>40</v>
      </c>
      <c r="I117" s="256"/>
      <c r="J117" s="257"/>
      <c r="K117" s="258">
        <f>ROUND(P117*H117,2)</f>
        <v>0</v>
      </c>
      <c r="L117" s="253" t="s">
        <v>149</v>
      </c>
      <c r="M117" s="259"/>
      <c r="N117" s="260" t="s">
        <v>22</v>
      </c>
      <c r="O117" s="241" t="s">
        <v>44</v>
      </c>
      <c r="P117" s="242">
        <f>I117+J117</f>
        <v>0</v>
      </c>
      <c r="Q117" s="242">
        <f>ROUND(I117*H117,2)</f>
        <v>0</v>
      </c>
      <c r="R117" s="242">
        <f>ROUND(J117*H117,2)</f>
        <v>0</v>
      </c>
      <c r="S117" s="84"/>
      <c r="T117" s="243">
        <f>S117*H117</f>
        <v>0</v>
      </c>
      <c r="U117" s="243">
        <v>0</v>
      </c>
      <c r="V117" s="243">
        <f>U117*H117</f>
        <v>0</v>
      </c>
      <c r="W117" s="243">
        <v>0</v>
      </c>
      <c r="X117" s="244">
        <f>W117*H117</f>
        <v>0</v>
      </c>
      <c r="Y117" s="38"/>
      <c r="Z117" s="38"/>
      <c r="AA117" s="38"/>
      <c r="AB117" s="38"/>
      <c r="AC117" s="38"/>
      <c r="AD117" s="38"/>
      <c r="AE117" s="38"/>
      <c r="AR117" s="245" t="s">
        <v>178</v>
      </c>
      <c r="AT117" s="245" t="s">
        <v>175</v>
      </c>
      <c r="AU117" s="245" t="s">
        <v>84</v>
      </c>
      <c r="AY117" s="17" t="s">
        <v>142</v>
      </c>
      <c r="BE117" s="246">
        <f>IF(O117="základní",K117,0)</f>
        <v>0</v>
      </c>
      <c r="BF117" s="246">
        <f>IF(O117="snížená",K117,0)</f>
        <v>0</v>
      </c>
      <c r="BG117" s="246">
        <f>IF(O117="zákl. přenesená",K117,0)</f>
        <v>0</v>
      </c>
      <c r="BH117" s="246">
        <f>IF(O117="sníž. přenesená",K117,0)</f>
        <v>0</v>
      </c>
      <c r="BI117" s="246">
        <f>IF(O117="nulová",K117,0)</f>
        <v>0</v>
      </c>
      <c r="BJ117" s="17" t="s">
        <v>82</v>
      </c>
      <c r="BK117" s="246">
        <f>ROUND(P117*H117,2)</f>
        <v>0</v>
      </c>
      <c r="BL117" s="17" t="s">
        <v>178</v>
      </c>
      <c r="BM117" s="245" t="s">
        <v>220</v>
      </c>
    </row>
    <row r="118" s="2" customFormat="1" ht="21.75" customHeight="1">
      <c r="A118" s="38"/>
      <c r="B118" s="39"/>
      <c r="C118" s="251" t="s">
        <v>221</v>
      </c>
      <c r="D118" s="251" t="s">
        <v>175</v>
      </c>
      <c r="E118" s="252" t="s">
        <v>222</v>
      </c>
      <c r="F118" s="253" t="s">
        <v>223</v>
      </c>
      <c r="G118" s="254" t="s">
        <v>148</v>
      </c>
      <c r="H118" s="255">
        <v>10</v>
      </c>
      <c r="I118" s="256"/>
      <c r="J118" s="257"/>
      <c r="K118" s="258">
        <f>ROUND(P118*H118,2)</f>
        <v>0</v>
      </c>
      <c r="L118" s="253" t="s">
        <v>149</v>
      </c>
      <c r="M118" s="259"/>
      <c r="N118" s="260" t="s">
        <v>22</v>
      </c>
      <c r="O118" s="241" t="s">
        <v>44</v>
      </c>
      <c r="P118" s="242">
        <f>I118+J118</f>
        <v>0</v>
      </c>
      <c r="Q118" s="242">
        <f>ROUND(I118*H118,2)</f>
        <v>0</v>
      </c>
      <c r="R118" s="242">
        <f>ROUND(J118*H118,2)</f>
        <v>0</v>
      </c>
      <c r="S118" s="84"/>
      <c r="T118" s="243">
        <f>S118*H118</f>
        <v>0</v>
      </c>
      <c r="U118" s="243">
        <v>0</v>
      </c>
      <c r="V118" s="243">
        <f>U118*H118</f>
        <v>0</v>
      </c>
      <c r="W118" s="243">
        <v>0</v>
      </c>
      <c r="X118" s="244">
        <f>W118*H118</f>
        <v>0</v>
      </c>
      <c r="Y118" s="38"/>
      <c r="Z118" s="38"/>
      <c r="AA118" s="38"/>
      <c r="AB118" s="38"/>
      <c r="AC118" s="38"/>
      <c r="AD118" s="38"/>
      <c r="AE118" s="38"/>
      <c r="AR118" s="245" t="s">
        <v>178</v>
      </c>
      <c r="AT118" s="245" t="s">
        <v>175</v>
      </c>
      <c r="AU118" s="245" t="s">
        <v>84</v>
      </c>
      <c r="AY118" s="17" t="s">
        <v>142</v>
      </c>
      <c r="BE118" s="246">
        <f>IF(O118="základní",K118,0)</f>
        <v>0</v>
      </c>
      <c r="BF118" s="246">
        <f>IF(O118="snížená",K118,0)</f>
        <v>0</v>
      </c>
      <c r="BG118" s="246">
        <f>IF(O118="zákl. přenesená",K118,0)</f>
        <v>0</v>
      </c>
      <c r="BH118" s="246">
        <f>IF(O118="sníž. přenesená",K118,0)</f>
        <v>0</v>
      </c>
      <c r="BI118" s="246">
        <f>IF(O118="nulová",K118,0)</f>
        <v>0</v>
      </c>
      <c r="BJ118" s="17" t="s">
        <v>82</v>
      </c>
      <c r="BK118" s="246">
        <f>ROUND(P118*H118,2)</f>
        <v>0</v>
      </c>
      <c r="BL118" s="17" t="s">
        <v>178</v>
      </c>
      <c r="BM118" s="245" t="s">
        <v>224</v>
      </c>
    </row>
    <row r="119" s="2" customFormat="1" ht="16.5" customHeight="1">
      <c r="A119" s="38"/>
      <c r="B119" s="39"/>
      <c r="C119" s="251" t="s">
        <v>225</v>
      </c>
      <c r="D119" s="251" t="s">
        <v>175</v>
      </c>
      <c r="E119" s="252" t="s">
        <v>226</v>
      </c>
      <c r="F119" s="253" t="s">
        <v>227</v>
      </c>
      <c r="G119" s="254" t="s">
        <v>148</v>
      </c>
      <c r="H119" s="255">
        <v>15</v>
      </c>
      <c r="I119" s="256"/>
      <c r="J119" s="257"/>
      <c r="K119" s="258">
        <f>ROUND(P119*H119,2)</f>
        <v>0</v>
      </c>
      <c r="L119" s="253" t="s">
        <v>22</v>
      </c>
      <c r="M119" s="259"/>
      <c r="N119" s="260" t="s">
        <v>22</v>
      </c>
      <c r="O119" s="241" t="s">
        <v>44</v>
      </c>
      <c r="P119" s="242">
        <f>I119+J119</f>
        <v>0</v>
      </c>
      <c r="Q119" s="242">
        <f>ROUND(I119*H119,2)</f>
        <v>0</v>
      </c>
      <c r="R119" s="242">
        <f>ROUND(J119*H119,2)</f>
        <v>0</v>
      </c>
      <c r="S119" s="84"/>
      <c r="T119" s="243">
        <f>S119*H119</f>
        <v>0</v>
      </c>
      <c r="U119" s="243">
        <v>0</v>
      </c>
      <c r="V119" s="243">
        <f>U119*H119</f>
        <v>0</v>
      </c>
      <c r="W119" s="243">
        <v>0</v>
      </c>
      <c r="X119" s="244">
        <f>W119*H119</f>
        <v>0</v>
      </c>
      <c r="Y119" s="38"/>
      <c r="Z119" s="38"/>
      <c r="AA119" s="38"/>
      <c r="AB119" s="38"/>
      <c r="AC119" s="38"/>
      <c r="AD119" s="38"/>
      <c r="AE119" s="38"/>
      <c r="AR119" s="245" t="s">
        <v>178</v>
      </c>
      <c r="AT119" s="245" t="s">
        <v>175</v>
      </c>
      <c r="AU119" s="245" t="s">
        <v>84</v>
      </c>
      <c r="AY119" s="17" t="s">
        <v>142</v>
      </c>
      <c r="BE119" s="246">
        <f>IF(O119="základní",K119,0)</f>
        <v>0</v>
      </c>
      <c r="BF119" s="246">
        <f>IF(O119="snížená",K119,0)</f>
        <v>0</v>
      </c>
      <c r="BG119" s="246">
        <f>IF(O119="zákl. přenesená",K119,0)</f>
        <v>0</v>
      </c>
      <c r="BH119" s="246">
        <f>IF(O119="sníž. přenesená",K119,0)</f>
        <v>0</v>
      </c>
      <c r="BI119" s="246">
        <f>IF(O119="nulová",K119,0)</f>
        <v>0</v>
      </c>
      <c r="BJ119" s="17" t="s">
        <v>82</v>
      </c>
      <c r="BK119" s="246">
        <f>ROUND(P119*H119,2)</f>
        <v>0</v>
      </c>
      <c r="BL119" s="17" t="s">
        <v>178</v>
      </c>
      <c r="BM119" s="245" t="s">
        <v>228</v>
      </c>
    </row>
    <row r="120" s="2" customFormat="1" ht="89.25" customHeight="1">
      <c r="A120" s="38"/>
      <c r="B120" s="39"/>
      <c r="C120" s="233" t="s">
        <v>229</v>
      </c>
      <c r="D120" s="233" t="s">
        <v>145</v>
      </c>
      <c r="E120" s="234" t="s">
        <v>230</v>
      </c>
      <c r="F120" s="235" t="s">
        <v>231</v>
      </c>
      <c r="G120" s="236" t="s">
        <v>148</v>
      </c>
      <c r="H120" s="237">
        <v>65</v>
      </c>
      <c r="I120" s="238"/>
      <c r="J120" s="238"/>
      <c r="K120" s="239">
        <f>ROUND(P120*H120,2)</f>
        <v>0</v>
      </c>
      <c r="L120" s="235" t="s">
        <v>149</v>
      </c>
      <c r="M120" s="44"/>
      <c r="N120" s="240" t="s">
        <v>22</v>
      </c>
      <c r="O120" s="241" t="s">
        <v>44</v>
      </c>
      <c r="P120" s="242">
        <f>I120+J120</f>
        <v>0</v>
      </c>
      <c r="Q120" s="242">
        <f>ROUND(I120*H120,2)</f>
        <v>0</v>
      </c>
      <c r="R120" s="242">
        <f>ROUND(J120*H120,2)</f>
        <v>0</v>
      </c>
      <c r="S120" s="84"/>
      <c r="T120" s="243">
        <f>S120*H120</f>
        <v>0</v>
      </c>
      <c r="U120" s="243">
        <v>0</v>
      </c>
      <c r="V120" s="243">
        <f>U120*H120</f>
        <v>0</v>
      </c>
      <c r="W120" s="243">
        <v>0</v>
      </c>
      <c r="X120" s="244">
        <f>W120*H120</f>
        <v>0</v>
      </c>
      <c r="Y120" s="38"/>
      <c r="Z120" s="38"/>
      <c r="AA120" s="38"/>
      <c r="AB120" s="38"/>
      <c r="AC120" s="38"/>
      <c r="AD120" s="38"/>
      <c r="AE120" s="38"/>
      <c r="AR120" s="245" t="s">
        <v>141</v>
      </c>
      <c r="AT120" s="245" t="s">
        <v>145</v>
      </c>
      <c r="AU120" s="245" t="s">
        <v>84</v>
      </c>
      <c r="AY120" s="17" t="s">
        <v>142</v>
      </c>
      <c r="BE120" s="246">
        <f>IF(O120="základní",K120,0)</f>
        <v>0</v>
      </c>
      <c r="BF120" s="246">
        <f>IF(O120="snížená",K120,0)</f>
        <v>0</v>
      </c>
      <c r="BG120" s="246">
        <f>IF(O120="zákl. přenesená",K120,0)</f>
        <v>0</v>
      </c>
      <c r="BH120" s="246">
        <f>IF(O120="sníž. přenesená",K120,0)</f>
        <v>0</v>
      </c>
      <c r="BI120" s="246">
        <f>IF(O120="nulová",K120,0)</f>
        <v>0</v>
      </c>
      <c r="BJ120" s="17" t="s">
        <v>82</v>
      </c>
      <c r="BK120" s="246">
        <f>ROUND(P120*H120,2)</f>
        <v>0</v>
      </c>
      <c r="BL120" s="17" t="s">
        <v>141</v>
      </c>
      <c r="BM120" s="245" t="s">
        <v>232</v>
      </c>
    </row>
    <row r="121" s="2" customFormat="1" ht="21.75" customHeight="1">
      <c r="A121" s="38"/>
      <c r="B121" s="39"/>
      <c r="C121" s="251" t="s">
        <v>8</v>
      </c>
      <c r="D121" s="251" t="s">
        <v>175</v>
      </c>
      <c r="E121" s="252" t="s">
        <v>233</v>
      </c>
      <c r="F121" s="253" t="s">
        <v>234</v>
      </c>
      <c r="G121" s="254" t="s">
        <v>148</v>
      </c>
      <c r="H121" s="255">
        <v>50</v>
      </c>
      <c r="I121" s="256"/>
      <c r="J121" s="257"/>
      <c r="K121" s="258">
        <f>ROUND(P121*H121,2)</f>
        <v>0</v>
      </c>
      <c r="L121" s="253" t="s">
        <v>149</v>
      </c>
      <c r="M121" s="259"/>
      <c r="N121" s="260" t="s">
        <v>22</v>
      </c>
      <c r="O121" s="241" t="s">
        <v>44</v>
      </c>
      <c r="P121" s="242">
        <f>I121+J121</f>
        <v>0</v>
      </c>
      <c r="Q121" s="242">
        <f>ROUND(I121*H121,2)</f>
        <v>0</v>
      </c>
      <c r="R121" s="242">
        <f>ROUND(J121*H121,2)</f>
        <v>0</v>
      </c>
      <c r="S121" s="84"/>
      <c r="T121" s="243">
        <f>S121*H121</f>
        <v>0</v>
      </c>
      <c r="U121" s="243">
        <v>0</v>
      </c>
      <c r="V121" s="243">
        <f>U121*H121</f>
        <v>0</v>
      </c>
      <c r="W121" s="243">
        <v>0</v>
      </c>
      <c r="X121" s="244">
        <f>W121*H121</f>
        <v>0</v>
      </c>
      <c r="Y121" s="38"/>
      <c r="Z121" s="38"/>
      <c r="AA121" s="38"/>
      <c r="AB121" s="38"/>
      <c r="AC121" s="38"/>
      <c r="AD121" s="38"/>
      <c r="AE121" s="38"/>
      <c r="AR121" s="245" t="s">
        <v>178</v>
      </c>
      <c r="AT121" s="245" t="s">
        <v>175</v>
      </c>
      <c r="AU121" s="245" t="s">
        <v>84</v>
      </c>
      <c r="AY121" s="17" t="s">
        <v>142</v>
      </c>
      <c r="BE121" s="246">
        <f>IF(O121="základní",K121,0)</f>
        <v>0</v>
      </c>
      <c r="BF121" s="246">
        <f>IF(O121="snížená",K121,0)</f>
        <v>0</v>
      </c>
      <c r="BG121" s="246">
        <f>IF(O121="zákl. přenesená",K121,0)</f>
        <v>0</v>
      </c>
      <c r="BH121" s="246">
        <f>IF(O121="sníž. přenesená",K121,0)</f>
        <v>0</v>
      </c>
      <c r="BI121" s="246">
        <f>IF(O121="nulová",K121,0)</f>
        <v>0</v>
      </c>
      <c r="BJ121" s="17" t="s">
        <v>82</v>
      </c>
      <c r="BK121" s="246">
        <f>ROUND(P121*H121,2)</f>
        <v>0</v>
      </c>
      <c r="BL121" s="17" t="s">
        <v>178</v>
      </c>
      <c r="BM121" s="245" t="s">
        <v>235</v>
      </c>
    </row>
    <row r="122" s="2" customFormat="1" ht="21.75" customHeight="1">
      <c r="A122" s="38"/>
      <c r="B122" s="39"/>
      <c r="C122" s="251" t="s">
        <v>236</v>
      </c>
      <c r="D122" s="251" t="s">
        <v>175</v>
      </c>
      <c r="E122" s="252" t="s">
        <v>237</v>
      </c>
      <c r="F122" s="253" t="s">
        <v>238</v>
      </c>
      <c r="G122" s="254" t="s">
        <v>148</v>
      </c>
      <c r="H122" s="255">
        <v>15</v>
      </c>
      <c r="I122" s="256"/>
      <c r="J122" s="257"/>
      <c r="K122" s="258">
        <f>ROUND(P122*H122,2)</f>
        <v>0</v>
      </c>
      <c r="L122" s="253" t="s">
        <v>149</v>
      </c>
      <c r="M122" s="259"/>
      <c r="N122" s="260" t="s">
        <v>22</v>
      </c>
      <c r="O122" s="241" t="s">
        <v>44</v>
      </c>
      <c r="P122" s="242">
        <f>I122+J122</f>
        <v>0</v>
      </c>
      <c r="Q122" s="242">
        <f>ROUND(I122*H122,2)</f>
        <v>0</v>
      </c>
      <c r="R122" s="242">
        <f>ROUND(J122*H122,2)</f>
        <v>0</v>
      </c>
      <c r="S122" s="84"/>
      <c r="T122" s="243">
        <f>S122*H122</f>
        <v>0</v>
      </c>
      <c r="U122" s="243">
        <v>0</v>
      </c>
      <c r="V122" s="243">
        <f>U122*H122</f>
        <v>0</v>
      </c>
      <c r="W122" s="243">
        <v>0</v>
      </c>
      <c r="X122" s="244">
        <f>W122*H122</f>
        <v>0</v>
      </c>
      <c r="Y122" s="38"/>
      <c r="Z122" s="38"/>
      <c r="AA122" s="38"/>
      <c r="AB122" s="38"/>
      <c r="AC122" s="38"/>
      <c r="AD122" s="38"/>
      <c r="AE122" s="38"/>
      <c r="AR122" s="245" t="s">
        <v>178</v>
      </c>
      <c r="AT122" s="245" t="s">
        <v>175</v>
      </c>
      <c r="AU122" s="245" t="s">
        <v>84</v>
      </c>
      <c r="AY122" s="17" t="s">
        <v>142</v>
      </c>
      <c r="BE122" s="246">
        <f>IF(O122="základní",K122,0)</f>
        <v>0</v>
      </c>
      <c r="BF122" s="246">
        <f>IF(O122="snížená",K122,0)</f>
        <v>0</v>
      </c>
      <c r="BG122" s="246">
        <f>IF(O122="zákl. přenesená",K122,0)</f>
        <v>0</v>
      </c>
      <c r="BH122" s="246">
        <f>IF(O122="sníž. přenesená",K122,0)</f>
        <v>0</v>
      </c>
      <c r="BI122" s="246">
        <f>IF(O122="nulová",K122,0)</f>
        <v>0</v>
      </c>
      <c r="BJ122" s="17" t="s">
        <v>82</v>
      </c>
      <c r="BK122" s="246">
        <f>ROUND(P122*H122,2)</f>
        <v>0</v>
      </c>
      <c r="BL122" s="17" t="s">
        <v>178</v>
      </c>
      <c r="BM122" s="245" t="s">
        <v>239</v>
      </c>
    </row>
    <row r="123" s="2" customFormat="1" ht="89.25" customHeight="1">
      <c r="A123" s="38"/>
      <c r="B123" s="39"/>
      <c r="C123" s="233" t="s">
        <v>240</v>
      </c>
      <c r="D123" s="233" t="s">
        <v>145</v>
      </c>
      <c r="E123" s="234" t="s">
        <v>241</v>
      </c>
      <c r="F123" s="235" t="s">
        <v>242</v>
      </c>
      <c r="G123" s="236" t="s">
        <v>148</v>
      </c>
      <c r="H123" s="237">
        <v>20</v>
      </c>
      <c r="I123" s="238"/>
      <c r="J123" s="238"/>
      <c r="K123" s="239">
        <f>ROUND(P123*H123,2)</f>
        <v>0</v>
      </c>
      <c r="L123" s="235" t="s">
        <v>149</v>
      </c>
      <c r="M123" s="44"/>
      <c r="N123" s="240" t="s">
        <v>22</v>
      </c>
      <c r="O123" s="241" t="s">
        <v>44</v>
      </c>
      <c r="P123" s="242">
        <f>I123+J123</f>
        <v>0</v>
      </c>
      <c r="Q123" s="242">
        <f>ROUND(I123*H123,2)</f>
        <v>0</v>
      </c>
      <c r="R123" s="242">
        <f>ROUND(J123*H123,2)</f>
        <v>0</v>
      </c>
      <c r="S123" s="84"/>
      <c r="T123" s="243">
        <f>S123*H123</f>
        <v>0</v>
      </c>
      <c r="U123" s="243">
        <v>0</v>
      </c>
      <c r="V123" s="243">
        <f>U123*H123</f>
        <v>0</v>
      </c>
      <c r="W123" s="243">
        <v>0</v>
      </c>
      <c r="X123" s="244">
        <f>W123*H123</f>
        <v>0</v>
      </c>
      <c r="Y123" s="38"/>
      <c r="Z123" s="38"/>
      <c r="AA123" s="38"/>
      <c r="AB123" s="38"/>
      <c r="AC123" s="38"/>
      <c r="AD123" s="38"/>
      <c r="AE123" s="38"/>
      <c r="AR123" s="245" t="s">
        <v>141</v>
      </c>
      <c r="AT123" s="245" t="s">
        <v>145</v>
      </c>
      <c r="AU123" s="245" t="s">
        <v>84</v>
      </c>
      <c r="AY123" s="17" t="s">
        <v>142</v>
      </c>
      <c r="BE123" s="246">
        <f>IF(O123="základní",K123,0)</f>
        <v>0</v>
      </c>
      <c r="BF123" s="246">
        <f>IF(O123="snížená",K123,0)</f>
        <v>0</v>
      </c>
      <c r="BG123" s="246">
        <f>IF(O123="zákl. přenesená",K123,0)</f>
        <v>0</v>
      </c>
      <c r="BH123" s="246">
        <f>IF(O123="sníž. přenesená",K123,0)</f>
        <v>0</v>
      </c>
      <c r="BI123" s="246">
        <f>IF(O123="nulová",K123,0)</f>
        <v>0</v>
      </c>
      <c r="BJ123" s="17" t="s">
        <v>82</v>
      </c>
      <c r="BK123" s="246">
        <f>ROUND(P123*H123,2)</f>
        <v>0</v>
      </c>
      <c r="BL123" s="17" t="s">
        <v>141</v>
      </c>
      <c r="BM123" s="245" t="s">
        <v>243</v>
      </c>
    </row>
    <row r="124" s="2" customFormat="1" ht="21.75" customHeight="1">
      <c r="A124" s="38"/>
      <c r="B124" s="39"/>
      <c r="C124" s="251" t="s">
        <v>244</v>
      </c>
      <c r="D124" s="251" t="s">
        <v>175</v>
      </c>
      <c r="E124" s="252" t="s">
        <v>245</v>
      </c>
      <c r="F124" s="253" t="s">
        <v>246</v>
      </c>
      <c r="G124" s="254" t="s">
        <v>148</v>
      </c>
      <c r="H124" s="255">
        <v>20</v>
      </c>
      <c r="I124" s="256"/>
      <c r="J124" s="257"/>
      <c r="K124" s="258">
        <f>ROUND(P124*H124,2)</f>
        <v>0</v>
      </c>
      <c r="L124" s="253" t="s">
        <v>149</v>
      </c>
      <c r="M124" s="259"/>
      <c r="N124" s="260" t="s">
        <v>22</v>
      </c>
      <c r="O124" s="241" t="s">
        <v>44</v>
      </c>
      <c r="P124" s="242">
        <f>I124+J124</f>
        <v>0</v>
      </c>
      <c r="Q124" s="242">
        <f>ROUND(I124*H124,2)</f>
        <v>0</v>
      </c>
      <c r="R124" s="242">
        <f>ROUND(J124*H124,2)</f>
        <v>0</v>
      </c>
      <c r="S124" s="84"/>
      <c r="T124" s="243">
        <f>S124*H124</f>
        <v>0</v>
      </c>
      <c r="U124" s="243">
        <v>0</v>
      </c>
      <c r="V124" s="243">
        <f>U124*H124</f>
        <v>0</v>
      </c>
      <c r="W124" s="243">
        <v>0</v>
      </c>
      <c r="X124" s="244">
        <f>W124*H124</f>
        <v>0</v>
      </c>
      <c r="Y124" s="38"/>
      <c r="Z124" s="38"/>
      <c r="AA124" s="38"/>
      <c r="AB124" s="38"/>
      <c r="AC124" s="38"/>
      <c r="AD124" s="38"/>
      <c r="AE124" s="38"/>
      <c r="AR124" s="245" t="s">
        <v>178</v>
      </c>
      <c r="AT124" s="245" t="s">
        <v>175</v>
      </c>
      <c r="AU124" s="245" t="s">
        <v>84</v>
      </c>
      <c r="AY124" s="17" t="s">
        <v>142</v>
      </c>
      <c r="BE124" s="246">
        <f>IF(O124="základní",K124,0)</f>
        <v>0</v>
      </c>
      <c r="BF124" s="246">
        <f>IF(O124="snížená",K124,0)</f>
        <v>0</v>
      </c>
      <c r="BG124" s="246">
        <f>IF(O124="zákl. přenesená",K124,0)</f>
        <v>0</v>
      </c>
      <c r="BH124" s="246">
        <f>IF(O124="sníž. přenesená",K124,0)</f>
        <v>0</v>
      </c>
      <c r="BI124" s="246">
        <f>IF(O124="nulová",K124,0)</f>
        <v>0</v>
      </c>
      <c r="BJ124" s="17" t="s">
        <v>82</v>
      </c>
      <c r="BK124" s="246">
        <f>ROUND(P124*H124,2)</f>
        <v>0</v>
      </c>
      <c r="BL124" s="17" t="s">
        <v>178</v>
      </c>
      <c r="BM124" s="245" t="s">
        <v>247</v>
      </c>
    </row>
    <row r="125" s="2" customFormat="1" ht="78" customHeight="1">
      <c r="A125" s="38"/>
      <c r="B125" s="39"/>
      <c r="C125" s="233" t="s">
        <v>248</v>
      </c>
      <c r="D125" s="233" t="s">
        <v>145</v>
      </c>
      <c r="E125" s="234" t="s">
        <v>249</v>
      </c>
      <c r="F125" s="235" t="s">
        <v>250</v>
      </c>
      <c r="G125" s="236" t="s">
        <v>159</v>
      </c>
      <c r="H125" s="237">
        <v>4</v>
      </c>
      <c r="I125" s="238"/>
      <c r="J125" s="238"/>
      <c r="K125" s="239">
        <f>ROUND(P125*H125,2)</f>
        <v>0</v>
      </c>
      <c r="L125" s="235" t="s">
        <v>149</v>
      </c>
      <c r="M125" s="44"/>
      <c r="N125" s="240" t="s">
        <v>22</v>
      </c>
      <c r="O125" s="241" t="s">
        <v>44</v>
      </c>
      <c r="P125" s="242">
        <f>I125+J125</f>
        <v>0</v>
      </c>
      <c r="Q125" s="242">
        <f>ROUND(I125*H125,2)</f>
        <v>0</v>
      </c>
      <c r="R125" s="242">
        <f>ROUND(J125*H125,2)</f>
        <v>0</v>
      </c>
      <c r="S125" s="84"/>
      <c r="T125" s="243">
        <f>S125*H125</f>
        <v>0</v>
      </c>
      <c r="U125" s="243">
        <v>0</v>
      </c>
      <c r="V125" s="243">
        <f>U125*H125</f>
        <v>0</v>
      </c>
      <c r="W125" s="243">
        <v>0</v>
      </c>
      <c r="X125" s="244">
        <f>W125*H125</f>
        <v>0</v>
      </c>
      <c r="Y125" s="38"/>
      <c r="Z125" s="38"/>
      <c r="AA125" s="38"/>
      <c r="AB125" s="38"/>
      <c r="AC125" s="38"/>
      <c r="AD125" s="38"/>
      <c r="AE125" s="38"/>
      <c r="AR125" s="245" t="s">
        <v>141</v>
      </c>
      <c r="AT125" s="245" t="s">
        <v>145</v>
      </c>
      <c r="AU125" s="245" t="s">
        <v>84</v>
      </c>
      <c r="AY125" s="17" t="s">
        <v>142</v>
      </c>
      <c r="BE125" s="246">
        <f>IF(O125="základní",K125,0)</f>
        <v>0</v>
      </c>
      <c r="BF125" s="246">
        <f>IF(O125="snížená",K125,0)</f>
        <v>0</v>
      </c>
      <c r="BG125" s="246">
        <f>IF(O125="zákl. přenesená",K125,0)</f>
        <v>0</v>
      </c>
      <c r="BH125" s="246">
        <f>IF(O125="sníž. přenesená",K125,0)</f>
        <v>0</v>
      </c>
      <c r="BI125" s="246">
        <f>IF(O125="nulová",K125,0)</f>
        <v>0</v>
      </c>
      <c r="BJ125" s="17" t="s">
        <v>82</v>
      </c>
      <c r="BK125" s="246">
        <f>ROUND(P125*H125,2)</f>
        <v>0</v>
      </c>
      <c r="BL125" s="17" t="s">
        <v>141</v>
      </c>
      <c r="BM125" s="245" t="s">
        <v>251</v>
      </c>
    </row>
    <row r="126" s="2" customFormat="1" ht="78" customHeight="1">
      <c r="A126" s="38"/>
      <c r="B126" s="39"/>
      <c r="C126" s="233" t="s">
        <v>252</v>
      </c>
      <c r="D126" s="233" t="s">
        <v>145</v>
      </c>
      <c r="E126" s="234" t="s">
        <v>253</v>
      </c>
      <c r="F126" s="235" t="s">
        <v>254</v>
      </c>
      <c r="G126" s="236" t="s">
        <v>159</v>
      </c>
      <c r="H126" s="237">
        <v>3</v>
      </c>
      <c r="I126" s="238"/>
      <c r="J126" s="238"/>
      <c r="K126" s="239">
        <f>ROUND(P126*H126,2)</f>
        <v>0</v>
      </c>
      <c r="L126" s="235" t="s">
        <v>149</v>
      </c>
      <c r="M126" s="44"/>
      <c r="N126" s="240" t="s">
        <v>22</v>
      </c>
      <c r="O126" s="241" t="s">
        <v>44</v>
      </c>
      <c r="P126" s="242">
        <f>I126+J126</f>
        <v>0</v>
      </c>
      <c r="Q126" s="242">
        <f>ROUND(I126*H126,2)</f>
        <v>0</v>
      </c>
      <c r="R126" s="242">
        <f>ROUND(J126*H126,2)</f>
        <v>0</v>
      </c>
      <c r="S126" s="84"/>
      <c r="T126" s="243">
        <f>S126*H126</f>
        <v>0</v>
      </c>
      <c r="U126" s="243">
        <v>0</v>
      </c>
      <c r="V126" s="243">
        <f>U126*H126</f>
        <v>0</v>
      </c>
      <c r="W126" s="243">
        <v>0</v>
      </c>
      <c r="X126" s="244">
        <f>W126*H126</f>
        <v>0</v>
      </c>
      <c r="Y126" s="38"/>
      <c r="Z126" s="38"/>
      <c r="AA126" s="38"/>
      <c r="AB126" s="38"/>
      <c r="AC126" s="38"/>
      <c r="AD126" s="38"/>
      <c r="AE126" s="38"/>
      <c r="AR126" s="245" t="s">
        <v>141</v>
      </c>
      <c r="AT126" s="245" t="s">
        <v>145</v>
      </c>
      <c r="AU126" s="245" t="s">
        <v>84</v>
      </c>
      <c r="AY126" s="17" t="s">
        <v>142</v>
      </c>
      <c r="BE126" s="246">
        <f>IF(O126="základní",K126,0)</f>
        <v>0</v>
      </c>
      <c r="BF126" s="246">
        <f>IF(O126="snížená",K126,0)</f>
        <v>0</v>
      </c>
      <c r="BG126" s="246">
        <f>IF(O126="zákl. přenesená",K126,0)</f>
        <v>0</v>
      </c>
      <c r="BH126" s="246">
        <f>IF(O126="sníž. přenesená",K126,0)</f>
        <v>0</v>
      </c>
      <c r="BI126" s="246">
        <f>IF(O126="nulová",K126,0)</f>
        <v>0</v>
      </c>
      <c r="BJ126" s="17" t="s">
        <v>82</v>
      </c>
      <c r="BK126" s="246">
        <f>ROUND(P126*H126,2)</f>
        <v>0</v>
      </c>
      <c r="BL126" s="17" t="s">
        <v>141</v>
      </c>
      <c r="BM126" s="245" t="s">
        <v>255</v>
      </c>
    </row>
    <row r="127" s="2" customFormat="1" ht="78" customHeight="1">
      <c r="A127" s="38"/>
      <c r="B127" s="39"/>
      <c r="C127" s="233" t="s">
        <v>256</v>
      </c>
      <c r="D127" s="233" t="s">
        <v>145</v>
      </c>
      <c r="E127" s="234" t="s">
        <v>257</v>
      </c>
      <c r="F127" s="235" t="s">
        <v>258</v>
      </c>
      <c r="G127" s="236" t="s">
        <v>159</v>
      </c>
      <c r="H127" s="237">
        <v>4</v>
      </c>
      <c r="I127" s="238"/>
      <c r="J127" s="238"/>
      <c r="K127" s="239">
        <f>ROUND(P127*H127,2)</f>
        <v>0</v>
      </c>
      <c r="L127" s="235" t="s">
        <v>149</v>
      </c>
      <c r="M127" s="44"/>
      <c r="N127" s="240" t="s">
        <v>22</v>
      </c>
      <c r="O127" s="241" t="s">
        <v>44</v>
      </c>
      <c r="P127" s="242">
        <f>I127+J127</f>
        <v>0</v>
      </c>
      <c r="Q127" s="242">
        <f>ROUND(I127*H127,2)</f>
        <v>0</v>
      </c>
      <c r="R127" s="242">
        <f>ROUND(J127*H127,2)</f>
        <v>0</v>
      </c>
      <c r="S127" s="84"/>
      <c r="T127" s="243">
        <f>S127*H127</f>
        <v>0</v>
      </c>
      <c r="U127" s="243">
        <v>0</v>
      </c>
      <c r="V127" s="243">
        <f>U127*H127</f>
        <v>0</v>
      </c>
      <c r="W127" s="243">
        <v>0</v>
      </c>
      <c r="X127" s="244">
        <f>W127*H127</f>
        <v>0</v>
      </c>
      <c r="Y127" s="38"/>
      <c r="Z127" s="38"/>
      <c r="AA127" s="38"/>
      <c r="AB127" s="38"/>
      <c r="AC127" s="38"/>
      <c r="AD127" s="38"/>
      <c r="AE127" s="38"/>
      <c r="AR127" s="245" t="s">
        <v>141</v>
      </c>
      <c r="AT127" s="245" t="s">
        <v>145</v>
      </c>
      <c r="AU127" s="245" t="s">
        <v>84</v>
      </c>
      <c r="AY127" s="17" t="s">
        <v>142</v>
      </c>
      <c r="BE127" s="246">
        <f>IF(O127="základní",K127,0)</f>
        <v>0</v>
      </c>
      <c r="BF127" s="246">
        <f>IF(O127="snížená",K127,0)</f>
        <v>0</v>
      </c>
      <c r="BG127" s="246">
        <f>IF(O127="zákl. přenesená",K127,0)</f>
        <v>0</v>
      </c>
      <c r="BH127" s="246">
        <f>IF(O127="sníž. přenesená",K127,0)</f>
        <v>0</v>
      </c>
      <c r="BI127" s="246">
        <f>IF(O127="nulová",K127,0)</f>
        <v>0</v>
      </c>
      <c r="BJ127" s="17" t="s">
        <v>82</v>
      </c>
      <c r="BK127" s="246">
        <f>ROUND(P127*H127,2)</f>
        <v>0</v>
      </c>
      <c r="BL127" s="17" t="s">
        <v>141</v>
      </c>
      <c r="BM127" s="245" t="s">
        <v>259</v>
      </c>
    </row>
    <row r="128" s="2" customFormat="1" ht="78" customHeight="1">
      <c r="A128" s="38"/>
      <c r="B128" s="39"/>
      <c r="C128" s="233" t="s">
        <v>260</v>
      </c>
      <c r="D128" s="233" t="s">
        <v>145</v>
      </c>
      <c r="E128" s="234" t="s">
        <v>261</v>
      </c>
      <c r="F128" s="235" t="s">
        <v>262</v>
      </c>
      <c r="G128" s="236" t="s">
        <v>159</v>
      </c>
      <c r="H128" s="237">
        <v>2</v>
      </c>
      <c r="I128" s="238"/>
      <c r="J128" s="238"/>
      <c r="K128" s="239">
        <f>ROUND(P128*H128,2)</f>
        <v>0</v>
      </c>
      <c r="L128" s="235" t="s">
        <v>149</v>
      </c>
      <c r="M128" s="44"/>
      <c r="N128" s="240" t="s">
        <v>22</v>
      </c>
      <c r="O128" s="241" t="s">
        <v>44</v>
      </c>
      <c r="P128" s="242">
        <f>I128+J128</f>
        <v>0</v>
      </c>
      <c r="Q128" s="242">
        <f>ROUND(I128*H128,2)</f>
        <v>0</v>
      </c>
      <c r="R128" s="242">
        <f>ROUND(J128*H128,2)</f>
        <v>0</v>
      </c>
      <c r="S128" s="84"/>
      <c r="T128" s="243">
        <f>S128*H128</f>
        <v>0</v>
      </c>
      <c r="U128" s="243">
        <v>0</v>
      </c>
      <c r="V128" s="243">
        <f>U128*H128</f>
        <v>0</v>
      </c>
      <c r="W128" s="243">
        <v>0</v>
      </c>
      <c r="X128" s="244">
        <f>W128*H128</f>
        <v>0</v>
      </c>
      <c r="Y128" s="38"/>
      <c r="Z128" s="38"/>
      <c r="AA128" s="38"/>
      <c r="AB128" s="38"/>
      <c r="AC128" s="38"/>
      <c r="AD128" s="38"/>
      <c r="AE128" s="38"/>
      <c r="AR128" s="245" t="s">
        <v>141</v>
      </c>
      <c r="AT128" s="245" t="s">
        <v>145</v>
      </c>
      <c r="AU128" s="245" t="s">
        <v>84</v>
      </c>
      <c r="AY128" s="17" t="s">
        <v>142</v>
      </c>
      <c r="BE128" s="246">
        <f>IF(O128="základní",K128,0)</f>
        <v>0</v>
      </c>
      <c r="BF128" s="246">
        <f>IF(O128="snížená",K128,0)</f>
        <v>0</v>
      </c>
      <c r="BG128" s="246">
        <f>IF(O128="zákl. přenesená",K128,0)</f>
        <v>0</v>
      </c>
      <c r="BH128" s="246">
        <f>IF(O128="sníž. přenesená",K128,0)</f>
        <v>0</v>
      </c>
      <c r="BI128" s="246">
        <f>IF(O128="nulová",K128,0)</f>
        <v>0</v>
      </c>
      <c r="BJ128" s="17" t="s">
        <v>82</v>
      </c>
      <c r="BK128" s="246">
        <f>ROUND(P128*H128,2)</f>
        <v>0</v>
      </c>
      <c r="BL128" s="17" t="s">
        <v>141</v>
      </c>
      <c r="BM128" s="245" t="s">
        <v>263</v>
      </c>
    </row>
    <row r="129" s="2" customFormat="1" ht="21.75" customHeight="1">
      <c r="A129" s="38"/>
      <c r="B129" s="39"/>
      <c r="C129" s="233" t="s">
        <v>264</v>
      </c>
      <c r="D129" s="233" t="s">
        <v>145</v>
      </c>
      <c r="E129" s="234" t="s">
        <v>265</v>
      </c>
      <c r="F129" s="235" t="s">
        <v>266</v>
      </c>
      <c r="G129" s="236" t="s">
        <v>148</v>
      </c>
      <c r="H129" s="237">
        <v>51</v>
      </c>
      <c r="I129" s="238"/>
      <c r="J129" s="238"/>
      <c r="K129" s="239">
        <f>ROUND(P129*H129,2)</f>
        <v>0</v>
      </c>
      <c r="L129" s="235" t="s">
        <v>149</v>
      </c>
      <c r="M129" s="44"/>
      <c r="N129" s="240" t="s">
        <v>22</v>
      </c>
      <c r="O129" s="241" t="s">
        <v>44</v>
      </c>
      <c r="P129" s="242">
        <f>I129+J129</f>
        <v>0</v>
      </c>
      <c r="Q129" s="242">
        <f>ROUND(I129*H129,2)</f>
        <v>0</v>
      </c>
      <c r="R129" s="242">
        <f>ROUND(J129*H129,2)</f>
        <v>0</v>
      </c>
      <c r="S129" s="84"/>
      <c r="T129" s="243">
        <f>S129*H129</f>
        <v>0</v>
      </c>
      <c r="U129" s="243">
        <v>0</v>
      </c>
      <c r="V129" s="243">
        <f>U129*H129</f>
        <v>0</v>
      </c>
      <c r="W129" s="243">
        <v>0</v>
      </c>
      <c r="X129" s="244">
        <f>W129*H129</f>
        <v>0</v>
      </c>
      <c r="Y129" s="38"/>
      <c r="Z129" s="38"/>
      <c r="AA129" s="38"/>
      <c r="AB129" s="38"/>
      <c r="AC129" s="38"/>
      <c r="AD129" s="38"/>
      <c r="AE129" s="38"/>
      <c r="AR129" s="245" t="s">
        <v>141</v>
      </c>
      <c r="AT129" s="245" t="s">
        <v>145</v>
      </c>
      <c r="AU129" s="245" t="s">
        <v>84</v>
      </c>
      <c r="AY129" s="17" t="s">
        <v>142</v>
      </c>
      <c r="BE129" s="246">
        <f>IF(O129="základní",K129,0)</f>
        <v>0</v>
      </c>
      <c r="BF129" s="246">
        <f>IF(O129="snížená",K129,0)</f>
        <v>0</v>
      </c>
      <c r="BG129" s="246">
        <f>IF(O129="zákl. přenesená",K129,0)</f>
        <v>0</v>
      </c>
      <c r="BH129" s="246">
        <f>IF(O129="sníž. přenesená",K129,0)</f>
        <v>0</v>
      </c>
      <c r="BI129" s="246">
        <f>IF(O129="nulová",K129,0)</f>
        <v>0</v>
      </c>
      <c r="BJ129" s="17" t="s">
        <v>82</v>
      </c>
      <c r="BK129" s="246">
        <f>ROUND(P129*H129,2)</f>
        <v>0</v>
      </c>
      <c r="BL129" s="17" t="s">
        <v>141</v>
      </c>
      <c r="BM129" s="245" t="s">
        <v>267</v>
      </c>
    </row>
    <row r="130" s="13" customFormat="1">
      <c r="A130" s="13"/>
      <c r="B130" s="261"/>
      <c r="C130" s="262"/>
      <c r="D130" s="247" t="s">
        <v>268</v>
      </c>
      <c r="E130" s="263" t="s">
        <v>22</v>
      </c>
      <c r="F130" s="264" t="s">
        <v>9</v>
      </c>
      <c r="G130" s="262"/>
      <c r="H130" s="265">
        <v>15</v>
      </c>
      <c r="I130" s="266"/>
      <c r="J130" s="266"/>
      <c r="K130" s="262"/>
      <c r="L130" s="262"/>
      <c r="M130" s="267"/>
      <c r="N130" s="268"/>
      <c r="O130" s="269"/>
      <c r="P130" s="269"/>
      <c r="Q130" s="269"/>
      <c r="R130" s="269"/>
      <c r="S130" s="269"/>
      <c r="T130" s="269"/>
      <c r="U130" s="269"/>
      <c r="V130" s="269"/>
      <c r="W130" s="269"/>
      <c r="X130" s="270"/>
      <c r="Y130" s="13"/>
      <c r="Z130" s="13"/>
      <c r="AA130" s="13"/>
      <c r="AB130" s="13"/>
      <c r="AC130" s="13"/>
      <c r="AD130" s="13"/>
      <c r="AE130" s="13"/>
      <c r="AT130" s="271" t="s">
        <v>268</v>
      </c>
      <c r="AU130" s="271" t="s">
        <v>84</v>
      </c>
      <c r="AV130" s="13" t="s">
        <v>84</v>
      </c>
      <c r="AW130" s="13" t="s">
        <v>5</v>
      </c>
      <c r="AX130" s="13" t="s">
        <v>75</v>
      </c>
      <c r="AY130" s="271" t="s">
        <v>142</v>
      </c>
    </row>
    <row r="131" s="13" customFormat="1">
      <c r="A131" s="13"/>
      <c r="B131" s="261"/>
      <c r="C131" s="262"/>
      <c r="D131" s="247" t="s">
        <v>268</v>
      </c>
      <c r="E131" s="263" t="s">
        <v>22</v>
      </c>
      <c r="F131" s="264" t="s">
        <v>166</v>
      </c>
      <c r="G131" s="262"/>
      <c r="H131" s="265">
        <v>5</v>
      </c>
      <c r="I131" s="266"/>
      <c r="J131" s="266"/>
      <c r="K131" s="262"/>
      <c r="L131" s="262"/>
      <c r="M131" s="267"/>
      <c r="N131" s="268"/>
      <c r="O131" s="269"/>
      <c r="P131" s="269"/>
      <c r="Q131" s="269"/>
      <c r="R131" s="269"/>
      <c r="S131" s="269"/>
      <c r="T131" s="269"/>
      <c r="U131" s="269"/>
      <c r="V131" s="269"/>
      <c r="W131" s="269"/>
      <c r="X131" s="270"/>
      <c r="Y131" s="13"/>
      <c r="Z131" s="13"/>
      <c r="AA131" s="13"/>
      <c r="AB131" s="13"/>
      <c r="AC131" s="13"/>
      <c r="AD131" s="13"/>
      <c r="AE131" s="13"/>
      <c r="AT131" s="271" t="s">
        <v>268</v>
      </c>
      <c r="AU131" s="271" t="s">
        <v>84</v>
      </c>
      <c r="AV131" s="13" t="s">
        <v>84</v>
      </c>
      <c r="AW131" s="13" t="s">
        <v>5</v>
      </c>
      <c r="AX131" s="13" t="s">
        <v>75</v>
      </c>
      <c r="AY131" s="271" t="s">
        <v>142</v>
      </c>
    </row>
    <row r="132" s="13" customFormat="1">
      <c r="A132" s="13"/>
      <c r="B132" s="261"/>
      <c r="C132" s="262"/>
      <c r="D132" s="247" t="s">
        <v>268</v>
      </c>
      <c r="E132" s="263" t="s">
        <v>22</v>
      </c>
      <c r="F132" s="264" t="s">
        <v>182</v>
      </c>
      <c r="G132" s="262"/>
      <c r="H132" s="265">
        <v>8</v>
      </c>
      <c r="I132" s="266"/>
      <c r="J132" s="266"/>
      <c r="K132" s="262"/>
      <c r="L132" s="262"/>
      <c r="M132" s="267"/>
      <c r="N132" s="268"/>
      <c r="O132" s="269"/>
      <c r="P132" s="269"/>
      <c r="Q132" s="269"/>
      <c r="R132" s="269"/>
      <c r="S132" s="269"/>
      <c r="T132" s="269"/>
      <c r="U132" s="269"/>
      <c r="V132" s="269"/>
      <c r="W132" s="269"/>
      <c r="X132" s="270"/>
      <c r="Y132" s="13"/>
      <c r="Z132" s="13"/>
      <c r="AA132" s="13"/>
      <c r="AB132" s="13"/>
      <c r="AC132" s="13"/>
      <c r="AD132" s="13"/>
      <c r="AE132" s="13"/>
      <c r="AT132" s="271" t="s">
        <v>268</v>
      </c>
      <c r="AU132" s="271" t="s">
        <v>84</v>
      </c>
      <c r="AV132" s="13" t="s">
        <v>84</v>
      </c>
      <c r="AW132" s="13" t="s">
        <v>5</v>
      </c>
      <c r="AX132" s="13" t="s">
        <v>75</v>
      </c>
      <c r="AY132" s="271" t="s">
        <v>142</v>
      </c>
    </row>
    <row r="133" s="13" customFormat="1">
      <c r="A133" s="13"/>
      <c r="B133" s="261"/>
      <c r="C133" s="262"/>
      <c r="D133" s="247" t="s">
        <v>268</v>
      </c>
      <c r="E133" s="263" t="s">
        <v>22</v>
      </c>
      <c r="F133" s="264" t="s">
        <v>182</v>
      </c>
      <c r="G133" s="262"/>
      <c r="H133" s="265">
        <v>8</v>
      </c>
      <c r="I133" s="266"/>
      <c r="J133" s="266"/>
      <c r="K133" s="262"/>
      <c r="L133" s="262"/>
      <c r="M133" s="267"/>
      <c r="N133" s="268"/>
      <c r="O133" s="269"/>
      <c r="P133" s="269"/>
      <c r="Q133" s="269"/>
      <c r="R133" s="269"/>
      <c r="S133" s="269"/>
      <c r="T133" s="269"/>
      <c r="U133" s="269"/>
      <c r="V133" s="269"/>
      <c r="W133" s="269"/>
      <c r="X133" s="270"/>
      <c r="Y133" s="13"/>
      <c r="Z133" s="13"/>
      <c r="AA133" s="13"/>
      <c r="AB133" s="13"/>
      <c r="AC133" s="13"/>
      <c r="AD133" s="13"/>
      <c r="AE133" s="13"/>
      <c r="AT133" s="271" t="s">
        <v>268</v>
      </c>
      <c r="AU133" s="271" t="s">
        <v>84</v>
      </c>
      <c r="AV133" s="13" t="s">
        <v>84</v>
      </c>
      <c r="AW133" s="13" t="s">
        <v>5</v>
      </c>
      <c r="AX133" s="13" t="s">
        <v>75</v>
      </c>
      <c r="AY133" s="271" t="s">
        <v>142</v>
      </c>
    </row>
    <row r="134" s="13" customFormat="1">
      <c r="A134" s="13"/>
      <c r="B134" s="261"/>
      <c r="C134" s="262"/>
      <c r="D134" s="247" t="s">
        <v>268</v>
      </c>
      <c r="E134" s="263" t="s">
        <v>22</v>
      </c>
      <c r="F134" s="264" t="s">
        <v>9</v>
      </c>
      <c r="G134" s="262"/>
      <c r="H134" s="265">
        <v>15</v>
      </c>
      <c r="I134" s="266"/>
      <c r="J134" s="266"/>
      <c r="K134" s="262"/>
      <c r="L134" s="262"/>
      <c r="M134" s="267"/>
      <c r="N134" s="268"/>
      <c r="O134" s="269"/>
      <c r="P134" s="269"/>
      <c r="Q134" s="269"/>
      <c r="R134" s="269"/>
      <c r="S134" s="269"/>
      <c r="T134" s="269"/>
      <c r="U134" s="269"/>
      <c r="V134" s="269"/>
      <c r="W134" s="269"/>
      <c r="X134" s="270"/>
      <c r="Y134" s="13"/>
      <c r="Z134" s="13"/>
      <c r="AA134" s="13"/>
      <c r="AB134" s="13"/>
      <c r="AC134" s="13"/>
      <c r="AD134" s="13"/>
      <c r="AE134" s="13"/>
      <c r="AT134" s="271" t="s">
        <v>268</v>
      </c>
      <c r="AU134" s="271" t="s">
        <v>84</v>
      </c>
      <c r="AV134" s="13" t="s">
        <v>84</v>
      </c>
      <c r="AW134" s="13" t="s">
        <v>5</v>
      </c>
      <c r="AX134" s="13" t="s">
        <v>75</v>
      </c>
      <c r="AY134" s="271" t="s">
        <v>142</v>
      </c>
    </row>
    <row r="135" s="14" customFormat="1">
      <c r="A135" s="14"/>
      <c r="B135" s="272"/>
      <c r="C135" s="273"/>
      <c r="D135" s="247" t="s">
        <v>268</v>
      </c>
      <c r="E135" s="274" t="s">
        <v>22</v>
      </c>
      <c r="F135" s="275" t="s">
        <v>269</v>
      </c>
      <c r="G135" s="273"/>
      <c r="H135" s="276">
        <v>51</v>
      </c>
      <c r="I135" s="277"/>
      <c r="J135" s="277"/>
      <c r="K135" s="273"/>
      <c r="L135" s="273"/>
      <c r="M135" s="278"/>
      <c r="N135" s="279"/>
      <c r="O135" s="280"/>
      <c r="P135" s="280"/>
      <c r="Q135" s="280"/>
      <c r="R135" s="280"/>
      <c r="S135" s="280"/>
      <c r="T135" s="280"/>
      <c r="U135" s="280"/>
      <c r="V135" s="280"/>
      <c r="W135" s="280"/>
      <c r="X135" s="281"/>
      <c r="Y135" s="14"/>
      <c r="Z135" s="14"/>
      <c r="AA135" s="14"/>
      <c r="AB135" s="14"/>
      <c r="AC135" s="14"/>
      <c r="AD135" s="14"/>
      <c r="AE135" s="14"/>
      <c r="AT135" s="282" t="s">
        <v>268</v>
      </c>
      <c r="AU135" s="282" t="s">
        <v>84</v>
      </c>
      <c r="AV135" s="14" t="s">
        <v>141</v>
      </c>
      <c r="AW135" s="14" t="s">
        <v>5</v>
      </c>
      <c r="AX135" s="14" t="s">
        <v>82</v>
      </c>
      <c r="AY135" s="282" t="s">
        <v>142</v>
      </c>
    </row>
    <row r="136" s="2" customFormat="1" ht="21.75" customHeight="1">
      <c r="A136" s="38"/>
      <c r="B136" s="39"/>
      <c r="C136" s="251" t="s">
        <v>270</v>
      </c>
      <c r="D136" s="251" t="s">
        <v>175</v>
      </c>
      <c r="E136" s="252" t="s">
        <v>271</v>
      </c>
      <c r="F136" s="253" t="s">
        <v>272</v>
      </c>
      <c r="G136" s="254" t="s">
        <v>148</v>
      </c>
      <c r="H136" s="255">
        <v>15</v>
      </c>
      <c r="I136" s="256"/>
      <c r="J136" s="257"/>
      <c r="K136" s="258">
        <f>ROUND(P136*H136,2)</f>
        <v>0</v>
      </c>
      <c r="L136" s="253" t="s">
        <v>149</v>
      </c>
      <c r="M136" s="259"/>
      <c r="N136" s="260" t="s">
        <v>22</v>
      </c>
      <c r="O136" s="241" t="s">
        <v>44</v>
      </c>
      <c r="P136" s="242">
        <f>I136+J136</f>
        <v>0</v>
      </c>
      <c r="Q136" s="242">
        <f>ROUND(I136*H136,2)</f>
        <v>0</v>
      </c>
      <c r="R136" s="242">
        <f>ROUND(J136*H136,2)</f>
        <v>0</v>
      </c>
      <c r="S136" s="84"/>
      <c r="T136" s="243">
        <f>S136*H136</f>
        <v>0</v>
      </c>
      <c r="U136" s="243">
        <v>0</v>
      </c>
      <c r="V136" s="243">
        <f>U136*H136</f>
        <v>0</v>
      </c>
      <c r="W136" s="243">
        <v>0</v>
      </c>
      <c r="X136" s="244">
        <f>W136*H136</f>
        <v>0</v>
      </c>
      <c r="Y136" s="38"/>
      <c r="Z136" s="38"/>
      <c r="AA136" s="38"/>
      <c r="AB136" s="38"/>
      <c r="AC136" s="38"/>
      <c r="AD136" s="38"/>
      <c r="AE136" s="38"/>
      <c r="AR136" s="245" t="s">
        <v>178</v>
      </c>
      <c r="AT136" s="245" t="s">
        <v>175</v>
      </c>
      <c r="AU136" s="245" t="s">
        <v>84</v>
      </c>
      <c r="AY136" s="17" t="s">
        <v>142</v>
      </c>
      <c r="BE136" s="246">
        <f>IF(O136="základní",K136,0)</f>
        <v>0</v>
      </c>
      <c r="BF136" s="246">
        <f>IF(O136="snížená",K136,0)</f>
        <v>0</v>
      </c>
      <c r="BG136" s="246">
        <f>IF(O136="zákl. přenesená",K136,0)</f>
        <v>0</v>
      </c>
      <c r="BH136" s="246">
        <f>IF(O136="sníž. přenesená",K136,0)</f>
        <v>0</v>
      </c>
      <c r="BI136" s="246">
        <f>IF(O136="nulová",K136,0)</f>
        <v>0</v>
      </c>
      <c r="BJ136" s="17" t="s">
        <v>82</v>
      </c>
      <c r="BK136" s="246">
        <f>ROUND(P136*H136,2)</f>
        <v>0</v>
      </c>
      <c r="BL136" s="17" t="s">
        <v>178</v>
      </c>
      <c r="BM136" s="245" t="s">
        <v>273</v>
      </c>
    </row>
    <row r="137" s="2" customFormat="1" ht="21.75" customHeight="1">
      <c r="A137" s="38"/>
      <c r="B137" s="39"/>
      <c r="C137" s="251" t="s">
        <v>274</v>
      </c>
      <c r="D137" s="251" t="s">
        <v>175</v>
      </c>
      <c r="E137" s="252" t="s">
        <v>275</v>
      </c>
      <c r="F137" s="253" t="s">
        <v>276</v>
      </c>
      <c r="G137" s="254" t="s">
        <v>148</v>
      </c>
      <c r="H137" s="255">
        <v>5</v>
      </c>
      <c r="I137" s="256"/>
      <c r="J137" s="257"/>
      <c r="K137" s="258">
        <f>ROUND(P137*H137,2)</f>
        <v>0</v>
      </c>
      <c r="L137" s="253" t="s">
        <v>149</v>
      </c>
      <c r="M137" s="259"/>
      <c r="N137" s="260" t="s">
        <v>22</v>
      </c>
      <c r="O137" s="241" t="s">
        <v>44</v>
      </c>
      <c r="P137" s="242">
        <f>I137+J137</f>
        <v>0</v>
      </c>
      <c r="Q137" s="242">
        <f>ROUND(I137*H137,2)</f>
        <v>0</v>
      </c>
      <c r="R137" s="242">
        <f>ROUND(J137*H137,2)</f>
        <v>0</v>
      </c>
      <c r="S137" s="84"/>
      <c r="T137" s="243">
        <f>S137*H137</f>
        <v>0</v>
      </c>
      <c r="U137" s="243">
        <v>0</v>
      </c>
      <c r="V137" s="243">
        <f>U137*H137</f>
        <v>0</v>
      </c>
      <c r="W137" s="243">
        <v>0</v>
      </c>
      <c r="X137" s="244">
        <f>W137*H137</f>
        <v>0</v>
      </c>
      <c r="Y137" s="38"/>
      <c r="Z137" s="38"/>
      <c r="AA137" s="38"/>
      <c r="AB137" s="38"/>
      <c r="AC137" s="38"/>
      <c r="AD137" s="38"/>
      <c r="AE137" s="38"/>
      <c r="AR137" s="245" t="s">
        <v>178</v>
      </c>
      <c r="AT137" s="245" t="s">
        <v>175</v>
      </c>
      <c r="AU137" s="245" t="s">
        <v>84</v>
      </c>
      <c r="AY137" s="17" t="s">
        <v>142</v>
      </c>
      <c r="BE137" s="246">
        <f>IF(O137="základní",K137,0)</f>
        <v>0</v>
      </c>
      <c r="BF137" s="246">
        <f>IF(O137="snížená",K137,0)</f>
        <v>0</v>
      </c>
      <c r="BG137" s="246">
        <f>IF(O137="zákl. přenesená",K137,0)</f>
        <v>0</v>
      </c>
      <c r="BH137" s="246">
        <f>IF(O137="sníž. přenesená",K137,0)</f>
        <v>0</v>
      </c>
      <c r="BI137" s="246">
        <f>IF(O137="nulová",K137,0)</f>
        <v>0</v>
      </c>
      <c r="BJ137" s="17" t="s">
        <v>82</v>
      </c>
      <c r="BK137" s="246">
        <f>ROUND(P137*H137,2)</f>
        <v>0</v>
      </c>
      <c r="BL137" s="17" t="s">
        <v>178</v>
      </c>
      <c r="BM137" s="245" t="s">
        <v>277</v>
      </c>
    </row>
    <row r="138" s="2" customFormat="1" ht="21.75" customHeight="1">
      <c r="A138" s="38"/>
      <c r="B138" s="39"/>
      <c r="C138" s="251" t="s">
        <v>278</v>
      </c>
      <c r="D138" s="251" t="s">
        <v>175</v>
      </c>
      <c r="E138" s="252" t="s">
        <v>279</v>
      </c>
      <c r="F138" s="253" t="s">
        <v>280</v>
      </c>
      <c r="G138" s="254" t="s">
        <v>148</v>
      </c>
      <c r="H138" s="255">
        <v>8</v>
      </c>
      <c r="I138" s="256"/>
      <c r="J138" s="257"/>
      <c r="K138" s="258">
        <f>ROUND(P138*H138,2)</f>
        <v>0</v>
      </c>
      <c r="L138" s="253" t="s">
        <v>149</v>
      </c>
      <c r="M138" s="259"/>
      <c r="N138" s="260" t="s">
        <v>22</v>
      </c>
      <c r="O138" s="241" t="s">
        <v>44</v>
      </c>
      <c r="P138" s="242">
        <f>I138+J138</f>
        <v>0</v>
      </c>
      <c r="Q138" s="242">
        <f>ROUND(I138*H138,2)</f>
        <v>0</v>
      </c>
      <c r="R138" s="242">
        <f>ROUND(J138*H138,2)</f>
        <v>0</v>
      </c>
      <c r="S138" s="84"/>
      <c r="T138" s="243">
        <f>S138*H138</f>
        <v>0</v>
      </c>
      <c r="U138" s="243">
        <v>0</v>
      </c>
      <c r="V138" s="243">
        <f>U138*H138</f>
        <v>0</v>
      </c>
      <c r="W138" s="243">
        <v>0</v>
      </c>
      <c r="X138" s="244">
        <f>W138*H138</f>
        <v>0</v>
      </c>
      <c r="Y138" s="38"/>
      <c r="Z138" s="38"/>
      <c r="AA138" s="38"/>
      <c r="AB138" s="38"/>
      <c r="AC138" s="38"/>
      <c r="AD138" s="38"/>
      <c r="AE138" s="38"/>
      <c r="AR138" s="245" t="s">
        <v>178</v>
      </c>
      <c r="AT138" s="245" t="s">
        <v>175</v>
      </c>
      <c r="AU138" s="245" t="s">
        <v>84</v>
      </c>
      <c r="AY138" s="17" t="s">
        <v>142</v>
      </c>
      <c r="BE138" s="246">
        <f>IF(O138="základní",K138,0)</f>
        <v>0</v>
      </c>
      <c r="BF138" s="246">
        <f>IF(O138="snížená",K138,0)</f>
        <v>0</v>
      </c>
      <c r="BG138" s="246">
        <f>IF(O138="zákl. přenesená",K138,0)</f>
        <v>0</v>
      </c>
      <c r="BH138" s="246">
        <f>IF(O138="sníž. přenesená",K138,0)</f>
        <v>0</v>
      </c>
      <c r="BI138" s="246">
        <f>IF(O138="nulová",K138,0)</f>
        <v>0</v>
      </c>
      <c r="BJ138" s="17" t="s">
        <v>82</v>
      </c>
      <c r="BK138" s="246">
        <f>ROUND(P138*H138,2)</f>
        <v>0</v>
      </c>
      <c r="BL138" s="17" t="s">
        <v>178</v>
      </c>
      <c r="BM138" s="245" t="s">
        <v>281</v>
      </c>
    </row>
    <row r="139" s="2" customFormat="1" ht="21.75" customHeight="1">
      <c r="A139" s="38"/>
      <c r="B139" s="39"/>
      <c r="C139" s="251" t="s">
        <v>282</v>
      </c>
      <c r="D139" s="251" t="s">
        <v>175</v>
      </c>
      <c r="E139" s="252" t="s">
        <v>283</v>
      </c>
      <c r="F139" s="253" t="s">
        <v>284</v>
      </c>
      <c r="G139" s="254" t="s">
        <v>148</v>
      </c>
      <c r="H139" s="255">
        <v>8</v>
      </c>
      <c r="I139" s="256"/>
      <c r="J139" s="257"/>
      <c r="K139" s="258">
        <f>ROUND(P139*H139,2)</f>
        <v>0</v>
      </c>
      <c r="L139" s="253" t="s">
        <v>149</v>
      </c>
      <c r="M139" s="259"/>
      <c r="N139" s="260" t="s">
        <v>22</v>
      </c>
      <c r="O139" s="241" t="s">
        <v>44</v>
      </c>
      <c r="P139" s="242">
        <f>I139+J139</f>
        <v>0</v>
      </c>
      <c r="Q139" s="242">
        <f>ROUND(I139*H139,2)</f>
        <v>0</v>
      </c>
      <c r="R139" s="242">
        <f>ROUND(J139*H139,2)</f>
        <v>0</v>
      </c>
      <c r="S139" s="84"/>
      <c r="T139" s="243">
        <f>S139*H139</f>
        <v>0</v>
      </c>
      <c r="U139" s="243">
        <v>0</v>
      </c>
      <c r="V139" s="243">
        <f>U139*H139</f>
        <v>0</v>
      </c>
      <c r="W139" s="243">
        <v>0</v>
      </c>
      <c r="X139" s="244">
        <f>W139*H139</f>
        <v>0</v>
      </c>
      <c r="Y139" s="38"/>
      <c r="Z139" s="38"/>
      <c r="AA139" s="38"/>
      <c r="AB139" s="38"/>
      <c r="AC139" s="38"/>
      <c r="AD139" s="38"/>
      <c r="AE139" s="38"/>
      <c r="AR139" s="245" t="s">
        <v>178</v>
      </c>
      <c r="AT139" s="245" t="s">
        <v>175</v>
      </c>
      <c r="AU139" s="245" t="s">
        <v>84</v>
      </c>
      <c r="AY139" s="17" t="s">
        <v>142</v>
      </c>
      <c r="BE139" s="246">
        <f>IF(O139="základní",K139,0)</f>
        <v>0</v>
      </c>
      <c r="BF139" s="246">
        <f>IF(O139="snížená",K139,0)</f>
        <v>0</v>
      </c>
      <c r="BG139" s="246">
        <f>IF(O139="zákl. přenesená",K139,0)</f>
        <v>0</v>
      </c>
      <c r="BH139" s="246">
        <f>IF(O139="sníž. přenesená",K139,0)</f>
        <v>0</v>
      </c>
      <c r="BI139" s="246">
        <f>IF(O139="nulová",K139,0)</f>
        <v>0</v>
      </c>
      <c r="BJ139" s="17" t="s">
        <v>82</v>
      </c>
      <c r="BK139" s="246">
        <f>ROUND(P139*H139,2)</f>
        <v>0</v>
      </c>
      <c r="BL139" s="17" t="s">
        <v>178</v>
      </c>
      <c r="BM139" s="245" t="s">
        <v>285</v>
      </c>
    </row>
    <row r="140" s="2" customFormat="1" ht="21.75" customHeight="1">
      <c r="A140" s="38"/>
      <c r="B140" s="39"/>
      <c r="C140" s="251" t="s">
        <v>286</v>
      </c>
      <c r="D140" s="251" t="s">
        <v>175</v>
      </c>
      <c r="E140" s="252" t="s">
        <v>287</v>
      </c>
      <c r="F140" s="253" t="s">
        <v>288</v>
      </c>
      <c r="G140" s="254" t="s">
        <v>148</v>
      </c>
      <c r="H140" s="255">
        <v>15</v>
      </c>
      <c r="I140" s="256"/>
      <c r="J140" s="257"/>
      <c r="K140" s="258">
        <f>ROUND(P140*H140,2)</f>
        <v>0</v>
      </c>
      <c r="L140" s="253" t="s">
        <v>149</v>
      </c>
      <c r="M140" s="259"/>
      <c r="N140" s="260" t="s">
        <v>22</v>
      </c>
      <c r="O140" s="241" t="s">
        <v>44</v>
      </c>
      <c r="P140" s="242">
        <f>I140+J140</f>
        <v>0</v>
      </c>
      <c r="Q140" s="242">
        <f>ROUND(I140*H140,2)</f>
        <v>0</v>
      </c>
      <c r="R140" s="242">
        <f>ROUND(J140*H140,2)</f>
        <v>0</v>
      </c>
      <c r="S140" s="84"/>
      <c r="T140" s="243">
        <f>S140*H140</f>
        <v>0</v>
      </c>
      <c r="U140" s="243">
        <v>0</v>
      </c>
      <c r="V140" s="243">
        <f>U140*H140</f>
        <v>0</v>
      </c>
      <c r="W140" s="243">
        <v>0</v>
      </c>
      <c r="X140" s="244">
        <f>W140*H140</f>
        <v>0</v>
      </c>
      <c r="Y140" s="38"/>
      <c r="Z140" s="38"/>
      <c r="AA140" s="38"/>
      <c r="AB140" s="38"/>
      <c r="AC140" s="38"/>
      <c r="AD140" s="38"/>
      <c r="AE140" s="38"/>
      <c r="AR140" s="245" t="s">
        <v>178</v>
      </c>
      <c r="AT140" s="245" t="s">
        <v>175</v>
      </c>
      <c r="AU140" s="245" t="s">
        <v>84</v>
      </c>
      <c r="AY140" s="17" t="s">
        <v>142</v>
      </c>
      <c r="BE140" s="246">
        <f>IF(O140="základní",K140,0)</f>
        <v>0</v>
      </c>
      <c r="BF140" s="246">
        <f>IF(O140="snížená",K140,0)</f>
        <v>0</v>
      </c>
      <c r="BG140" s="246">
        <f>IF(O140="zákl. přenesená",K140,0)</f>
        <v>0</v>
      </c>
      <c r="BH140" s="246">
        <f>IF(O140="sníž. přenesená",K140,0)</f>
        <v>0</v>
      </c>
      <c r="BI140" s="246">
        <f>IF(O140="nulová",K140,0)</f>
        <v>0</v>
      </c>
      <c r="BJ140" s="17" t="s">
        <v>82</v>
      </c>
      <c r="BK140" s="246">
        <f>ROUND(P140*H140,2)</f>
        <v>0</v>
      </c>
      <c r="BL140" s="17" t="s">
        <v>178</v>
      </c>
      <c r="BM140" s="245" t="s">
        <v>289</v>
      </c>
    </row>
    <row r="141" s="2" customFormat="1" ht="21.75" customHeight="1">
      <c r="A141" s="38"/>
      <c r="B141" s="39"/>
      <c r="C141" s="233" t="s">
        <v>290</v>
      </c>
      <c r="D141" s="233" t="s">
        <v>145</v>
      </c>
      <c r="E141" s="234" t="s">
        <v>291</v>
      </c>
      <c r="F141" s="235" t="s">
        <v>292</v>
      </c>
      <c r="G141" s="236" t="s">
        <v>148</v>
      </c>
      <c r="H141" s="237">
        <v>30</v>
      </c>
      <c r="I141" s="238"/>
      <c r="J141" s="238"/>
      <c r="K141" s="239">
        <f>ROUND(P141*H141,2)</f>
        <v>0</v>
      </c>
      <c r="L141" s="235" t="s">
        <v>149</v>
      </c>
      <c r="M141" s="44"/>
      <c r="N141" s="240" t="s">
        <v>22</v>
      </c>
      <c r="O141" s="241" t="s">
        <v>44</v>
      </c>
      <c r="P141" s="242">
        <f>I141+J141</f>
        <v>0</v>
      </c>
      <c r="Q141" s="242">
        <f>ROUND(I141*H141,2)</f>
        <v>0</v>
      </c>
      <c r="R141" s="242">
        <f>ROUND(J141*H141,2)</f>
        <v>0</v>
      </c>
      <c r="S141" s="84"/>
      <c r="T141" s="243">
        <f>S141*H141</f>
        <v>0</v>
      </c>
      <c r="U141" s="243">
        <v>0</v>
      </c>
      <c r="V141" s="243">
        <f>U141*H141</f>
        <v>0</v>
      </c>
      <c r="W141" s="243">
        <v>0</v>
      </c>
      <c r="X141" s="244">
        <f>W141*H141</f>
        <v>0</v>
      </c>
      <c r="Y141" s="38"/>
      <c r="Z141" s="38"/>
      <c r="AA141" s="38"/>
      <c r="AB141" s="38"/>
      <c r="AC141" s="38"/>
      <c r="AD141" s="38"/>
      <c r="AE141" s="38"/>
      <c r="AR141" s="245" t="s">
        <v>141</v>
      </c>
      <c r="AT141" s="245" t="s">
        <v>145</v>
      </c>
      <c r="AU141" s="245" t="s">
        <v>84</v>
      </c>
      <c r="AY141" s="17" t="s">
        <v>142</v>
      </c>
      <c r="BE141" s="246">
        <f>IF(O141="základní",K141,0)</f>
        <v>0</v>
      </c>
      <c r="BF141" s="246">
        <f>IF(O141="snížená",K141,0)</f>
        <v>0</v>
      </c>
      <c r="BG141" s="246">
        <f>IF(O141="zákl. přenesená",K141,0)</f>
        <v>0</v>
      </c>
      <c r="BH141" s="246">
        <f>IF(O141="sníž. přenesená",K141,0)</f>
        <v>0</v>
      </c>
      <c r="BI141" s="246">
        <f>IF(O141="nulová",K141,0)</f>
        <v>0</v>
      </c>
      <c r="BJ141" s="17" t="s">
        <v>82</v>
      </c>
      <c r="BK141" s="246">
        <f>ROUND(P141*H141,2)</f>
        <v>0</v>
      </c>
      <c r="BL141" s="17" t="s">
        <v>141</v>
      </c>
      <c r="BM141" s="245" t="s">
        <v>293</v>
      </c>
    </row>
    <row r="142" s="2" customFormat="1" ht="21.75" customHeight="1">
      <c r="A142" s="38"/>
      <c r="B142" s="39"/>
      <c r="C142" s="251" t="s">
        <v>294</v>
      </c>
      <c r="D142" s="251" t="s">
        <v>175</v>
      </c>
      <c r="E142" s="252" t="s">
        <v>295</v>
      </c>
      <c r="F142" s="253" t="s">
        <v>296</v>
      </c>
      <c r="G142" s="254" t="s">
        <v>148</v>
      </c>
      <c r="H142" s="255">
        <v>15</v>
      </c>
      <c r="I142" s="256"/>
      <c r="J142" s="257"/>
      <c r="K142" s="258">
        <f>ROUND(P142*H142,2)</f>
        <v>0</v>
      </c>
      <c r="L142" s="253" t="s">
        <v>149</v>
      </c>
      <c r="M142" s="259"/>
      <c r="N142" s="260" t="s">
        <v>22</v>
      </c>
      <c r="O142" s="241" t="s">
        <v>44</v>
      </c>
      <c r="P142" s="242">
        <f>I142+J142</f>
        <v>0</v>
      </c>
      <c r="Q142" s="242">
        <f>ROUND(I142*H142,2)</f>
        <v>0</v>
      </c>
      <c r="R142" s="242">
        <f>ROUND(J142*H142,2)</f>
        <v>0</v>
      </c>
      <c r="S142" s="84"/>
      <c r="T142" s="243">
        <f>S142*H142</f>
        <v>0</v>
      </c>
      <c r="U142" s="243">
        <v>0</v>
      </c>
      <c r="V142" s="243">
        <f>U142*H142</f>
        <v>0</v>
      </c>
      <c r="W142" s="243">
        <v>0</v>
      </c>
      <c r="X142" s="244">
        <f>W142*H142</f>
        <v>0</v>
      </c>
      <c r="Y142" s="38"/>
      <c r="Z142" s="38"/>
      <c r="AA142" s="38"/>
      <c r="AB142" s="38"/>
      <c r="AC142" s="38"/>
      <c r="AD142" s="38"/>
      <c r="AE142" s="38"/>
      <c r="AR142" s="245" t="s">
        <v>178</v>
      </c>
      <c r="AT142" s="245" t="s">
        <v>175</v>
      </c>
      <c r="AU142" s="245" t="s">
        <v>84</v>
      </c>
      <c r="AY142" s="17" t="s">
        <v>142</v>
      </c>
      <c r="BE142" s="246">
        <f>IF(O142="základní",K142,0)</f>
        <v>0</v>
      </c>
      <c r="BF142" s="246">
        <f>IF(O142="snížená",K142,0)</f>
        <v>0</v>
      </c>
      <c r="BG142" s="246">
        <f>IF(O142="zákl. přenesená",K142,0)</f>
        <v>0</v>
      </c>
      <c r="BH142" s="246">
        <f>IF(O142="sníž. přenesená",K142,0)</f>
        <v>0</v>
      </c>
      <c r="BI142" s="246">
        <f>IF(O142="nulová",K142,0)</f>
        <v>0</v>
      </c>
      <c r="BJ142" s="17" t="s">
        <v>82</v>
      </c>
      <c r="BK142" s="246">
        <f>ROUND(P142*H142,2)</f>
        <v>0</v>
      </c>
      <c r="BL142" s="17" t="s">
        <v>178</v>
      </c>
      <c r="BM142" s="245" t="s">
        <v>297</v>
      </c>
    </row>
    <row r="143" s="2" customFormat="1" ht="21.75" customHeight="1">
      <c r="A143" s="38"/>
      <c r="B143" s="39"/>
      <c r="C143" s="251" t="s">
        <v>298</v>
      </c>
      <c r="D143" s="251" t="s">
        <v>175</v>
      </c>
      <c r="E143" s="252" t="s">
        <v>299</v>
      </c>
      <c r="F143" s="253" t="s">
        <v>300</v>
      </c>
      <c r="G143" s="254" t="s">
        <v>148</v>
      </c>
      <c r="H143" s="255">
        <v>15</v>
      </c>
      <c r="I143" s="256"/>
      <c r="J143" s="257"/>
      <c r="K143" s="258">
        <f>ROUND(P143*H143,2)</f>
        <v>0</v>
      </c>
      <c r="L143" s="253" t="s">
        <v>149</v>
      </c>
      <c r="M143" s="259"/>
      <c r="N143" s="260" t="s">
        <v>22</v>
      </c>
      <c r="O143" s="241" t="s">
        <v>44</v>
      </c>
      <c r="P143" s="242">
        <f>I143+J143</f>
        <v>0</v>
      </c>
      <c r="Q143" s="242">
        <f>ROUND(I143*H143,2)</f>
        <v>0</v>
      </c>
      <c r="R143" s="242">
        <f>ROUND(J143*H143,2)</f>
        <v>0</v>
      </c>
      <c r="S143" s="84"/>
      <c r="T143" s="243">
        <f>S143*H143</f>
        <v>0</v>
      </c>
      <c r="U143" s="243">
        <v>0</v>
      </c>
      <c r="V143" s="243">
        <f>U143*H143</f>
        <v>0</v>
      </c>
      <c r="W143" s="243">
        <v>0</v>
      </c>
      <c r="X143" s="244">
        <f>W143*H143</f>
        <v>0</v>
      </c>
      <c r="Y143" s="38"/>
      <c r="Z143" s="38"/>
      <c r="AA143" s="38"/>
      <c r="AB143" s="38"/>
      <c r="AC143" s="38"/>
      <c r="AD143" s="38"/>
      <c r="AE143" s="38"/>
      <c r="AR143" s="245" t="s">
        <v>178</v>
      </c>
      <c r="AT143" s="245" t="s">
        <v>175</v>
      </c>
      <c r="AU143" s="245" t="s">
        <v>84</v>
      </c>
      <c r="AY143" s="17" t="s">
        <v>142</v>
      </c>
      <c r="BE143" s="246">
        <f>IF(O143="základní",K143,0)</f>
        <v>0</v>
      </c>
      <c r="BF143" s="246">
        <f>IF(O143="snížená",K143,0)</f>
        <v>0</v>
      </c>
      <c r="BG143" s="246">
        <f>IF(O143="zákl. přenesená",K143,0)</f>
        <v>0</v>
      </c>
      <c r="BH143" s="246">
        <f>IF(O143="sníž. přenesená",K143,0)</f>
        <v>0</v>
      </c>
      <c r="BI143" s="246">
        <f>IF(O143="nulová",K143,0)</f>
        <v>0</v>
      </c>
      <c r="BJ143" s="17" t="s">
        <v>82</v>
      </c>
      <c r="BK143" s="246">
        <f>ROUND(P143*H143,2)</f>
        <v>0</v>
      </c>
      <c r="BL143" s="17" t="s">
        <v>178</v>
      </c>
      <c r="BM143" s="245" t="s">
        <v>301</v>
      </c>
    </row>
    <row r="144" s="2" customFormat="1" ht="21.75" customHeight="1">
      <c r="A144" s="38"/>
      <c r="B144" s="39"/>
      <c r="C144" s="233" t="s">
        <v>302</v>
      </c>
      <c r="D144" s="233" t="s">
        <v>145</v>
      </c>
      <c r="E144" s="234" t="s">
        <v>303</v>
      </c>
      <c r="F144" s="235" t="s">
        <v>304</v>
      </c>
      <c r="G144" s="236" t="s">
        <v>148</v>
      </c>
      <c r="H144" s="237">
        <v>10</v>
      </c>
      <c r="I144" s="238"/>
      <c r="J144" s="238"/>
      <c r="K144" s="239">
        <f>ROUND(P144*H144,2)</f>
        <v>0</v>
      </c>
      <c r="L144" s="235" t="s">
        <v>149</v>
      </c>
      <c r="M144" s="44"/>
      <c r="N144" s="240" t="s">
        <v>22</v>
      </c>
      <c r="O144" s="241" t="s">
        <v>44</v>
      </c>
      <c r="P144" s="242">
        <f>I144+J144</f>
        <v>0</v>
      </c>
      <c r="Q144" s="242">
        <f>ROUND(I144*H144,2)</f>
        <v>0</v>
      </c>
      <c r="R144" s="242">
        <f>ROUND(J144*H144,2)</f>
        <v>0</v>
      </c>
      <c r="S144" s="84"/>
      <c r="T144" s="243">
        <f>S144*H144</f>
        <v>0</v>
      </c>
      <c r="U144" s="243">
        <v>0</v>
      </c>
      <c r="V144" s="243">
        <f>U144*H144</f>
        <v>0</v>
      </c>
      <c r="W144" s="243">
        <v>0</v>
      </c>
      <c r="X144" s="244">
        <f>W144*H144</f>
        <v>0</v>
      </c>
      <c r="Y144" s="38"/>
      <c r="Z144" s="38"/>
      <c r="AA144" s="38"/>
      <c r="AB144" s="38"/>
      <c r="AC144" s="38"/>
      <c r="AD144" s="38"/>
      <c r="AE144" s="38"/>
      <c r="AR144" s="245" t="s">
        <v>141</v>
      </c>
      <c r="AT144" s="245" t="s">
        <v>145</v>
      </c>
      <c r="AU144" s="245" t="s">
        <v>84</v>
      </c>
      <c r="AY144" s="17" t="s">
        <v>142</v>
      </c>
      <c r="BE144" s="246">
        <f>IF(O144="základní",K144,0)</f>
        <v>0</v>
      </c>
      <c r="BF144" s="246">
        <f>IF(O144="snížená",K144,0)</f>
        <v>0</v>
      </c>
      <c r="BG144" s="246">
        <f>IF(O144="zákl. přenesená",K144,0)</f>
        <v>0</v>
      </c>
      <c r="BH144" s="246">
        <f>IF(O144="sníž. přenesená",K144,0)</f>
        <v>0</v>
      </c>
      <c r="BI144" s="246">
        <f>IF(O144="nulová",K144,0)</f>
        <v>0</v>
      </c>
      <c r="BJ144" s="17" t="s">
        <v>82</v>
      </c>
      <c r="BK144" s="246">
        <f>ROUND(P144*H144,2)</f>
        <v>0</v>
      </c>
      <c r="BL144" s="17" t="s">
        <v>141</v>
      </c>
      <c r="BM144" s="245" t="s">
        <v>305</v>
      </c>
    </row>
    <row r="145" s="2" customFormat="1" ht="21.75" customHeight="1">
      <c r="A145" s="38"/>
      <c r="B145" s="39"/>
      <c r="C145" s="251" t="s">
        <v>306</v>
      </c>
      <c r="D145" s="251" t="s">
        <v>175</v>
      </c>
      <c r="E145" s="252" t="s">
        <v>307</v>
      </c>
      <c r="F145" s="253" t="s">
        <v>308</v>
      </c>
      <c r="G145" s="254" t="s">
        <v>148</v>
      </c>
      <c r="H145" s="255">
        <v>10</v>
      </c>
      <c r="I145" s="256"/>
      <c r="J145" s="257"/>
      <c r="K145" s="258">
        <f>ROUND(P145*H145,2)</f>
        <v>0</v>
      </c>
      <c r="L145" s="253" t="s">
        <v>149</v>
      </c>
      <c r="M145" s="259"/>
      <c r="N145" s="260" t="s">
        <v>22</v>
      </c>
      <c r="O145" s="241" t="s">
        <v>44</v>
      </c>
      <c r="P145" s="242">
        <f>I145+J145</f>
        <v>0</v>
      </c>
      <c r="Q145" s="242">
        <f>ROUND(I145*H145,2)</f>
        <v>0</v>
      </c>
      <c r="R145" s="242">
        <f>ROUND(J145*H145,2)</f>
        <v>0</v>
      </c>
      <c r="S145" s="84"/>
      <c r="T145" s="243">
        <f>S145*H145</f>
        <v>0</v>
      </c>
      <c r="U145" s="243">
        <v>0</v>
      </c>
      <c r="V145" s="243">
        <f>U145*H145</f>
        <v>0</v>
      </c>
      <c r="W145" s="243">
        <v>0</v>
      </c>
      <c r="X145" s="244">
        <f>W145*H145</f>
        <v>0</v>
      </c>
      <c r="Y145" s="38"/>
      <c r="Z145" s="38"/>
      <c r="AA145" s="38"/>
      <c r="AB145" s="38"/>
      <c r="AC145" s="38"/>
      <c r="AD145" s="38"/>
      <c r="AE145" s="38"/>
      <c r="AR145" s="245" t="s">
        <v>178</v>
      </c>
      <c r="AT145" s="245" t="s">
        <v>175</v>
      </c>
      <c r="AU145" s="245" t="s">
        <v>84</v>
      </c>
      <c r="AY145" s="17" t="s">
        <v>142</v>
      </c>
      <c r="BE145" s="246">
        <f>IF(O145="základní",K145,0)</f>
        <v>0</v>
      </c>
      <c r="BF145" s="246">
        <f>IF(O145="snížená",K145,0)</f>
        <v>0</v>
      </c>
      <c r="BG145" s="246">
        <f>IF(O145="zákl. přenesená",K145,0)</f>
        <v>0</v>
      </c>
      <c r="BH145" s="246">
        <f>IF(O145="sníž. přenesená",K145,0)</f>
        <v>0</v>
      </c>
      <c r="BI145" s="246">
        <f>IF(O145="nulová",K145,0)</f>
        <v>0</v>
      </c>
      <c r="BJ145" s="17" t="s">
        <v>82</v>
      </c>
      <c r="BK145" s="246">
        <f>ROUND(P145*H145,2)</f>
        <v>0</v>
      </c>
      <c r="BL145" s="17" t="s">
        <v>178</v>
      </c>
      <c r="BM145" s="245" t="s">
        <v>309</v>
      </c>
    </row>
    <row r="146" s="2" customFormat="1" ht="66.75" customHeight="1">
      <c r="A146" s="38"/>
      <c r="B146" s="39"/>
      <c r="C146" s="233" t="s">
        <v>310</v>
      </c>
      <c r="D146" s="233" t="s">
        <v>145</v>
      </c>
      <c r="E146" s="234" t="s">
        <v>311</v>
      </c>
      <c r="F146" s="235" t="s">
        <v>312</v>
      </c>
      <c r="G146" s="236" t="s">
        <v>159</v>
      </c>
      <c r="H146" s="237">
        <v>4</v>
      </c>
      <c r="I146" s="238"/>
      <c r="J146" s="238"/>
      <c r="K146" s="239">
        <f>ROUND(P146*H146,2)</f>
        <v>0</v>
      </c>
      <c r="L146" s="235" t="s">
        <v>149</v>
      </c>
      <c r="M146" s="44"/>
      <c r="N146" s="240" t="s">
        <v>22</v>
      </c>
      <c r="O146" s="241" t="s">
        <v>44</v>
      </c>
      <c r="P146" s="242">
        <f>I146+J146</f>
        <v>0</v>
      </c>
      <c r="Q146" s="242">
        <f>ROUND(I146*H146,2)</f>
        <v>0</v>
      </c>
      <c r="R146" s="242">
        <f>ROUND(J146*H146,2)</f>
        <v>0</v>
      </c>
      <c r="S146" s="84"/>
      <c r="T146" s="243">
        <f>S146*H146</f>
        <v>0</v>
      </c>
      <c r="U146" s="243">
        <v>0</v>
      </c>
      <c r="V146" s="243">
        <f>U146*H146</f>
        <v>0</v>
      </c>
      <c r="W146" s="243">
        <v>0</v>
      </c>
      <c r="X146" s="244">
        <f>W146*H146</f>
        <v>0</v>
      </c>
      <c r="Y146" s="38"/>
      <c r="Z146" s="38"/>
      <c r="AA146" s="38"/>
      <c r="AB146" s="38"/>
      <c r="AC146" s="38"/>
      <c r="AD146" s="38"/>
      <c r="AE146" s="38"/>
      <c r="AR146" s="245" t="s">
        <v>141</v>
      </c>
      <c r="AT146" s="245" t="s">
        <v>145</v>
      </c>
      <c r="AU146" s="245" t="s">
        <v>84</v>
      </c>
      <c r="AY146" s="17" t="s">
        <v>142</v>
      </c>
      <c r="BE146" s="246">
        <f>IF(O146="základní",K146,0)</f>
        <v>0</v>
      </c>
      <c r="BF146" s="246">
        <f>IF(O146="snížená",K146,0)</f>
        <v>0</v>
      </c>
      <c r="BG146" s="246">
        <f>IF(O146="zákl. přenesená",K146,0)</f>
        <v>0</v>
      </c>
      <c r="BH146" s="246">
        <f>IF(O146="sníž. přenesená",K146,0)</f>
        <v>0</v>
      </c>
      <c r="BI146" s="246">
        <f>IF(O146="nulová",K146,0)</f>
        <v>0</v>
      </c>
      <c r="BJ146" s="17" t="s">
        <v>82</v>
      </c>
      <c r="BK146" s="246">
        <f>ROUND(P146*H146,2)</f>
        <v>0</v>
      </c>
      <c r="BL146" s="17" t="s">
        <v>141</v>
      </c>
      <c r="BM146" s="245" t="s">
        <v>313</v>
      </c>
    </row>
    <row r="147" s="2" customFormat="1" ht="44.25" customHeight="1">
      <c r="A147" s="38"/>
      <c r="B147" s="39"/>
      <c r="C147" s="251" t="s">
        <v>314</v>
      </c>
      <c r="D147" s="251" t="s">
        <v>175</v>
      </c>
      <c r="E147" s="252" t="s">
        <v>315</v>
      </c>
      <c r="F147" s="253" t="s">
        <v>316</v>
      </c>
      <c r="G147" s="254" t="s">
        <v>159</v>
      </c>
      <c r="H147" s="255">
        <v>4</v>
      </c>
      <c r="I147" s="256"/>
      <c r="J147" s="257"/>
      <c r="K147" s="258">
        <f>ROUND(P147*H147,2)</f>
        <v>0</v>
      </c>
      <c r="L147" s="253" t="s">
        <v>149</v>
      </c>
      <c r="M147" s="259"/>
      <c r="N147" s="260" t="s">
        <v>22</v>
      </c>
      <c r="O147" s="241" t="s">
        <v>44</v>
      </c>
      <c r="P147" s="242">
        <f>I147+J147</f>
        <v>0</v>
      </c>
      <c r="Q147" s="242">
        <f>ROUND(I147*H147,2)</f>
        <v>0</v>
      </c>
      <c r="R147" s="242">
        <f>ROUND(J147*H147,2)</f>
        <v>0</v>
      </c>
      <c r="S147" s="84"/>
      <c r="T147" s="243">
        <f>S147*H147</f>
        <v>0</v>
      </c>
      <c r="U147" s="243">
        <v>0</v>
      </c>
      <c r="V147" s="243">
        <f>U147*H147</f>
        <v>0</v>
      </c>
      <c r="W147" s="243">
        <v>0</v>
      </c>
      <c r="X147" s="244">
        <f>W147*H147</f>
        <v>0</v>
      </c>
      <c r="Y147" s="38"/>
      <c r="Z147" s="38"/>
      <c r="AA147" s="38"/>
      <c r="AB147" s="38"/>
      <c r="AC147" s="38"/>
      <c r="AD147" s="38"/>
      <c r="AE147" s="38"/>
      <c r="AR147" s="245" t="s">
        <v>178</v>
      </c>
      <c r="AT147" s="245" t="s">
        <v>175</v>
      </c>
      <c r="AU147" s="245" t="s">
        <v>84</v>
      </c>
      <c r="AY147" s="17" t="s">
        <v>142</v>
      </c>
      <c r="BE147" s="246">
        <f>IF(O147="základní",K147,0)</f>
        <v>0</v>
      </c>
      <c r="BF147" s="246">
        <f>IF(O147="snížená",K147,0)</f>
        <v>0</v>
      </c>
      <c r="BG147" s="246">
        <f>IF(O147="zákl. přenesená",K147,0)</f>
        <v>0</v>
      </c>
      <c r="BH147" s="246">
        <f>IF(O147="sníž. přenesená",K147,0)</f>
        <v>0</v>
      </c>
      <c r="BI147" s="246">
        <f>IF(O147="nulová",K147,0)</f>
        <v>0</v>
      </c>
      <c r="BJ147" s="17" t="s">
        <v>82</v>
      </c>
      <c r="BK147" s="246">
        <f>ROUND(P147*H147,2)</f>
        <v>0</v>
      </c>
      <c r="BL147" s="17" t="s">
        <v>178</v>
      </c>
      <c r="BM147" s="245" t="s">
        <v>317</v>
      </c>
    </row>
    <row r="148" s="2" customFormat="1" ht="33" customHeight="1">
      <c r="A148" s="38"/>
      <c r="B148" s="39"/>
      <c r="C148" s="233" t="s">
        <v>318</v>
      </c>
      <c r="D148" s="233" t="s">
        <v>145</v>
      </c>
      <c r="E148" s="234" t="s">
        <v>319</v>
      </c>
      <c r="F148" s="235" t="s">
        <v>320</v>
      </c>
      <c r="G148" s="236" t="s">
        <v>159</v>
      </c>
      <c r="H148" s="237">
        <v>5</v>
      </c>
      <c r="I148" s="238"/>
      <c r="J148" s="238"/>
      <c r="K148" s="239">
        <f>ROUND(P148*H148,2)</f>
        <v>0</v>
      </c>
      <c r="L148" s="235" t="s">
        <v>149</v>
      </c>
      <c r="M148" s="44"/>
      <c r="N148" s="240" t="s">
        <v>22</v>
      </c>
      <c r="O148" s="241" t="s">
        <v>44</v>
      </c>
      <c r="P148" s="242">
        <f>I148+J148</f>
        <v>0</v>
      </c>
      <c r="Q148" s="242">
        <f>ROUND(I148*H148,2)</f>
        <v>0</v>
      </c>
      <c r="R148" s="242">
        <f>ROUND(J148*H148,2)</f>
        <v>0</v>
      </c>
      <c r="S148" s="84"/>
      <c r="T148" s="243">
        <f>S148*H148</f>
        <v>0</v>
      </c>
      <c r="U148" s="243">
        <v>0</v>
      </c>
      <c r="V148" s="243">
        <f>U148*H148</f>
        <v>0</v>
      </c>
      <c r="W148" s="243">
        <v>0</v>
      </c>
      <c r="X148" s="244">
        <f>W148*H148</f>
        <v>0</v>
      </c>
      <c r="Y148" s="38"/>
      <c r="Z148" s="38"/>
      <c r="AA148" s="38"/>
      <c r="AB148" s="38"/>
      <c r="AC148" s="38"/>
      <c r="AD148" s="38"/>
      <c r="AE148" s="38"/>
      <c r="AR148" s="245" t="s">
        <v>141</v>
      </c>
      <c r="AT148" s="245" t="s">
        <v>145</v>
      </c>
      <c r="AU148" s="245" t="s">
        <v>84</v>
      </c>
      <c r="AY148" s="17" t="s">
        <v>142</v>
      </c>
      <c r="BE148" s="246">
        <f>IF(O148="základní",K148,0)</f>
        <v>0</v>
      </c>
      <c r="BF148" s="246">
        <f>IF(O148="snížená",K148,0)</f>
        <v>0</v>
      </c>
      <c r="BG148" s="246">
        <f>IF(O148="zákl. přenesená",K148,0)</f>
        <v>0</v>
      </c>
      <c r="BH148" s="246">
        <f>IF(O148="sníž. přenesená",K148,0)</f>
        <v>0</v>
      </c>
      <c r="BI148" s="246">
        <f>IF(O148="nulová",K148,0)</f>
        <v>0</v>
      </c>
      <c r="BJ148" s="17" t="s">
        <v>82</v>
      </c>
      <c r="BK148" s="246">
        <f>ROUND(P148*H148,2)</f>
        <v>0</v>
      </c>
      <c r="BL148" s="17" t="s">
        <v>141</v>
      </c>
      <c r="BM148" s="245" t="s">
        <v>321</v>
      </c>
    </row>
    <row r="149" s="2" customFormat="1" ht="21.75" customHeight="1">
      <c r="A149" s="38"/>
      <c r="B149" s="39"/>
      <c r="C149" s="251" t="s">
        <v>322</v>
      </c>
      <c r="D149" s="251" t="s">
        <v>175</v>
      </c>
      <c r="E149" s="252" t="s">
        <v>323</v>
      </c>
      <c r="F149" s="253" t="s">
        <v>324</v>
      </c>
      <c r="G149" s="254" t="s">
        <v>159</v>
      </c>
      <c r="H149" s="255">
        <v>5</v>
      </c>
      <c r="I149" s="256"/>
      <c r="J149" s="257"/>
      <c r="K149" s="258">
        <f>ROUND(P149*H149,2)</f>
        <v>0</v>
      </c>
      <c r="L149" s="253" t="s">
        <v>149</v>
      </c>
      <c r="M149" s="259"/>
      <c r="N149" s="260" t="s">
        <v>22</v>
      </c>
      <c r="O149" s="241" t="s">
        <v>44</v>
      </c>
      <c r="P149" s="242">
        <f>I149+J149</f>
        <v>0</v>
      </c>
      <c r="Q149" s="242">
        <f>ROUND(I149*H149,2)</f>
        <v>0</v>
      </c>
      <c r="R149" s="242">
        <f>ROUND(J149*H149,2)</f>
        <v>0</v>
      </c>
      <c r="S149" s="84"/>
      <c r="T149" s="243">
        <f>S149*H149</f>
        <v>0</v>
      </c>
      <c r="U149" s="243">
        <v>0</v>
      </c>
      <c r="V149" s="243">
        <f>U149*H149</f>
        <v>0</v>
      </c>
      <c r="W149" s="243">
        <v>0</v>
      </c>
      <c r="X149" s="244">
        <f>W149*H149</f>
        <v>0</v>
      </c>
      <c r="Y149" s="38"/>
      <c r="Z149" s="38"/>
      <c r="AA149" s="38"/>
      <c r="AB149" s="38"/>
      <c r="AC149" s="38"/>
      <c r="AD149" s="38"/>
      <c r="AE149" s="38"/>
      <c r="AR149" s="245" t="s">
        <v>178</v>
      </c>
      <c r="AT149" s="245" t="s">
        <v>175</v>
      </c>
      <c r="AU149" s="245" t="s">
        <v>84</v>
      </c>
      <c r="AY149" s="17" t="s">
        <v>142</v>
      </c>
      <c r="BE149" s="246">
        <f>IF(O149="základní",K149,0)</f>
        <v>0</v>
      </c>
      <c r="BF149" s="246">
        <f>IF(O149="snížená",K149,0)</f>
        <v>0</v>
      </c>
      <c r="BG149" s="246">
        <f>IF(O149="zákl. přenesená",K149,0)</f>
        <v>0</v>
      </c>
      <c r="BH149" s="246">
        <f>IF(O149="sníž. přenesená",K149,0)</f>
        <v>0</v>
      </c>
      <c r="BI149" s="246">
        <f>IF(O149="nulová",K149,0)</f>
        <v>0</v>
      </c>
      <c r="BJ149" s="17" t="s">
        <v>82</v>
      </c>
      <c r="BK149" s="246">
        <f>ROUND(P149*H149,2)</f>
        <v>0</v>
      </c>
      <c r="BL149" s="17" t="s">
        <v>178</v>
      </c>
      <c r="BM149" s="245" t="s">
        <v>325</v>
      </c>
    </row>
    <row r="150" s="2" customFormat="1" ht="21.75" customHeight="1">
      <c r="A150" s="38"/>
      <c r="B150" s="39"/>
      <c r="C150" s="251" t="s">
        <v>326</v>
      </c>
      <c r="D150" s="251" t="s">
        <v>175</v>
      </c>
      <c r="E150" s="252" t="s">
        <v>327</v>
      </c>
      <c r="F150" s="253" t="s">
        <v>328</v>
      </c>
      <c r="G150" s="254" t="s">
        <v>148</v>
      </c>
      <c r="H150" s="255">
        <v>120</v>
      </c>
      <c r="I150" s="256"/>
      <c r="J150" s="257"/>
      <c r="K150" s="258">
        <f>ROUND(P150*H150,2)</f>
        <v>0</v>
      </c>
      <c r="L150" s="253" t="s">
        <v>149</v>
      </c>
      <c r="M150" s="259"/>
      <c r="N150" s="260" t="s">
        <v>22</v>
      </c>
      <c r="O150" s="241" t="s">
        <v>44</v>
      </c>
      <c r="P150" s="242">
        <f>I150+J150</f>
        <v>0</v>
      </c>
      <c r="Q150" s="242">
        <f>ROUND(I150*H150,2)</f>
        <v>0</v>
      </c>
      <c r="R150" s="242">
        <f>ROUND(J150*H150,2)</f>
        <v>0</v>
      </c>
      <c r="S150" s="84"/>
      <c r="T150" s="243">
        <f>S150*H150</f>
        <v>0</v>
      </c>
      <c r="U150" s="243">
        <v>0</v>
      </c>
      <c r="V150" s="243">
        <f>U150*H150</f>
        <v>0</v>
      </c>
      <c r="W150" s="243">
        <v>0</v>
      </c>
      <c r="X150" s="244">
        <f>W150*H150</f>
        <v>0</v>
      </c>
      <c r="Y150" s="38"/>
      <c r="Z150" s="38"/>
      <c r="AA150" s="38"/>
      <c r="AB150" s="38"/>
      <c r="AC150" s="38"/>
      <c r="AD150" s="38"/>
      <c r="AE150" s="38"/>
      <c r="AR150" s="245" t="s">
        <v>178</v>
      </c>
      <c r="AT150" s="245" t="s">
        <v>175</v>
      </c>
      <c r="AU150" s="245" t="s">
        <v>84</v>
      </c>
      <c r="AY150" s="17" t="s">
        <v>142</v>
      </c>
      <c r="BE150" s="246">
        <f>IF(O150="základní",K150,0)</f>
        <v>0</v>
      </c>
      <c r="BF150" s="246">
        <f>IF(O150="snížená",K150,0)</f>
        <v>0</v>
      </c>
      <c r="BG150" s="246">
        <f>IF(O150="zákl. přenesená",K150,0)</f>
        <v>0</v>
      </c>
      <c r="BH150" s="246">
        <f>IF(O150="sníž. přenesená",K150,0)</f>
        <v>0</v>
      </c>
      <c r="BI150" s="246">
        <f>IF(O150="nulová",K150,0)</f>
        <v>0</v>
      </c>
      <c r="BJ150" s="17" t="s">
        <v>82</v>
      </c>
      <c r="BK150" s="246">
        <f>ROUND(P150*H150,2)</f>
        <v>0</v>
      </c>
      <c r="BL150" s="17" t="s">
        <v>178</v>
      </c>
      <c r="BM150" s="245" t="s">
        <v>329</v>
      </c>
    </row>
    <row r="151" s="2" customFormat="1" ht="33" customHeight="1">
      <c r="A151" s="38"/>
      <c r="B151" s="39"/>
      <c r="C151" s="233" t="s">
        <v>330</v>
      </c>
      <c r="D151" s="233" t="s">
        <v>145</v>
      </c>
      <c r="E151" s="234" t="s">
        <v>331</v>
      </c>
      <c r="F151" s="235" t="s">
        <v>332</v>
      </c>
      <c r="G151" s="236" t="s">
        <v>159</v>
      </c>
      <c r="H151" s="237">
        <v>1</v>
      </c>
      <c r="I151" s="238"/>
      <c r="J151" s="238"/>
      <c r="K151" s="239">
        <f>ROUND(P151*H151,2)</f>
        <v>0</v>
      </c>
      <c r="L151" s="235" t="s">
        <v>149</v>
      </c>
      <c r="M151" s="44"/>
      <c r="N151" s="240" t="s">
        <v>22</v>
      </c>
      <c r="O151" s="241" t="s">
        <v>44</v>
      </c>
      <c r="P151" s="242">
        <f>I151+J151</f>
        <v>0</v>
      </c>
      <c r="Q151" s="242">
        <f>ROUND(I151*H151,2)</f>
        <v>0</v>
      </c>
      <c r="R151" s="242">
        <f>ROUND(J151*H151,2)</f>
        <v>0</v>
      </c>
      <c r="S151" s="84"/>
      <c r="T151" s="243">
        <f>S151*H151</f>
        <v>0</v>
      </c>
      <c r="U151" s="243">
        <v>0</v>
      </c>
      <c r="V151" s="243">
        <f>U151*H151</f>
        <v>0</v>
      </c>
      <c r="W151" s="243">
        <v>0</v>
      </c>
      <c r="X151" s="244">
        <f>W151*H151</f>
        <v>0</v>
      </c>
      <c r="Y151" s="38"/>
      <c r="Z151" s="38"/>
      <c r="AA151" s="38"/>
      <c r="AB151" s="38"/>
      <c r="AC151" s="38"/>
      <c r="AD151" s="38"/>
      <c r="AE151" s="38"/>
      <c r="AR151" s="245" t="s">
        <v>141</v>
      </c>
      <c r="AT151" s="245" t="s">
        <v>145</v>
      </c>
      <c r="AU151" s="245" t="s">
        <v>84</v>
      </c>
      <c r="AY151" s="17" t="s">
        <v>142</v>
      </c>
      <c r="BE151" s="246">
        <f>IF(O151="základní",K151,0)</f>
        <v>0</v>
      </c>
      <c r="BF151" s="246">
        <f>IF(O151="snížená",K151,0)</f>
        <v>0</v>
      </c>
      <c r="BG151" s="246">
        <f>IF(O151="zákl. přenesená",K151,0)</f>
        <v>0</v>
      </c>
      <c r="BH151" s="246">
        <f>IF(O151="sníž. přenesená",K151,0)</f>
        <v>0</v>
      </c>
      <c r="BI151" s="246">
        <f>IF(O151="nulová",K151,0)</f>
        <v>0</v>
      </c>
      <c r="BJ151" s="17" t="s">
        <v>82</v>
      </c>
      <c r="BK151" s="246">
        <f>ROUND(P151*H151,2)</f>
        <v>0</v>
      </c>
      <c r="BL151" s="17" t="s">
        <v>141</v>
      </c>
      <c r="BM151" s="245" t="s">
        <v>333</v>
      </c>
    </row>
    <row r="152" s="12" customFormat="1" ht="22.8" customHeight="1">
      <c r="A152" s="12"/>
      <c r="B152" s="216"/>
      <c r="C152" s="217"/>
      <c r="D152" s="218" t="s">
        <v>74</v>
      </c>
      <c r="E152" s="231" t="s">
        <v>334</v>
      </c>
      <c r="F152" s="231" t="s">
        <v>335</v>
      </c>
      <c r="G152" s="217"/>
      <c r="H152" s="217"/>
      <c r="I152" s="220"/>
      <c r="J152" s="220"/>
      <c r="K152" s="232">
        <f>BK152</f>
        <v>0</v>
      </c>
      <c r="L152" s="217"/>
      <c r="M152" s="222"/>
      <c r="N152" s="223"/>
      <c r="O152" s="224"/>
      <c r="P152" s="224"/>
      <c r="Q152" s="225">
        <f>SUM(Q153:Q227)</f>
        <v>0</v>
      </c>
      <c r="R152" s="225">
        <f>SUM(R153:R227)</f>
        <v>0</v>
      </c>
      <c r="S152" s="224"/>
      <c r="T152" s="226">
        <f>SUM(T153:T227)</f>
        <v>0</v>
      </c>
      <c r="U152" s="224"/>
      <c r="V152" s="226">
        <f>SUM(V153:V227)</f>
        <v>0</v>
      </c>
      <c r="W152" s="224"/>
      <c r="X152" s="227">
        <f>SUM(X153:X227)</f>
        <v>0</v>
      </c>
      <c r="Y152" s="12"/>
      <c r="Z152" s="12"/>
      <c r="AA152" s="12"/>
      <c r="AB152" s="12"/>
      <c r="AC152" s="12"/>
      <c r="AD152" s="12"/>
      <c r="AE152" s="12"/>
      <c r="AR152" s="228" t="s">
        <v>141</v>
      </c>
      <c r="AT152" s="229" t="s">
        <v>74</v>
      </c>
      <c r="AU152" s="229" t="s">
        <v>82</v>
      </c>
      <c r="AY152" s="228" t="s">
        <v>142</v>
      </c>
      <c r="BK152" s="230">
        <f>SUM(BK153:BK227)</f>
        <v>0</v>
      </c>
    </row>
    <row r="153" s="2" customFormat="1" ht="55.5" customHeight="1">
      <c r="A153" s="38"/>
      <c r="B153" s="39"/>
      <c r="C153" s="233" t="s">
        <v>336</v>
      </c>
      <c r="D153" s="233" t="s">
        <v>145</v>
      </c>
      <c r="E153" s="234" t="s">
        <v>337</v>
      </c>
      <c r="F153" s="235" t="s">
        <v>338</v>
      </c>
      <c r="G153" s="236" t="s">
        <v>159</v>
      </c>
      <c r="H153" s="237">
        <v>2</v>
      </c>
      <c r="I153" s="238"/>
      <c r="J153" s="238"/>
      <c r="K153" s="239">
        <f>ROUND(P153*H153,2)</f>
        <v>0</v>
      </c>
      <c r="L153" s="235" t="s">
        <v>149</v>
      </c>
      <c r="M153" s="44"/>
      <c r="N153" s="240" t="s">
        <v>22</v>
      </c>
      <c r="O153" s="241" t="s">
        <v>44</v>
      </c>
      <c r="P153" s="242">
        <f>I153+J153</f>
        <v>0</v>
      </c>
      <c r="Q153" s="242">
        <f>ROUND(I153*H153,2)</f>
        <v>0</v>
      </c>
      <c r="R153" s="242">
        <f>ROUND(J153*H153,2)</f>
        <v>0</v>
      </c>
      <c r="S153" s="84"/>
      <c r="T153" s="243">
        <f>S153*H153</f>
        <v>0</v>
      </c>
      <c r="U153" s="243">
        <v>0</v>
      </c>
      <c r="V153" s="243">
        <f>U153*H153</f>
        <v>0</v>
      </c>
      <c r="W153" s="243">
        <v>0</v>
      </c>
      <c r="X153" s="244">
        <f>W153*H153</f>
        <v>0</v>
      </c>
      <c r="Y153" s="38"/>
      <c r="Z153" s="38"/>
      <c r="AA153" s="38"/>
      <c r="AB153" s="38"/>
      <c r="AC153" s="38"/>
      <c r="AD153" s="38"/>
      <c r="AE153" s="38"/>
      <c r="AR153" s="245" t="s">
        <v>141</v>
      </c>
      <c r="AT153" s="245" t="s">
        <v>145</v>
      </c>
      <c r="AU153" s="245" t="s">
        <v>84</v>
      </c>
      <c r="AY153" s="17" t="s">
        <v>142</v>
      </c>
      <c r="BE153" s="246">
        <f>IF(O153="základní",K153,0)</f>
        <v>0</v>
      </c>
      <c r="BF153" s="246">
        <f>IF(O153="snížená",K153,0)</f>
        <v>0</v>
      </c>
      <c r="BG153" s="246">
        <f>IF(O153="zákl. přenesená",K153,0)</f>
        <v>0</v>
      </c>
      <c r="BH153" s="246">
        <f>IF(O153="sníž. přenesená",K153,0)</f>
        <v>0</v>
      </c>
      <c r="BI153" s="246">
        <f>IF(O153="nulová",K153,0)</f>
        <v>0</v>
      </c>
      <c r="BJ153" s="17" t="s">
        <v>82</v>
      </c>
      <c r="BK153" s="246">
        <f>ROUND(P153*H153,2)</f>
        <v>0</v>
      </c>
      <c r="BL153" s="17" t="s">
        <v>141</v>
      </c>
      <c r="BM153" s="245" t="s">
        <v>339</v>
      </c>
    </row>
    <row r="154" s="2" customFormat="1" ht="66.75" customHeight="1">
      <c r="A154" s="38"/>
      <c r="B154" s="39"/>
      <c r="C154" s="251" t="s">
        <v>340</v>
      </c>
      <c r="D154" s="251" t="s">
        <v>175</v>
      </c>
      <c r="E154" s="252" t="s">
        <v>341</v>
      </c>
      <c r="F154" s="253" t="s">
        <v>342</v>
      </c>
      <c r="G154" s="254" t="s">
        <v>159</v>
      </c>
      <c r="H154" s="255">
        <v>1</v>
      </c>
      <c r="I154" s="256"/>
      <c r="J154" s="257"/>
      <c r="K154" s="258">
        <f>ROUND(P154*H154,2)</f>
        <v>0</v>
      </c>
      <c r="L154" s="253" t="s">
        <v>149</v>
      </c>
      <c r="M154" s="259"/>
      <c r="N154" s="260" t="s">
        <v>22</v>
      </c>
      <c r="O154" s="241" t="s">
        <v>44</v>
      </c>
      <c r="P154" s="242">
        <f>I154+J154</f>
        <v>0</v>
      </c>
      <c r="Q154" s="242">
        <f>ROUND(I154*H154,2)</f>
        <v>0</v>
      </c>
      <c r="R154" s="242">
        <f>ROUND(J154*H154,2)</f>
        <v>0</v>
      </c>
      <c r="S154" s="84"/>
      <c r="T154" s="243">
        <f>S154*H154</f>
        <v>0</v>
      </c>
      <c r="U154" s="243">
        <v>0</v>
      </c>
      <c r="V154" s="243">
        <f>U154*H154</f>
        <v>0</v>
      </c>
      <c r="W154" s="243">
        <v>0</v>
      </c>
      <c r="X154" s="244">
        <f>W154*H154</f>
        <v>0</v>
      </c>
      <c r="Y154" s="38"/>
      <c r="Z154" s="38"/>
      <c r="AA154" s="38"/>
      <c r="AB154" s="38"/>
      <c r="AC154" s="38"/>
      <c r="AD154" s="38"/>
      <c r="AE154" s="38"/>
      <c r="AR154" s="245" t="s">
        <v>178</v>
      </c>
      <c r="AT154" s="245" t="s">
        <v>175</v>
      </c>
      <c r="AU154" s="245" t="s">
        <v>84</v>
      </c>
      <c r="AY154" s="17" t="s">
        <v>142</v>
      </c>
      <c r="BE154" s="246">
        <f>IF(O154="základní",K154,0)</f>
        <v>0</v>
      </c>
      <c r="BF154" s="246">
        <f>IF(O154="snížená",K154,0)</f>
        <v>0</v>
      </c>
      <c r="BG154" s="246">
        <f>IF(O154="zákl. přenesená",K154,0)</f>
        <v>0</v>
      </c>
      <c r="BH154" s="246">
        <f>IF(O154="sníž. přenesená",K154,0)</f>
        <v>0</v>
      </c>
      <c r="BI154" s="246">
        <f>IF(O154="nulová",K154,0)</f>
        <v>0</v>
      </c>
      <c r="BJ154" s="17" t="s">
        <v>82</v>
      </c>
      <c r="BK154" s="246">
        <f>ROUND(P154*H154,2)</f>
        <v>0</v>
      </c>
      <c r="BL154" s="17" t="s">
        <v>178</v>
      </c>
      <c r="BM154" s="245" t="s">
        <v>343</v>
      </c>
    </row>
    <row r="155" s="13" customFormat="1">
      <c r="A155" s="13"/>
      <c r="B155" s="261"/>
      <c r="C155" s="262"/>
      <c r="D155" s="247" t="s">
        <v>268</v>
      </c>
      <c r="E155" s="263" t="s">
        <v>22</v>
      </c>
      <c r="F155" s="264" t="s">
        <v>82</v>
      </c>
      <c r="G155" s="262"/>
      <c r="H155" s="265">
        <v>1</v>
      </c>
      <c r="I155" s="266"/>
      <c r="J155" s="266"/>
      <c r="K155" s="262"/>
      <c r="L155" s="262"/>
      <c r="M155" s="267"/>
      <c r="N155" s="268"/>
      <c r="O155" s="269"/>
      <c r="P155" s="269"/>
      <c r="Q155" s="269"/>
      <c r="R155" s="269"/>
      <c r="S155" s="269"/>
      <c r="T155" s="269"/>
      <c r="U155" s="269"/>
      <c r="V155" s="269"/>
      <c r="W155" s="269"/>
      <c r="X155" s="270"/>
      <c r="Y155" s="13"/>
      <c r="Z155" s="13"/>
      <c r="AA155" s="13"/>
      <c r="AB155" s="13"/>
      <c r="AC155" s="13"/>
      <c r="AD155" s="13"/>
      <c r="AE155" s="13"/>
      <c r="AT155" s="271" t="s">
        <v>268</v>
      </c>
      <c r="AU155" s="271" t="s">
        <v>84</v>
      </c>
      <c r="AV155" s="13" t="s">
        <v>84</v>
      </c>
      <c r="AW155" s="13" t="s">
        <v>5</v>
      </c>
      <c r="AX155" s="13" t="s">
        <v>82</v>
      </c>
      <c r="AY155" s="271" t="s">
        <v>142</v>
      </c>
    </row>
    <row r="156" s="2" customFormat="1" ht="55.5" customHeight="1">
      <c r="A156" s="38"/>
      <c r="B156" s="39"/>
      <c r="C156" s="251" t="s">
        <v>344</v>
      </c>
      <c r="D156" s="251" t="s">
        <v>175</v>
      </c>
      <c r="E156" s="252" t="s">
        <v>345</v>
      </c>
      <c r="F156" s="253" t="s">
        <v>346</v>
      </c>
      <c r="G156" s="254" t="s">
        <v>159</v>
      </c>
      <c r="H156" s="255">
        <v>1</v>
      </c>
      <c r="I156" s="256"/>
      <c r="J156" s="257"/>
      <c r="K156" s="258">
        <f>ROUND(P156*H156,2)</f>
        <v>0</v>
      </c>
      <c r="L156" s="253" t="s">
        <v>149</v>
      </c>
      <c r="M156" s="259"/>
      <c r="N156" s="260" t="s">
        <v>22</v>
      </c>
      <c r="O156" s="241" t="s">
        <v>44</v>
      </c>
      <c r="P156" s="242">
        <f>I156+J156</f>
        <v>0</v>
      </c>
      <c r="Q156" s="242">
        <f>ROUND(I156*H156,2)</f>
        <v>0</v>
      </c>
      <c r="R156" s="242">
        <f>ROUND(J156*H156,2)</f>
        <v>0</v>
      </c>
      <c r="S156" s="84"/>
      <c r="T156" s="243">
        <f>S156*H156</f>
        <v>0</v>
      </c>
      <c r="U156" s="243">
        <v>0</v>
      </c>
      <c r="V156" s="243">
        <f>U156*H156</f>
        <v>0</v>
      </c>
      <c r="W156" s="243">
        <v>0</v>
      </c>
      <c r="X156" s="244">
        <f>W156*H156</f>
        <v>0</v>
      </c>
      <c r="Y156" s="38"/>
      <c r="Z156" s="38"/>
      <c r="AA156" s="38"/>
      <c r="AB156" s="38"/>
      <c r="AC156" s="38"/>
      <c r="AD156" s="38"/>
      <c r="AE156" s="38"/>
      <c r="AR156" s="245" t="s">
        <v>178</v>
      </c>
      <c r="AT156" s="245" t="s">
        <v>175</v>
      </c>
      <c r="AU156" s="245" t="s">
        <v>84</v>
      </c>
      <c r="AY156" s="17" t="s">
        <v>142</v>
      </c>
      <c r="BE156" s="246">
        <f>IF(O156="základní",K156,0)</f>
        <v>0</v>
      </c>
      <c r="BF156" s="246">
        <f>IF(O156="snížená",K156,0)</f>
        <v>0</v>
      </c>
      <c r="BG156" s="246">
        <f>IF(O156="zákl. přenesená",K156,0)</f>
        <v>0</v>
      </c>
      <c r="BH156" s="246">
        <f>IF(O156="sníž. přenesená",K156,0)</f>
        <v>0</v>
      </c>
      <c r="BI156" s="246">
        <f>IF(O156="nulová",K156,0)</f>
        <v>0</v>
      </c>
      <c r="BJ156" s="17" t="s">
        <v>82</v>
      </c>
      <c r="BK156" s="246">
        <f>ROUND(P156*H156,2)</f>
        <v>0</v>
      </c>
      <c r="BL156" s="17" t="s">
        <v>178</v>
      </c>
      <c r="BM156" s="245" t="s">
        <v>347</v>
      </c>
    </row>
    <row r="157" s="2" customFormat="1" ht="21.75" customHeight="1">
      <c r="A157" s="38"/>
      <c r="B157" s="39"/>
      <c r="C157" s="233" t="s">
        <v>348</v>
      </c>
      <c r="D157" s="233" t="s">
        <v>145</v>
      </c>
      <c r="E157" s="234" t="s">
        <v>349</v>
      </c>
      <c r="F157" s="235" t="s">
        <v>350</v>
      </c>
      <c r="G157" s="236" t="s">
        <v>159</v>
      </c>
      <c r="H157" s="237">
        <v>6</v>
      </c>
      <c r="I157" s="238"/>
      <c r="J157" s="238"/>
      <c r="K157" s="239">
        <f>ROUND(P157*H157,2)</f>
        <v>0</v>
      </c>
      <c r="L157" s="235" t="s">
        <v>149</v>
      </c>
      <c r="M157" s="44"/>
      <c r="N157" s="240" t="s">
        <v>22</v>
      </c>
      <c r="O157" s="241" t="s">
        <v>44</v>
      </c>
      <c r="P157" s="242">
        <f>I157+J157</f>
        <v>0</v>
      </c>
      <c r="Q157" s="242">
        <f>ROUND(I157*H157,2)</f>
        <v>0</v>
      </c>
      <c r="R157" s="242">
        <f>ROUND(J157*H157,2)</f>
        <v>0</v>
      </c>
      <c r="S157" s="84"/>
      <c r="T157" s="243">
        <f>S157*H157</f>
        <v>0</v>
      </c>
      <c r="U157" s="243">
        <v>0</v>
      </c>
      <c r="V157" s="243">
        <f>U157*H157</f>
        <v>0</v>
      </c>
      <c r="W157" s="243">
        <v>0</v>
      </c>
      <c r="X157" s="244">
        <f>W157*H157</f>
        <v>0</v>
      </c>
      <c r="Y157" s="38"/>
      <c r="Z157" s="38"/>
      <c r="AA157" s="38"/>
      <c r="AB157" s="38"/>
      <c r="AC157" s="38"/>
      <c r="AD157" s="38"/>
      <c r="AE157" s="38"/>
      <c r="AR157" s="245" t="s">
        <v>141</v>
      </c>
      <c r="AT157" s="245" t="s">
        <v>145</v>
      </c>
      <c r="AU157" s="245" t="s">
        <v>84</v>
      </c>
      <c r="AY157" s="17" t="s">
        <v>142</v>
      </c>
      <c r="BE157" s="246">
        <f>IF(O157="základní",K157,0)</f>
        <v>0</v>
      </c>
      <c r="BF157" s="246">
        <f>IF(O157="snížená",K157,0)</f>
        <v>0</v>
      </c>
      <c r="BG157" s="246">
        <f>IF(O157="zákl. přenesená",K157,0)</f>
        <v>0</v>
      </c>
      <c r="BH157" s="246">
        <f>IF(O157="sníž. přenesená",K157,0)</f>
        <v>0</v>
      </c>
      <c r="BI157" s="246">
        <f>IF(O157="nulová",K157,0)</f>
        <v>0</v>
      </c>
      <c r="BJ157" s="17" t="s">
        <v>82</v>
      </c>
      <c r="BK157" s="246">
        <f>ROUND(P157*H157,2)</f>
        <v>0</v>
      </c>
      <c r="BL157" s="17" t="s">
        <v>141</v>
      </c>
      <c r="BM157" s="245" t="s">
        <v>351</v>
      </c>
    </row>
    <row r="158" s="2" customFormat="1" ht="33" customHeight="1">
      <c r="A158" s="38"/>
      <c r="B158" s="39"/>
      <c r="C158" s="251" t="s">
        <v>352</v>
      </c>
      <c r="D158" s="251" t="s">
        <v>175</v>
      </c>
      <c r="E158" s="252" t="s">
        <v>353</v>
      </c>
      <c r="F158" s="253" t="s">
        <v>354</v>
      </c>
      <c r="G158" s="254" t="s">
        <v>159</v>
      </c>
      <c r="H158" s="255">
        <v>6</v>
      </c>
      <c r="I158" s="256"/>
      <c r="J158" s="257"/>
      <c r="K158" s="258">
        <f>ROUND(P158*H158,2)</f>
        <v>0</v>
      </c>
      <c r="L158" s="253" t="s">
        <v>149</v>
      </c>
      <c r="M158" s="259"/>
      <c r="N158" s="260" t="s">
        <v>22</v>
      </c>
      <c r="O158" s="241" t="s">
        <v>44</v>
      </c>
      <c r="P158" s="242">
        <f>I158+J158</f>
        <v>0</v>
      </c>
      <c r="Q158" s="242">
        <f>ROUND(I158*H158,2)</f>
        <v>0</v>
      </c>
      <c r="R158" s="242">
        <f>ROUND(J158*H158,2)</f>
        <v>0</v>
      </c>
      <c r="S158" s="84"/>
      <c r="T158" s="243">
        <f>S158*H158</f>
        <v>0</v>
      </c>
      <c r="U158" s="243">
        <v>0</v>
      </c>
      <c r="V158" s="243">
        <f>U158*H158</f>
        <v>0</v>
      </c>
      <c r="W158" s="243">
        <v>0</v>
      </c>
      <c r="X158" s="244">
        <f>W158*H158</f>
        <v>0</v>
      </c>
      <c r="Y158" s="38"/>
      <c r="Z158" s="38"/>
      <c r="AA158" s="38"/>
      <c r="AB158" s="38"/>
      <c r="AC158" s="38"/>
      <c r="AD158" s="38"/>
      <c r="AE158" s="38"/>
      <c r="AR158" s="245" t="s">
        <v>178</v>
      </c>
      <c r="AT158" s="245" t="s">
        <v>175</v>
      </c>
      <c r="AU158" s="245" t="s">
        <v>84</v>
      </c>
      <c r="AY158" s="17" t="s">
        <v>142</v>
      </c>
      <c r="BE158" s="246">
        <f>IF(O158="základní",K158,0)</f>
        <v>0</v>
      </c>
      <c r="BF158" s="246">
        <f>IF(O158="snížená",K158,0)</f>
        <v>0</v>
      </c>
      <c r="BG158" s="246">
        <f>IF(O158="zákl. přenesená",K158,0)</f>
        <v>0</v>
      </c>
      <c r="BH158" s="246">
        <f>IF(O158="sníž. přenesená",K158,0)</f>
        <v>0</v>
      </c>
      <c r="BI158" s="246">
        <f>IF(O158="nulová",K158,0)</f>
        <v>0</v>
      </c>
      <c r="BJ158" s="17" t="s">
        <v>82</v>
      </c>
      <c r="BK158" s="246">
        <f>ROUND(P158*H158,2)</f>
        <v>0</v>
      </c>
      <c r="BL158" s="17" t="s">
        <v>178</v>
      </c>
      <c r="BM158" s="245" t="s">
        <v>355</v>
      </c>
    </row>
    <row r="159" s="2" customFormat="1" ht="21.75" customHeight="1">
      <c r="A159" s="38"/>
      <c r="B159" s="39"/>
      <c r="C159" s="233" t="s">
        <v>356</v>
      </c>
      <c r="D159" s="233" t="s">
        <v>145</v>
      </c>
      <c r="E159" s="234" t="s">
        <v>357</v>
      </c>
      <c r="F159" s="235" t="s">
        <v>358</v>
      </c>
      <c r="G159" s="236" t="s">
        <v>159</v>
      </c>
      <c r="H159" s="237">
        <v>1</v>
      </c>
      <c r="I159" s="238"/>
      <c r="J159" s="238"/>
      <c r="K159" s="239">
        <f>ROUND(P159*H159,2)</f>
        <v>0</v>
      </c>
      <c r="L159" s="235" t="s">
        <v>149</v>
      </c>
      <c r="M159" s="44"/>
      <c r="N159" s="240" t="s">
        <v>22</v>
      </c>
      <c r="O159" s="241" t="s">
        <v>44</v>
      </c>
      <c r="P159" s="242">
        <f>I159+J159</f>
        <v>0</v>
      </c>
      <c r="Q159" s="242">
        <f>ROUND(I159*H159,2)</f>
        <v>0</v>
      </c>
      <c r="R159" s="242">
        <f>ROUND(J159*H159,2)</f>
        <v>0</v>
      </c>
      <c r="S159" s="84"/>
      <c r="T159" s="243">
        <f>S159*H159</f>
        <v>0</v>
      </c>
      <c r="U159" s="243">
        <v>0</v>
      </c>
      <c r="V159" s="243">
        <f>U159*H159</f>
        <v>0</v>
      </c>
      <c r="W159" s="243">
        <v>0</v>
      </c>
      <c r="X159" s="244">
        <f>W159*H159</f>
        <v>0</v>
      </c>
      <c r="Y159" s="38"/>
      <c r="Z159" s="38"/>
      <c r="AA159" s="38"/>
      <c r="AB159" s="38"/>
      <c r="AC159" s="38"/>
      <c r="AD159" s="38"/>
      <c r="AE159" s="38"/>
      <c r="AR159" s="245" t="s">
        <v>141</v>
      </c>
      <c r="AT159" s="245" t="s">
        <v>145</v>
      </c>
      <c r="AU159" s="245" t="s">
        <v>84</v>
      </c>
      <c r="AY159" s="17" t="s">
        <v>142</v>
      </c>
      <c r="BE159" s="246">
        <f>IF(O159="základní",K159,0)</f>
        <v>0</v>
      </c>
      <c r="BF159" s="246">
        <f>IF(O159="snížená",K159,0)</f>
        <v>0</v>
      </c>
      <c r="BG159" s="246">
        <f>IF(O159="zákl. přenesená",K159,0)</f>
        <v>0</v>
      </c>
      <c r="BH159" s="246">
        <f>IF(O159="sníž. přenesená",K159,0)</f>
        <v>0</v>
      </c>
      <c r="BI159" s="246">
        <f>IF(O159="nulová",K159,0)</f>
        <v>0</v>
      </c>
      <c r="BJ159" s="17" t="s">
        <v>82</v>
      </c>
      <c r="BK159" s="246">
        <f>ROUND(P159*H159,2)</f>
        <v>0</v>
      </c>
      <c r="BL159" s="17" t="s">
        <v>141</v>
      </c>
      <c r="BM159" s="245" t="s">
        <v>359</v>
      </c>
    </row>
    <row r="160" s="2" customFormat="1" ht="21.75" customHeight="1">
      <c r="A160" s="38"/>
      <c r="B160" s="39"/>
      <c r="C160" s="251" t="s">
        <v>360</v>
      </c>
      <c r="D160" s="251" t="s">
        <v>175</v>
      </c>
      <c r="E160" s="252" t="s">
        <v>361</v>
      </c>
      <c r="F160" s="253" t="s">
        <v>362</v>
      </c>
      <c r="G160" s="254" t="s">
        <v>159</v>
      </c>
      <c r="H160" s="255">
        <v>1</v>
      </c>
      <c r="I160" s="256"/>
      <c r="J160" s="257"/>
      <c r="K160" s="258">
        <f>ROUND(P160*H160,2)</f>
        <v>0</v>
      </c>
      <c r="L160" s="253" t="s">
        <v>149</v>
      </c>
      <c r="M160" s="259"/>
      <c r="N160" s="260" t="s">
        <v>22</v>
      </c>
      <c r="O160" s="241" t="s">
        <v>44</v>
      </c>
      <c r="P160" s="242">
        <f>I160+J160</f>
        <v>0</v>
      </c>
      <c r="Q160" s="242">
        <f>ROUND(I160*H160,2)</f>
        <v>0</v>
      </c>
      <c r="R160" s="242">
        <f>ROUND(J160*H160,2)</f>
        <v>0</v>
      </c>
      <c r="S160" s="84"/>
      <c r="T160" s="243">
        <f>S160*H160</f>
        <v>0</v>
      </c>
      <c r="U160" s="243">
        <v>0</v>
      </c>
      <c r="V160" s="243">
        <f>U160*H160</f>
        <v>0</v>
      </c>
      <c r="W160" s="243">
        <v>0</v>
      </c>
      <c r="X160" s="244">
        <f>W160*H160</f>
        <v>0</v>
      </c>
      <c r="Y160" s="38"/>
      <c r="Z160" s="38"/>
      <c r="AA160" s="38"/>
      <c r="AB160" s="38"/>
      <c r="AC160" s="38"/>
      <c r="AD160" s="38"/>
      <c r="AE160" s="38"/>
      <c r="AR160" s="245" t="s">
        <v>178</v>
      </c>
      <c r="AT160" s="245" t="s">
        <v>175</v>
      </c>
      <c r="AU160" s="245" t="s">
        <v>84</v>
      </c>
      <c r="AY160" s="17" t="s">
        <v>142</v>
      </c>
      <c r="BE160" s="246">
        <f>IF(O160="základní",K160,0)</f>
        <v>0</v>
      </c>
      <c r="BF160" s="246">
        <f>IF(O160="snížená",K160,0)</f>
        <v>0</v>
      </c>
      <c r="BG160" s="246">
        <f>IF(O160="zákl. přenesená",K160,0)</f>
        <v>0</v>
      </c>
      <c r="BH160" s="246">
        <f>IF(O160="sníž. přenesená",K160,0)</f>
        <v>0</v>
      </c>
      <c r="BI160" s="246">
        <f>IF(O160="nulová",K160,0)</f>
        <v>0</v>
      </c>
      <c r="BJ160" s="17" t="s">
        <v>82</v>
      </c>
      <c r="BK160" s="246">
        <f>ROUND(P160*H160,2)</f>
        <v>0</v>
      </c>
      <c r="BL160" s="17" t="s">
        <v>178</v>
      </c>
      <c r="BM160" s="245" t="s">
        <v>363</v>
      </c>
    </row>
    <row r="161" s="2" customFormat="1" ht="21.75" customHeight="1">
      <c r="A161" s="38"/>
      <c r="B161" s="39"/>
      <c r="C161" s="233" t="s">
        <v>364</v>
      </c>
      <c r="D161" s="233" t="s">
        <v>145</v>
      </c>
      <c r="E161" s="234" t="s">
        <v>365</v>
      </c>
      <c r="F161" s="235" t="s">
        <v>366</v>
      </c>
      <c r="G161" s="236" t="s">
        <v>159</v>
      </c>
      <c r="H161" s="237">
        <v>6</v>
      </c>
      <c r="I161" s="238"/>
      <c r="J161" s="238"/>
      <c r="K161" s="239">
        <f>ROUND(P161*H161,2)</f>
        <v>0</v>
      </c>
      <c r="L161" s="235" t="s">
        <v>149</v>
      </c>
      <c r="M161" s="44"/>
      <c r="N161" s="240" t="s">
        <v>22</v>
      </c>
      <c r="O161" s="241" t="s">
        <v>44</v>
      </c>
      <c r="P161" s="242">
        <f>I161+J161</f>
        <v>0</v>
      </c>
      <c r="Q161" s="242">
        <f>ROUND(I161*H161,2)</f>
        <v>0</v>
      </c>
      <c r="R161" s="242">
        <f>ROUND(J161*H161,2)</f>
        <v>0</v>
      </c>
      <c r="S161" s="84"/>
      <c r="T161" s="243">
        <f>S161*H161</f>
        <v>0</v>
      </c>
      <c r="U161" s="243">
        <v>0</v>
      </c>
      <c r="V161" s="243">
        <f>U161*H161</f>
        <v>0</v>
      </c>
      <c r="W161" s="243">
        <v>0</v>
      </c>
      <c r="X161" s="244">
        <f>W161*H161</f>
        <v>0</v>
      </c>
      <c r="Y161" s="38"/>
      <c r="Z161" s="38"/>
      <c r="AA161" s="38"/>
      <c r="AB161" s="38"/>
      <c r="AC161" s="38"/>
      <c r="AD161" s="38"/>
      <c r="AE161" s="38"/>
      <c r="AR161" s="245" t="s">
        <v>141</v>
      </c>
      <c r="AT161" s="245" t="s">
        <v>145</v>
      </c>
      <c r="AU161" s="245" t="s">
        <v>84</v>
      </c>
      <c r="AY161" s="17" t="s">
        <v>142</v>
      </c>
      <c r="BE161" s="246">
        <f>IF(O161="základní",K161,0)</f>
        <v>0</v>
      </c>
      <c r="BF161" s="246">
        <f>IF(O161="snížená",K161,0)</f>
        <v>0</v>
      </c>
      <c r="BG161" s="246">
        <f>IF(O161="zákl. přenesená",K161,0)</f>
        <v>0</v>
      </c>
      <c r="BH161" s="246">
        <f>IF(O161="sníž. přenesená",K161,0)</f>
        <v>0</v>
      </c>
      <c r="BI161" s="246">
        <f>IF(O161="nulová",K161,0)</f>
        <v>0</v>
      </c>
      <c r="BJ161" s="17" t="s">
        <v>82</v>
      </c>
      <c r="BK161" s="246">
        <f>ROUND(P161*H161,2)</f>
        <v>0</v>
      </c>
      <c r="BL161" s="17" t="s">
        <v>141</v>
      </c>
      <c r="BM161" s="245" t="s">
        <v>367</v>
      </c>
    </row>
    <row r="162" s="2" customFormat="1" ht="44.25" customHeight="1">
      <c r="A162" s="38"/>
      <c r="B162" s="39"/>
      <c r="C162" s="251" t="s">
        <v>368</v>
      </c>
      <c r="D162" s="251" t="s">
        <v>175</v>
      </c>
      <c r="E162" s="252" t="s">
        <v>369</v>
      </c>
      <c r="F162" s="253" t="s">
        <v>370</v>
      </c>
      <c r="G162" s="254" t="s">
        <v>159</v>
      </c>
      <c r="H162" s="255">
        <v>1</v>
      </c>
      <c r="I162" s="256"/>
      <c r="J162" s="257"/>
      <c r="K162" s="258">
        <f>ROUND(P162*H162,2)</f>
        <v>0</v>
      </c>
      <c r="L162" s="253" t="s">
        <v>149</v>
      </c>
      <c r="M162" s="259"/>
      <c r="N162" s="260" t="s">
        <v>22</v>
      </c>
      <c r="O162" s="241" t="s">
        <v>44</v>
      </c>
      <c r="P162" s="242">
        <f>I162+J162</f>
        <v>0</v>
      </c>
      <c r="Q162" s="242">
        <f>ROUND(I162*H162,2)</f>
        <v>0</v>
      </c>
      <c r="R162" s="242">
        <f>ROUND(J162*H162,2)</f>
        <v>0</v>
      </c>
      <c r="S162" s="84"/>
      <c r="T162" s="243">
        <f>S162*H162</f>
        <v>0</v>
      </c>
      <c r="U162" s="243">
        <v>0</v>
      </c>
      <c r="V162" s="243">
        <f>U162*H162</f>
        <v>0</v>
      </c>
      <c r="W162" s="243">
        <v>0</v>
      </c>
      <c r="X162" s="244">
        <f>W162*H162</f>
        <v>0</v>
      </c>
      <c r="Y162" s="38"/>
      <c r="Z162" s="38"/>
      <c r="AA162" s="38"/>
      <c r="AB162" s="38"/>
      <c r="AC162" s="38"/>
      <c r="AD162" s="38"/>
      <c r="AE162" s="38"/>
      <c r="AR162" s="245" t="s">
        <v>178</v>
      </c>
      <c r="AT162" s="245" t="s">
        <v>175</v>
      </c>
      <c r="AU162" s="245" t="s">
        <v>84</v>
      </c>
      <c r="AY162" s="17" t="s">
        <v>142</v>
      </c>
      <c r="BE162" s="246">
        <f>IF(O162="základní",K162,0)</f>
        <v>0</v>
      </c>
      <c r="BF162" s="246">
        <f>IF(O162="snížená",K162,0)</f>
        <v>0</v>
      </c>
      <c r="BG162" s="246">
        <f>IF(O162="zákl. přenesená",K162,0)</f>
        <v>0</v>
      </c>
      <c r="BH162" s="246">
        <f>IF(O162="sníž. přenesená",K162,0)</f>
        <v>0</v>
      </c>
      <c r="BI162" s="246">
        <f>IF(O162="nulová",K162,0)</f>
        <v>0</v>
      </c>
      <c r="BJ162" s="17" t="s">
        <v>82</v>
      </c>
      <c r="BK162" s="246">
        <f>ROUND(P162*H162,2)</f>
        <v>0</v>
      </c>
      <c r="BL162" s="17" t="s">
        <v>178</v>
      </c>
      <c r="BM162" s="245" t="s">
        <v>371</v>
      </c>
    </row>
    <row r="163" s="2" customFormat="1" ht="21.75" customHeight="1">
      <c r="A163" s="38"/>
      <c r="B163" s="39"/>
      <c r="C163" s="233" t="s">
        <v>372</v>
      </c>
      <c r="D163" s="233" t="s">
        <v>145</v>
      </c>
      <c r="E163" s="234" t="s">
        <v>373</v>
      </c>
      <c r="F163" s="235" t="s">
        <v>374</v>
      </c>
      <c r="G163" s="236" t="s">
        <v>159</v>
      </c>
      <c r="H163" s="237">
        <v>10</v>
      </c>
      <c r="I163" s="238"/>
      <c r="J163" s="238"/>
      <c r="K163" s="239">
        <f>ROUND(P163*H163,2)</f>
        <v>0</v>
      </c>
      <c r="L163" s="235" t="s">
        <v>149</v>
      </c>
      <c r="M163" s="44"/>
      <c r="N163" s="240" t="s">
        <v>22</v>
      </c>
      <c r="O163" s="241" t="s">
        <v>44</v>
      </c>
      <c r="P163" s="242">
        <f>I163+J163</f>
        <v>0</v>
      </c>
      <c r="Q163" s="242">
        <f>ROUND(I163*H163,2)</f>
        <v>0</v>
      </c>
      <c r="R163" s="242">
        <f>ROUND(J163*H163,2)</f>
        <v>0</v>
      </c>
      <c r="S163" s="84"/>
      <c r="T163" s="243">
        <f>S163*H163</f>
        <v>0</v>
      </c>
      <c r="U163" s="243">
        <v>0</v>
      </c>
      <c r="V163" s="243">
        <f>U163*H163</f>
        <v>0</v>
      </c>
      <c r="W163" s="243">
        <v>0</v>
      </c>
      <c r="X163" s="244">
        <f>W163*H163</f>
        <v>0</v>
      </c>
      <c r="Y163" s="38"/>
      <c r="Z163" s="38"/>
      <c r="AA163" s="38"/>
      <c r="AB163" s="38"/>
      <c r="AC163" s="38"/>
      <c r="AD163" s="38"/>
      <c r="AE163" s="38"/>
      <c r="AR163" s="245" t="s">
        <v>141</v>
      </c>
      <c r="AT163" s="245" t="s">
        <v>145</v>
      </c>
      <c r="AU163" s="245" t="s">
        <v>84</v>
      </c>
      <c r="AY163" s="17" t="s">
        <v>142</v>
      </c>
      <c r="BE163" s="246">
        <f>IF(O163="základní",K163,0)</f>
        <v>0</v>
      </c>
      <c r="BF163" s="246">
        <f>IF(O163="snížená",K163,0)</f>
        <v>0</v>
      </c>
      <c r="BG163" s="246">
        <f>IF(O163="zákl. přenesená",K163,0)</f>
        <v>0</v>
      </c>
      <c r="BH163" s="246">
        <f>IF(O163="sníž. přenesená",K163,0)</f>
        <v>0</v>
      </c>
      <c r="BI163" s="246">
        <f>IF(O163="nulová",K163,0)</f>
        <v>0</v>
      </c>
      <c r="BJ163" s="17" t="s">
        <v>82</v>
      </c>
      <c r="BK163" s="246">
        <f>ROUND(P163*H163,2)</f>
        <v>0</v>
      </c>
      <c r="BL163" s="17" t="s">
        <v>141</v>
      </c>
      <c r="BM163" s="245" t="s">
        <v>375</v>
      </c>
    </row>
    <row r="164" s="2" customFormat="1" ht="33" customHeight="1">
      <c r="A164" s="38"/>
      <c r="B164" s="39"/>
      <c r="C164" s="251" t="s">
        <v>376</v>
      </c>
      <c r="D164" s="251" t="s">
        <v>175</v>
      </c>
      <c r="E164" s="252" t="s">
        <v>377</v>
      </c>
      <c r="F164" s="253" t="s">
        <v>378</v>
      </c>
      <c r="G164" s="254" t="s">
        <v>159</v>
      </c>
      <c r="H164" s="255">
        <v>10</v>
      </c>
      <c r="I164" s="256"/>
      <c r="J164" s="257"/>
      <c r="K164" s="258">
        <f>ROUND(P164*H164,2)</f>
        <v>0</v>
      </c>
      <c r="L164" s="253" t="s">
        <v>149</v>
      </c>
      <c r="M164" s="259"/>
      <c r="N164" s="260" t="s">
        <v>22</v>
      </c>
      <c r="O164" s="241" t="s">
        <v>44</v>
      </c>
      <c r="P164" s="242">
        <f>I164+J164</f>
        <v>0</v>
      </c>
      <c r="Q164" s="242">
        <f>ROUND(I164*H164,2)</f>
        <v>0</v>
      </c>
      <c r="R164" s="242">
        <f>ROUND(J164*H164,2)</f>
        <v>0</v>
      </c>
      <c r="S164" s="84"/>
      <c r="T164" s="243">
        <f>S164*H164</f>
        <v>0</v>
      </c>
      <c r="U164" s="243">
        <v>0</v>
      </c>
      <c r="V164" s="243">
        <f>U164*H164</f>
        <v>0</v>
      </c>
      <c r="W164" s="243">
        <v>0</v>
      </c>
      <c r="X164" s="244">
        <f>W164*H164</f>
        <v>0</v>
      </c>
      <c r="Y164" s="38"/>
      <c r="Z164" s="38"/>
      <c r="AA164" s="38"/>
      <c r="AB164" s="38"/>
      <c r="AC164" s="38"/>
      <c r="AD164" s="38"/>
      <c r="AE164" s="38"/>
      <c r="AR164" s="245" t="s">
        <v>178</v>
      </c>
      <c r="AT164" s="245" t="s">
        <v>175</v>
      </c>
      <c r="AU164" s="245" t="s">
        <v>84</v>
      </c>
      <c r="AY164" s="17" t="s">
        <v>142</v>
      </c>
      <c r="BE164" s="246">
        <f>IF(O164="základní",K164,0)</f>
        <v>0</v>
      </c>
      <c r="BF164" s="246">
        <f>IF(O164="snížená",K164,0)</f>
        <v>0</v>
      </c>
      <c r="BG164" s="246">
        <f>IF(O164="zákl. přenesená",K164,0)</f>
        <v>0</v>
      </c>
      <c r="BH164" s="246">
        <f>IF(O164="sníž. přenesená",K164,0)</f>
        <v>0</v>
      </c>
      <c r="BI164" s="246">
        <f>IF(O164="nulová",K164,0)</f>
        <v>0</v>
      </c>
      <c r="BJ164" s="17" t="s">
        <v>82</v>
      </c>
      <c r="BK164" s="246">
        <f>ROUND(P164*H164,2)</f>
        <v>0</v>
      </c>
      <c r="BL164" s="17" t="s">
        <v>178</v>
      </c>
      <c r="BM164" s="245" t="s">
        <v>379</v>
      </c>
    </row>
    <row r="165" s="2" customFormat="1" ht="21.75" customHeight="1">
      <c r="A165" s="38"/>
      <c r="B165" s="39"/>
      <c r="C165" s="233" t="s">
        <v>380</v>
      </c>
      <c r="D165" s="233" t="s">
        <v>145</v>
      </c>
      <c r="E165" s="234" t="s">
        <v>381</v>
      </c>
      <c r="F165" s="235" t="s">
        <v>382</v>
      </c>
      <c r="G165" s="236" t="s">
        <v>159</v>
      </c>
      <c r="H165" s="237">
        <v>11</v>
      </c>
      <c r="I165" s="238"/>
      <c r="J165" s="238"/>
      <c r="K165" s="239">
        <f>ROUND(P165*H165,2)</f>
        <v>0</v>
      </c>
      <c r="L165" s="235" t="s">
        <v>149</v>
      </c>
      <c r="M165" s="44"/>
      <c r="N165" s="240" t="s">
        <v>22</v>
      </c>
      <c r="O165" s="241" t="s">
        <v>44</v>
      </c>
      <c r="P165" s="242">
        <f>I165+J165</f>
        <v>0</v>
      </c>
      <c r="Q165" s="242">
        <f>ROUND(I165*H165,2)</f>
        <v>0</v>
      </c>
      <c r="R165" s="242">
        <f>ROUND(J165*H165,2)</f>
        <v>0</v>
      </c>
      <c r="S165" s="84"/>
      <c r="T165" s="243">
        <f>S165*H165</f>
        <v>0</v>
      </c>
      <c r="U165" s="243">
        <v>0</v>
      </c>
      <c r="V165" s="243">
        <f>U165*H165</f>
        <v>0</v>
      </c>
      <c r="W165" s="243">
        <v>0</v>
      </c>
      <c r="X165" s="244">
        <f>W165*H165</f>
        <v>0</v>
      </c>
      <c r="Y165" s="38"/>
      <c r="Z165" s="38"/>
      <c r="AA165" s="38"/>
      <c r="AB165" s="38"/>
      <c r="AC165" s="38"/>
      <c r="AD165" s="38"/>
      <c r="AE165" s="38"/>
      <c r="AR165" s="245" t="s">
        <v>383</v>
      </c>
      <c r="AT165" s="245" t="s">
        <v>145</v>
      </c>
      <c r="AU165" s="245" t="s">
        <v>84</v>
      </c>
      <c r="AY165" s="17" t="s">
        <v>142</v>
      </c>
      <c r="BE165" s="246">
        <f>IF(O165="základní",K165,0)</f>
        <v>0</v>
      </c>
      <c r="BF165" s="246">
        <f>IF(O165="snížená",K165,0)</f>
        <v>0</v>
      </c>
      <c r="BG165" s="246">
        <f>IF(O165="zákl. přenesená",K165,0)</f>
        <v>0</v>
      </c>
      <c r="BH165" s="246">
        <f>IF(O165="sníž. přenesená",K165,0)</f>
        <v>0</v>
      </c>
      <c r="BI165" s="246">
        <f>IF(O165="nulová",K165,0)</f>
        <v>0</v>
      </c>
      <c r="BJ165" s="17" t="s">
        <v>82</v>
      </c>
      <c r="BK165" s="246">
        <f>ROUND(P165*H165,2)</f>
        <v>0</v>
      </c>
      <c r="BL165" s="17" t="s">
        <v>383</v>
      </c>
      <c r="BM165" s="245" t="s">
        <v>384</v>
      </c>
    </row>
    <row r="166" s="2" customFormat="1" ht="33" customHeight="1">
      <c r="A166" s="38"/>
      <c r="B166" s="39"/>
      <c r="C166" s="251" t="s">
        <v>385</v>
      </c>
      <c r="D166" s="251" t="s">
        <v>175</v>
      </c>
      <c r="E166" s="252" t="s">
        <v>386</v>
      </c>
      <c r="F166" s="253" t="s">
        <v>387</v>
      </c>
      <c r="G166" s="254" t="s">
        <v>159</v>
      </c>
      <c r="H166" s="255">
        <v>2</v>
      </c>
      <c r="I166" s="256"/>
      <c r="J166" s="257"/>
      <c r="K166" s="258">
        <f>ROUND(P166*H166,2)</f>
        <v>0</v>
      </c>
      <c r="L166" s="253" t="s">
        <v>149</v>
      </c>
      <c r="M166" s="259"/>
      <c r="N166" s="260" t="s">
        <v>22</v>
      </c>
      <c r="O166" s="241" t="s">
        <v>44</v>
      </c>
      <c r="P166" s="242">
        <f>I166+J166</f>
        <v>0</v>
      </c>
      <c r="Q166" s="242">
        <f>ROUND(I166*H166,2)</f>
        <v>0</v>
      </c>
      <c r="R166" s="242">
        <f>ROUND(J166*H166,2)</f>
        <v>0</v>
      </c>
      <c r="S166" s="84"/>
      <c r="T166" s="243">
        <f>S166*H166</f>
        <v>0</v>
      </c>
      <c r="U166" s="243">
        <v>0</v>
      </c>
      <c r="V166" s="243">
        <f>U166*H166</f>
        <v>0</v>
      </c>
      <c r="W166" s="243">
        <v>0</v>
      </c>
      <c r="X166" s="244">
        <f>W166*H166</f>
        <v>0</v>
      </c>
      <c r="Y166" s="38"/>
      <c r="Z166" s="38"/>
      <c r="AA166" s="38"/>
      <c r="AB166" s="38"/>
      <c r="AC166" s="38"/>
      <c r="AD166" s="38"/>
      <c r="AE166" s="38"/>
      <c r="AR166" s="245" t="s">
        <v>178</v>
      </c>
      <c r="AT166" s="245" t="s">
        <v>175</v>
      </c>
      <c r="AU166" s="245" t="s">
        <v>84</v>
      </c>
      <c r="AY166" s="17" t="s">
        <v>142</v>
      </c>
      <c r="BE166" s="246">
        <f>IF(O166="základní",K166,0)</f>
        <v>0</v>
      </c>
      <c r="BF166" s="246">
        <f>IF(O166="snížená",K166,0)</f>
        <v>0</v>
      </c>
      <c r="BG166" s="246">
        <f>IF(O166="zákl. přenesená",K166,0)</f>
        <v>0</v>
      </c>
      <c r="BH166" s="246">
        <f>IF(O166="sníž. přenesená",K166,0)</f>
        <v>0</v>
      </c>
      <c r="BI166" s="246">
        <f>IF(O166="nulová",K166,0)</f>
        <v>0</v>
      </c>
      <c r="BJ166" s="17" t="s">
        <v>82</v>
      </c>
      <c r="BK166" s="246">
        <f>ROUND(P166*H166,2)</f>
        <v>0</v>
      </c>
      <c r="BL166" s="17" t="s">
        <v>178</v>
      </c>
      <c r="BM166" s="245" t="s">
        <v>388</v>
      </c>
    </row>
    <row r="167" s="2" customFormat="1" ht="33" customHeight="1">
      <c r="A167" s="38"/>
      <c r="B167" s="39"/>
      <c r="C167" s="251" t="s">
        <v>389</v>
      </c>
      <c r="D167" s="251" t="s">
        <v>175</v>
      </c>
      <c r="E167" s="252" t="s">
        <v>390</v>
      </c>
      <c r="F167" s="253" t="s">
        <v>391</v>
      </c>
      <c r="G167" s="254" t="s">
        <v>159</v>
      </c>
      <c r="H167" s="255">
        <v>5</v>
      </c>
      <c r="I167" s="256"/>
      <c r="J167" s="257"/>
      <c r="K167" s="258">
        <f>ROUND(P167*H167,2)</f>
        <v>0</v>
      </c>
      <c r="L167" s="253" t="s">
        <v>149</v>
      </c>
      <c r="M167" s="259"/>
      <c r="N167" s="260" t="s">
        <v>22</v>
      </c>
      <c r="O167" s="241" t="s">
        <v>44</v>
      </c>
      <c r="P167" s="242">
        <f>I167+J167</f>
        <v>0</v>
      </c>
      <c r="Q167" s="242">
        <f>ROUND(I167*H167,2)</f>
        <v>0</v>
      </c>
      <c r="R167" s="242">
        <f>ROUND(J167*H167,2)</f>
        <v>0</v>
      </c>
      <c r="S167" s="84"/>
      <c r="T167" s="243">
        <f>S167*H167</f>
        <v>0</v>
      </c>
      <c r="U167" s="243">
        <v>0</v>
      </c>
      <c r="V167" s="243">
        <f>U167*H167</f>
        <v>0</v>
      </c>
      <c r="W167" s="243">
        <v>0</v>
      </c>
      <c r="X167" s="244">
        <f>W167*H167</f>
        <v>0</v>
      </c>
      <c r="Y167" s="38"/>
      <c r="Z167" s="38"/>
      <c r="AA167" s="38"/>
      <c r="AB167" s="38"/>
      <c r="AC167" s="38"/>
      <c r="AD167" s="38"/>
      <c r="AE167" s="38"/>
      <c r="AR167" s="245" t="s">
        <v>178</v>
      </c>
      <c r="AT167" s="245" t="s">
        <v>175</v>
      </c>
      <c r="AU167" s="245" t="s">
        <v>84</v>
      </c>
      <c r="AY167" s="17" t="s">
        <v>142</v>
      </c>
      <c r="BE167" s="246">
        <f>IF(O167="základní",K167,0)</f>
        <v>0</v>
      </c>
      <c r="BF167" s="246">
        <f>IF(O167="snížená",K167,0)</f>
        <v>0</v>
      </c>
      <c r="BG167" s="246">
        <f>IF(O167="zákl. přenesená",K167,0)</f>
        <v>0</v>
      </c>
      <c r="BH167" s="246">
        <f>IF(O167="sníž. přenesená",K167,0)</f>
        <v>0</v>
      </c>
      <c r="BI167" s="246">
        <f>IF(O167="nulová",K167,0)</f>
        <v>0</v>
      </c>
      <c r="BJ167" s="17" t="s">
        <v>82</v>
      </c>
      <c r="BK167" s="246">
        <f>ROUND(P167*H167,2)</f>
        <v>0</v>
      </c>
      <c r="BL167" s="17" t="s">
        <v>178</v>
      </c>
      <c r="BM167" s="245" t="s">
        <v>392</v>
      </c>
    </row>
    <row r="168" s="2" customFormat="1" ht="33" customHeight="1">
      <c r="A168" s="38"/>
      <c r="B168" s="39"/>
      <c r="C168" s="251" t="s">
        <v>393</v>
      </c>
      <c r="D168" s="251" t="s">
        <v>175</v>
      </c>
      <c r="E168" s="252" t="s">
        <v>394</v>
      </c>
      <c r="F168" s="253" t="s">
        <v>395</v>
      </c>
      <c r="G168" s="254" t="s">
        <v>159</v>
      </c>
      <c r="H168" s="255">
        <v>1</v>
      </c>
      <c r="I168" s="256"/>
      <c r="J168" s="257"/>
      <c r="K168" s="258">
        <f>ROUND(P168*H168,2)</f>
        <v>0</v>
      </c>
      <c r="L168" s="253" t="s">
        <v>149</v>
      </c>
      <c r="M168" s="259"/>
      <c r="N168" s="260" t="s">
        <v>22</v>
      </c>
      <c r="O168" s="241" t="s">
        <v>44</v>
      </c>
      <c r="P168" s="242">
        <f>I168+J168</f>
        <v>0</v>
      </c>
      <c r="Q168" s="242">
        <f>ROUND(I168*H168,2)</f>
        <v>0</v>
      </c>
      <c r="R168" s="242">
        <f>ROUND(J168*H168,2)</f>
        <v>0</v>
      </c>
      <c r="S168" s="84"/>
      <c r="T168" s="243">
        <f>S168*H168</f>
        <v>0</v>
      </c>
      <c r="U168" s="243">
        <v>0</v>
      </c>
      <c r="V168" s="243">
        <f>U168*H168</f>
        <v>0</v>
      </c>
      <c r="W168" s="243">
        <v>0</v>
      </c>
      <c r="X168" s="244">
        <f>W168*H168</f>
        <v>0</v>
      </c>
      <c r="Y168" s="38"/>
      <c r="Z168" s="38"/>
      <c r="AA168" s="38"/>
      <c r="AB168" s="38"/>
      <c r="AC168" s="38"/>
      <c r="AD168" s="38"/>
      <c r="AE168" s="38"/>
      <c r="AR168" s="245" t="s">
        <v>178</v>
      </c>
      <c r="AT168" s="245" t="s">
        <v>175</v>
      </c>
      <c r="AU168" s="245" t="s">
        <v>84</v>
      </c>
      <c r="AY168" s="17" t="s">
        <v>142</v>
      </c>
      <c r="BE168" s="246">
        <f>IF(O168="základní",K168,0)</f>
        <v>0</v>
      </c>
      <c r="BF168" s="246">
        <f>IF(O168="snížená",K168,0)</f>
        <v>0</v>
      </c>
      <c r="BG168" s="246">
        <f>IF(O168="zákl. přenesená",K168,0)</f>
        <v>0</v>
      </c>
      <c r="BH168" s="246">
        <f>IF(O168="sníž. přenesená",K168,0)</f>
        <v>0</v>
      </c>
      <c r="BI168" s="246">
        <f>IF(O168="nulová",K168,0)</f>
        <v>0</v>
      </c>
      <c r="BJ168" s="17" t="s">
        <v>82</v>
      </c>
      <c r="BK168" s="246">
        <f>ROUND(P168*H168,2)</f>
        <v>0</v>
      </c>
      <c r="BL168" s="17" t="s">
        <v>178</v>
      </c>
      <c r="BM168" s="245" t="s">
        <v>396</v>
      </c>
    </row>
    <row r="169" s="2" customFormat="1" ht="33" customHeight="1">
      <c r="A169" s="38"/>
      <c r="B169" s="39"/>
      <c r="C169" s="251" t="s">
        <v>397</v>
      </c>
      <c r="D169" s="251" t="s">
        <v>175</v>
      </c>
      <c r="E169" s="252" t="s">
        <v>398</v>
      </c>
      <c r="F169" s="253" t="s">
        <v>399</v>
      </c>
      <c r="G169" s="254" t="s">
        <v>159</v>
      </c>
      <c r="H169" s="255">
        <v>3</v>
      </c>
      <c r="I169" s="256"/>
      <c r="J169" s="257"/>
      <c r="K169" s="258">
        <f>ROUND(P169*H169,2)</f>
        <v>0</v>
      </c>
      <c r="L169" s="253" t="s">
        <v>149</v>
      </c>
      <c r="M169" s="259"/>
      <c r="N169" s="260" t="s">
        <v>22</v>
      </c>
      <c r="O169" s="241" t="s">
        <v>44</v>
      </c>
      <c r="P169" s="242">
        <f>I169+J169</f>
        <v>0</v>
      </c>
      <c r="Q169" s="242">
        <f>ROUND(I169*H169,2)</f>
        <v>0</v>
      </c>
      <c r="R169" s="242">
        <f>ROUND(J169*H169,2)</f>
        <v>0</v>
      </c>
      <c r="S169" s="84"/>
      <c r="T169" s="243">
        <f>S169*H169</f>
        <v>0</v>
      </c>
      <c r="U169" s="243">
        <v>0</v>
      </c>
      <c r="V169" s="243">
        <f>U169*H169</f>
        <v>0</v>
      </c>
      <c r="W169" s="243">
        <v>0</v>
      </c>
      <c r="X169" s="244">
        <f>W169*H169</f>
        <v>0</v>
      </c>
      <c r="Y169" s="38"/>
      <c r="Z169" s="38"/>
      <c r="AA169" s="38"/>
      <c r="AB169" s="38"/>
      <c r="AC169" s="38"/>
      <c r="AD169" s="38"/>
      <c r="AE169" s="38"/>
      <c r="AR169" s="245" t="s">
        <v>178</v>
      </c>
      <c r="AT169" s="245" t="s">
        <v>175</v>
      </c>
      <c r="AU169" s="245" t="s">
        <v>84</v>
      </c>
      <c r="AY169" s="17" t="s">
        <v>142</v>
      </c>
      <c r="BE169" s="246">
        <f>IF(O169="základní",K169,0)</f>
        <v>0</v>
      </c>
      <c r="BF169" s="246">
        <f>IF(O169="snížená",K169,0)</f>
        <v>0</v>
      </c>
      <c r="BG169" s="246">
        <f>IF(O169="zákl. přenesená",K169,0)</f>
        <v>0</v>
      </c>
      <c r="BH169" s="246">
        <f>IF(O169="sníž. přenesená",K169,0)</f>
        <v>0</v>
      </c>
      <c r="BI169" s="246">
        <f>IF(O169="nulová",K169,0)</f>
        <v>0</v>
      </c>
      <c r="BJ169" s="17" t="s">
        <v>82</v>
      </c>
      <c r="BK169" s="246">
        <f>ROUND(P169*H169,2)</f>
        <v>0</v>
      </c>
      <c r="BL169" s="17" t="s">
        <v>178</v>
      </c>
      <c r="BM169" s="245" t="s">
        <v>400</v>
      </c>
    </row>
    <row r="170" s="2" customFormat="1" ht="21.75" customHeight="1">
      <c r="A170" s="38"/>
      <c r="B170" s="39"/>
      <c r="C170" s="233" t="s">
        <v>401</v>
      </c>
      <c r="D170" s="233" t="s">
        <v>145</v>
      </c>
      <c r="E170" s="234" t="s">
        <v>402</v>
      </c>
      <c r="F170" s="235" t="s">
        <v>403</v>
      </c>
      <c r="G170" s="236" t="s">
        <v>159</v>
      </c>
      <c r="H170" s="237">
        <v>1</v>
      </c>
      <c r="I170" s="238"/>
      <c r="J170" s="238"/>
      <c r="K170" s="239">
        <f>ROUND(P170*H170,2)</f>
        <v>0</v>
      </c>
      <c r="L170" s="235" t="s">
        <v>149</v>
      </c>
      <c r="M170" s="44"/>
      <c r="N170" s="240" t="s">
        <v>22</v>
      </c>
      <c r="O170" s="241" t="s">
        <v>44</v>
      </c>
      <c r="P170" s="242">
        <f>I170+J170</f>
        <v>0</v>
      </c>
      <c r="Q170" s="242">
        <f>ROUND(I170*H170,2)</f>
        <v>0</v>
      </c>
      <c r="R170" s="242">
        <f>ROUND(J170*H170,2)</f>
        <v>0</v>
      </c>
      <c r="S170" s="84"/>
      <c r="T170" s="243">
        <f>S170*H170</f>
        <v>0</v>
      </c>
      <c r="U170" s="243">
        <v>0</v>
      </c>
      <c r="V170" s="243">
        <f>U170*H170</f>
        <v>0</v>
      </c>
      <c r="W170" s="243">
        <v>0</v>
      </c>
      <c r="X170" s="244">
        <f>W170*H170</f>
        <v>0</v>
      </c>
      <c r="Y170" s="38"/>
      <c r="Z170" s="38"/>
      <c r="AA170" s="38"/>
      <c r="AB170" s="38"/>
      <c r="AC170" s="38"/>
      <c r="AD170" s="38"/>
      <c r="AE170" s="38"/>
      <c r="AR170" s="245" t="s">
        <v>141</v>
      </c>
      <c r="AT170" s="245" t="s">
        <v>145</v>
      </c>
      <c r="AU170" s="245" t="s">
        <v>84</v>
      </c>
      <c r="AY170" s="17" t="s">
        <v>142</v>
      </c>
      <c r="BE170" s="246">
        <f>IF(O170="základní",K170,0)</f>
        <v>0</v>
      </c>
      <c r="BF170" s="246">
        <f>IF(O170="snížená",K170,0)</f>
        <v>0</v>
      </c>
      <c r="BG170" s="246">
        <f>IF(O170="zákl. přenesená",K170,0)</f>
        <v>0</v>
      </c>
      <c r="BH170" s="246">
        <f>IF(O170="sníž. přenesená",K170,0)</f>
        <v>0</v>
      </c>
      <c r="BI170" s="246">
        <f>IF(O170="nulová",K170,0)</f>
        <v>0</v>
      </c>
      <c r="BJ170" s="17" t="s">
        <v>82</v>
      </c>
      <c r="BK170" s="246">
        <f>ROUND(P170*H170,2)</f>
        <v>0</v>
      </c>
      <c r="BL170" s="17" t="s">
        <v>141</v>
      </c>
      <c r="BM170" s="245" t="s">
        <v>404</v>
      </c>
    </row>
    <row r="171" s="2" customFormat="1" ht="33" customHeight="1">
      <c r="A171" s="38"/>
      <c r="B171" s="39"/>
      <c r="C171" s="251" t="s">
        <v>405</v>
      </c>
      <c r="D171" s="251" t="s">
        <v>175</v>
      </c>
      <c r="E171" s="252" t="s">
        <v>406</v>
      </c>
      <c r="F171" s="253" t="s">
        <v>407</v>
      </c>
      <c r="G171" s="254" t="s">
        <v>159</v>
      </c>
      <c r="H171" s="255">
        <v>1</v>
      </c>
      <c r="I171" s="256"/>
      <c r="J171" s="257"/>
      <c r="K171" s="258">
        <f>ROUND(P171*H171,2)</f>
        <v>0</v>
      </c>
      <c r="L171" s="253" t="s">
        <v>149</v>
      </c>
      <c r="M171" s="259"/>
      <c r="N171" s="260" t="s">
        <v>22</v>
      </c>
      <c r="O171" s="241" t="s">
        <v>44</v>
      </c>
      <c r="P171" s="242">
        <f>I171+J171</f>
        <v>0</v>
      </c>
      <c r="Q171" s="242">
        <f>ROUND(I171*H171,2)</f>
        <v>0</v>
      </c>
      <c r="R171" s="242">
        <f>ROUND(J171*H171,2)</f>
        <v>0</v>
      </c>
      <c r="S171" s="84"/>
      <c r="T171" s="243">
        <f>S171*H171</f>
        <v>0</v>
      </c>
      <c r="U171" s="243">
        <v>0</v>
      </c>
      <c r="V171" s="243">
        <f>U171*H171</f>
        <v>0</v>
      </c>
      <c r="W171" s="243">
        <v>0</v>
      </c>
      <c r="X171" s="244">
        <f>W171*H171</f>
        <v>0</v>
      </c>
      <c r="Y171" s="38"/>
      <c r="Z171" s="38"/>
      <c r="AA171" s="38"/>
      <c r="AB171" s="38"/>
      <c r="AC171" s="38"/>
      <c r="AD171" s="38"/>
      <c r="AE171" s="38"/>
      <c r="AR171" s="245" t="s">
        <v>178</v>
      </c>
      <c r="AT171" s="245" t="s">
        <v>175</v>
      </c>
      <c r="AU171" s="245" t="s">
        <v>84</v>
      </c>
      <c r="AY171" s="17" t="s">
        <v>142</v>
      </c>
      <c r="BE171" s="246">
        <f>IF(O171="základní",K171,0)</f>
        <v>0</v>
      </c>
      <c r="BF171" s="246">
        <f>IF(O171="snížená",K171,0)</f>
        <v>0</v>
      </c>
      <c r="BG171" s="246">
        <f>IF(O171="zákl. přenesená",K171,0)</f>
        <v>0</v>
      </c>
      <c r="BH171" s="246">
        <f>IF(O171="sníž. přenesená",K171,0)</f>
        <v>0</v>
      </c>
      <c r="BI171" s="246">
        <f>IF(O171="nulová",K171,0)</f>
        <v>0</v>
      </c>
      <c r="BJ171" s="17" t="s">
        <v>82</v>
      </c>
      <c r="BK171" s="246">
        <f>ROUND(P171*H171,2)</f>
        <v>0</v>
      </c>
      <c r="BL171" s="17" t="s">
        <v>178</v>
      </c>
      <c r="BM171" s="245" t="s">
        <v>408</v>
      </c>
    </row>
    <row r="172" s="2" customFormat="1" ht="21.75" customHeight="1">
      <c r="A172" s="38"/>
      <c r="B172" s="39"/>
      <c r="C172" s="233" t="s">
        <v>383</v>
      </c>
      <c r="D172" s="233" t="s">
        <v>145</v>
      </c>
      <c r="E172" s="234" t="s">
        <v>409</v>
      </c>
      <c r="F172" s="235" t="s">
        <v>410</v>
      </c>
      <c r="G172" s="236" t="s">
        <v>159</v>
      </c>
      <c r="H172" s="237">
        <v>1</v>
      </c>
      <c r="I172" s="238"/>
      <c r="J172" s="238"/>
      <c r="K172" s="239">
        <f>ROUND(P172*H172,2)</f>
        <v>0</v>
      </c>
      <c r="L172" s="235" t="s">
        <v>149</v>
      </c>
      <c r="M172" s="44"/>
      <c r="N172" s="240" t="s">
        <v>22</v>
      </c>
      <c r="O172" s="241" t="s">
        <v>44</v>
      </c>
      <c r="P172" s="242">
        <f>I172+J172</f>
        <v>0</v>
      </c>
      <c r="Q172" s="242">
        <f>ROUND(I172*H172,2)</f>
        <v>0</v>
      </c>
      <c r="R172" s="242">
        <f>ROUND(J172*H172,2)</f>
        <v>0</v>
      </c>
      <c r="S172" s="84"/>
      <c r="T172" s="243">
        <f>S172*H172</f>
        <v>0</v>
      </c>
      <c r="U172" s="243">
        <v>0</v>
      </c>
      <c r="V172" s="243">
        <f>U172*H172</f>
        <v>0</v>
      </c>
      <c r="W172" s="243">
        <v>0</v>
      </c>
      <c r="X172" s="244">
        <f>W172*H172</f>
        <v>0</v>
      </c>
      <c r="Y172" s="38"/>
      <c r="Z172" s="38"/>
      <c r="AA172" s="38"/>
      <c r="AB172" s="38"/>
      <c r="AC172" s="38"/>
      <c r="AD172" s="38"/>
      <c r="AE172" s="38"/>
      <c r="AR172" s="245" t="s">
        <v>141</v>
      </c>
      <c r="AT172" s="245" t="s">
        <v>145</v>
      </c>
      <c r="AU172" s="245" t="s">
        <v>84</v>
      </c>
      <c r="AY172" s="17" t="s">
        <v>142</v>
      </c>
      <c r="BE172" s="246">
        <f>IF(O172="základní",K172,0)</f>
        <v>0</v>
      </c>
      <c r="BF172" s="246">
        <f>IF(O172="snížená",K172,0)</f>
        <v>0</v>
      </c>
      <c r="BG172" s="246">
        <f>IF(O172="zákl. přenesená",K172,0)</f>
        <v>0</v>
      </c>
      <c r="BH172" s="246">
        <f>IF(O172="sníž. přenesená",K172,0)</f>
        <v>0</v>
      </c>
      <c r="BI172" s="246">
        <f>IF(O172="nulová",K172,0)</f>
        <v>0</v>
      </c>
      <c r="BJ172" s="17" t="s">
        <v>82</v>
      </c>
      <c r="BK172" s="246">
        <f>ROUND(P172*H172,2)</f>
        <v>0</v>
      </c>
      <c r="BL172" s="17" t="s">
        <v>141</v>
      </c>
      <c r="BM172" s="245" t="s">
        <v>411</v>
      </c>
    </row>
    <row r="173" s="2" customFormat="1" ht="33" customHeight="1">
      <c r="A173" s="38"/>
      <c r="B173" s="39"/>
      <c r="C173" s="251" t="s">
        <v>412</v>
      </c>
      <c r="D173" s="251" t="s">
        <v>175</v>
      </c>
      <c r="E173" s="252" t="s">
        <v>413</v>
      </c>
      <c r="F173" s="253" t="s">
        <v>414</v>
      </c>
      <c r="G173" s="254" t="s">
        <v>159</v>
      </c>
      <c r="H173" s="255">
        <v>1</v>
      </c>
      <c r="I173" s="256"/>
      <c r="J173" s="257"/>
      <c r="K173" s="258">
        <f>ROUND(P173*H173,2)</f>
        <v>0</v>
      </c>
      <c r="L173" s="253" t="s">
        <v>149</v>
      </c>
      <c r="M173" s="259"/>
      <c r="N173" s="260" t="s">
        <v>22</v>
      </c>
      <c r="O173" s="241" t="s">
        <v>44</v>
      </c>
      <c r="P173" s="242">
        <f>I173+J173</f>
        <v>0</v>
      </c>
      <c r="Q173" s="242">
        <f>ROUND(I173*H173,2)</f>
        <v>0</v>
      </c>
      <c r="R173" s="242">
        <f>ROUND(J173*H173,2)</f>
        <v>0</v>
      </c>
      <c r="S173" s="84"/>
      <c r="T173" s="243">
        <f>S173*H173</f>
        <v>0</v>
      </c>
      <c r="U173" s="243">
        <v>0</v>
      </c>
      <c r="V173" s="243">
        <f>U173*H173</f>
        <v>0</v>
      </c>
      <c r="W173" s="243">
        <v>0</v>
      </c>
      <c r="X173" s="244">
        <f>W173*H173</f>
        <v>0</v>
      </c>
      <c r="Y173" s="38"/>
      <c r="Z173" s="38"/>
      <c r="AA173" s="38"/>
      <c r="AB173" s="38"/>
      <c r="AC173" s="38"/>
      <c r="AD173" s="38"/>
      <c r="AE173" s="38"/>
      <c r="AR173" s="245" t="s">
        <v>178</v>
      </c>
      <c r="AT173" s="245" t="s">
        <v>175</v>
      </c>
      <c r="AU173" s="245" t="s">
        <v>84</v>
      </c>
      <c r="AY173" s="17" t="s">
        <v>142</v>
      </c>
      <c r="BE173" s="246">
        <f>IF(O173="základní",K173,0)</f>
        <v>0</v>
      </c>
      <c r="BF173" s="246">
        <f>IF(O173="snížená",K173,0)</f>
        <v>0</v>
      </c>
      <c r="BG173" s="246">
        <f>IF(O173="zákl. přenesená",K173,0)</f>
        <v>0</v>
      </c>
      <c r="BH173" s="246">
        <f>IF(O173="sníž. přenesená",K173,0)</f>
        <v>0</v>
      </c>
      <c r="BI173" s="246">
        <f>IF(O173="nulová",K173,0)</f>
        <v>0</v>
      </c>
      <c r="BJ173" s="17" t="s">
        <v>82</v>
      </c>
      <c r="BK173" s="246">
        <f>ROUND(P173*H173,2)</f>
        <v>0</v>
      </c>
      <c r="BL173" s="17" t="s">
        <v>178</v>
      </c>
      <c r="BM173" s="245" t="s">
        <v>415</v>
      </c>
    </row>
    <row r="174" s="2" customFormat="1" ht="33" customHeight="1">
      <c r="A174" s="38"/>
      <c r="B174" s="39"/>
      <c r="C174" s="233" t="s">
        <v>416</v>
      </c>
      <c r="D174" s="233" t="s">
        <v>145</v>
      </c>
      <c r="E174" s="234" t="s">
        <v>417</v>
      </c>
      <c r="F174" s="235" t="s">
        <v>418</v>
      </c>
      <c r="G174" s="236" t="s">
        <v>159</v>
      </c>
      <c r="H174" s="237">
        <v>1</v>
      </c>
      <c r="I174" s="238"/>
      <c r="J174" s="238"/>
      <c r="K174" s="239">
        <f>ROUND(P174*H174,2)</f>
        <v>0</v>
      </c>
      <c r="L174" s="235" t="s">
        <v>149</v>
      </c>
      <c r="M174" s="44"/>
      <c r="N174" s="240" t="s">
        <v>22</v>
      </c>
      <c r="O174" s="241" t="s">
        <v>44</v>
      </c>
      <c r="P174" s="242">
        <f>I174+J174</f>
        <v>0</v>
      </c>
      <c r="Q174" s="242">
        <f>ROUND(I174*H174,2)</f>
        <v>0</v>
      </c>
      <c r="R174" s="242">
        <f>ROUND(J174*H174,2)</f>
        <v>0</v>
      </c>
      <c r="S174" s="84"/>
      <c r="T174" s="243">
        <f>S174*H174</f>
        <v>0</v>
      </c>
      <c r="U174" s="243">
        <v>0</v>
      </c>
      <c r="V174" s="243">
        <f>U174*H174</f>
        <v>0</v>
      </c>
      <c r="W174" s="243">
        <v>0</v>
      </c>
      <c r="X174" s="244">
        <f>W174*H174</f>
        <v>0</v>
      </c>
      <c r="Y174" s="38"/>
      <c r="Z174" s="38"/>
      <c r="AA174" s="38"/>
      <c r="AB174" s="38"/>
      <c r="AC174" s="38"/>
      <c r="AD174" s="38"/>
      <c r="AE174" s="38"/>
      <c r="AR174" s="245" t="s">
        <v>141</v>
      </c>
      <c r="AT174" s="245" t="s">
        <v>145</v>
      </c>
      <c r="AU174" s="245" t="s">
        <v>84</v>
      </c>
      <c r="AY174" s="17" t="s">
        <v>142</v>
      </c>
      <c r="BE174" s="246">
        <f>IF(O174="základní",K174,0)</f>
        <v>0</v>
      </c>
      <c r="BF174" s="246">
        <f>IF(O174="snížená",K174,0)</f>
        <v>0</v>
      </c>
      <c r="BG174" s="246">
        <f>IF(O174="zákl. přenesená",K174,0)</f>
        <v>0</v>
      </c>
      <c r="BH174" s="246">
        <f>IF(O174="sníž. přenesená",K174,0)</f>
        <v>0</v>
      </c>
      <c r="BI174" s="246">
        <f>IF(O174="nulová",K174,0)</f>
        <v>0</v>
      </c>
      <c r="BJ174" s="17" t="s">
        <v>82</v>
      </c>
      <c r="BK174" s="246">
        <f>ROUND(P174*H174,2)</f>
        <v>0</v>
      </c>
      <c r="BL174" s="17" t="s">
        <v>141</v>
      </c>
      <c r="BM174" s="245" t="s">
        <v>419</v>
      </c>
    </row>
    <row r="175" s="2" customFormat="1" ht="33" customHeight="1">
      <c r="A175" s="38"/>
      <c r="B175" s="39"/>
      <c r="C175" s="251" t="s">
        <v>420</v>
      </c>
      <c r="D175" s="251" t="s">
        <v>175</v>
      </c>
      <c r="E175" s="252" t="s">
        <v>421</v>
      </c>
      <c r="F175" s="253" t="s">
        <v>422</v>
      </c>
      <c r="G175" s="254" t="s">
        <v>159</v>
      </c>
      <c r="H175" s="255">
        <v>1</v>
      </c>
      <c r="I175" s="256"/>
      <c r="J175" s="257"/>
      <c r="K175" s="258">
        <f>ROUND(P175*H175,2)</f>
        <v>0</v>
      </c>
      <c r="L175" s="253" t="s">
        <v>149</v>
      </c>
      <c r="M175" s="259"/>
      <c r="N175" s="260" t="s">
        <v>22</v>
      </c>
      <c r="O175" s="241" t="s">
        <v>44</v>
      </c>
      <c r="P175" s="242">
        <f>I175+J175</f>
        <v>0</v>
      </c>
      <c r="Q175" s="242">
        <f>ROUND(I175*H175,2)</f>
        <v>0</v>
      </c>
      <c r="R175" s="242">
        <f>ROUND(J175*H175,2)</f>
        <v>0</v>
      </c>
      <c r="S175" s="84"/>
      <c r="T175" s="243">
        <f>S175*H175</f>
        <v>0</v>
      </c>
      <c r="U175" s="243">
        <v>0</v>
      </c>
      <c r="V175" s="243">
        <f>U175*H175</f>
        <v>0</v>
      </c>
      <c r="W175" s="243">
        <v>0</v>
      </c>
      <c r="X175" s="244">
        <f>W175*H175</f>
        <v>0</v>
      </c>
      <c r="Y175" s="38"/>
      <c r="Z175" s="38"/>
      <c r="AA175" s="38"/>
      <c r="AB175" s="38"/>
      <c r="AC175" s="38"/>
      <c r="AD175" s="38"/>
      <c r="AE175" s="38"/>
      <c r="AR175" s="245" t="s">
        <v>178</v>
      </c>
      <c r="AT175" s="245" t="s">
        <v>175</v>
      </c>
      <c r="AU175" s="245" t="s">
        <v>84</v>
      </c>
      <c r="AY175" s="17" t="s">
        <v>142</v>
      </c>
      <c r="BE175" s="246">
        <f>IF(O175="základní",K175,0)</f>
        <v>0</v>
      </c>
      <c r="BF175" s="246">
        <f>IF(O175="snížená",K175,0)</f>
        <v>0</v>
      </c>
      <c r="BG175" s="246">
        <f>IF(O175="zákl. přenesená",K175,0)</f>
        <v>0</v>
      </c>
      <c r="BH175" s="246">
        <f>IF(O175="sníž. přenesená",K175,0)</f>
        <v>0</v>
      </c>
      <c r="BI175" s="246">
        <f>IF(O175="nulová",K175,0)</f>
        <v>0</v>
      </c>
      <c r="BJ175" s="17" t="s">
        <v>82</v>
      </c>
      <c r="BK175" s="246">
        <f>ROUND(P175*H175,2)</f>
        <v>0</v>
      </c>
      <c r="BL175" s="17" t="s">
        <v>178</v>
      </c>
      <c r="BM175" s="245" t="s">
        <v>423</v>
      </c>
    </row>
    <row r="176" s="2" customFormat="1" ht="33" customHeight="1">
      <c r="A176" s="38"/>
      <c r="B176" s="39"/>
      <c r="C176" s="233" t="s">
        <v>424</v>
      </c>
      <c r="D176" s="233" t="s">
        <v>145</v>
      </c>
      <c r="E176" s="234" t="s">
        <v>425</v>
      </c>
      <c r="F176" s="235" t="s">
        <v>426</v>
      </c>
      <c r="G176" s="236" t="s">
        <v>159</v>
      </c>
      <c r="H176" s="237">
        <v>2</v>
      </c>
      <c r="I176" s="238"/>
      <c r="J176" s="238"/>
      <c r="K176" s="239">
        <f>ROUND(P176*H176,2)</f>
        <v>0</v>
      </c>
      <c r="L176" s="235" t="s">
        <v>149</v>
      </c>
      <c r="M176" s="44"/>
      <c r="N176" s="240" t="s">
        <v>22</v>
      </c>
      <c r="O176" s="241" t="s">
        <v>44</v>
      </c>
      <c r="P176" s="242">
        <f>I176+J176</f>
        <v>0</v>
      </c>
      <c r="Q176" s="242">
        <f>ROUND(I176*H176,2)</f>
        <v>0</v>
      </c>
      <c r="R176" s="242">
        <f>ROUND(J176*H176,2)</f>
        <v>0</v>
      </c>
      <c r="S176" s="84"/>
      <c r="T176" s="243">
        <f>S176*H176</f>
        <v>0</v>
      </c>
      <c r="U176" s="243">
        <v>0</v>
      </c>
      <c r="V176" s="243">
        <f>U176*H176</f>
        <v>0</v>
      </c>
      <c r="W176" s="243">
        <v>0</v>
      </c>
      <c r="X176" s="244">
        <f>W176*H176</f>
        <v>0</v>
      </c>
      <c r="Y176" s="38"/>
      <c r="Z176" s="38"/>
      <c r="AA176" s="38"/>
      <c r="AB176" s="38"/>
      <c r="AC176" s="38"/>
      <c r="AD176" s="38"/>
      <c r="AE176" s="38"/>
      <c r="AR176" s="245" t="s">
        <v>141</v>
      </c>
      <c r="AT176" s="245" t="s">
        <v>145</v>
      </c>
      <c r="AU176" s="245" t="s">
        <v>84</v>
      </c>
      <c r="AY176" s="17" t="s">
        <v>142</v>
      </c>
      <c r="BE176" s="246">
        <f>IF(O176="základní",K176,0)</f>
        <v>0</v>
      </c>
      <c r="BF176" s="246">
        <f>IF(O176="snížená",K176,0)</f>
        <v>0</v>
      </c>
      <c r="BG176" s="246">
        <f>IF(O176="zákl. přenesená",K176,0)</f>
        <v>0</v>
      </c>
      <c r="BH176" s="246">
        <f>IF(O176="sníž. přenesená",K176,0)</f>
        <v>0</v>
      </c>
      <c r="BI176" s="246">
        <f>IF(O176="nulová",K176,0)</f>
        <v>0</v>
      </c>
      <c r="BJ176" s="17" t="s">
        <v>82</v>
      </c>
      <c r="BK176" s="246">
        <f>ROUND(P176*H176,2)</f>
        <v>0</v>
      </c>
      <c r="BL176" s="17" t="s">
        <v>141</v>
      </c>
      <c r="BM176" s="245" t="s">
        <v>427</v>
      </c>
    </row>
    <row r="177" s="2" customFormat="1" ht="33" customHeight="1">
      <c r="A177" s="38"/>
      <c r="B177" s="39"/>
      <c r="C177" s="251" t="s">
        <v>428</v>
      </c>
      <c r="D177" s="251" t="s">
        <v>175</v>
      </c>
      <c r="E177" s="252" t="s">
        <v>429</v>
      </c>
      <c r="F177" s="253" t="s">
        <v>430</v>
      </c>
      <c r="G177" s="254" t="s">
        <v>159</v>
      </c>
      <c r="H177" s="255">
        <v>2</v>
      </c>
      <c r="I177" s="256"/>
      <c r="J177" s="257"/>
      <c r="K177" s="258">
        <f>ROUND(P177*H177,2)</f>
        <v>0</v>
      </c>
      <c r="L177" s="253" t="s">
        <v>149</v>
      </c>
      <c r="M177" s="259"/>
      <c r="N177" s="260" t="s">
        <v>22</v>
      </c>
      <c r="O177" s="241" t="s">
        <v>44</v>
      </c>
      <c r="P177" s="242">
        <f>I177+J177</f>
        <v>0</v>
      </c>
      <c r="Q177" s="242">
        <f>ROUND(I177*H177,2)</f>
        <v>0</v>
      </c>
      <c r="R177" s="242">
        <f>ROUND(J177*H177,2)</f>
        <v>0</v>
      </c>
      <c r="S177" s="84"/>
      <c r="T177" s="243">
        <f>S177*H177</f>
        <v>0</v>
      </c>
      <c r="U177" s="243">
        <v>0</v>
      </c>
      <c r="V177" s="243">
        <f>U177*H177</f>
        <v>0</v>
      </c>
      <c r="W177" s="243">
        <v>0</v>
      </c>
      <c r="X177" s="244">
        <f>W177*H177</f>
        <v>0</v>
      </c>
      <c r="Y177" s="38"/>
      <c r="Z177" s="38"/>
      <c r="AA177" s="38"/>
      <c r="AB177" s="38"/>
      <c r="AC177" s="38"/>
      <c r="AD177" s="38"/>
      <c r="AE177" s="38"/>
      <c r="AR177" s="245" t="s">
        <v>178</v>
      </c>
      <c r="AT177" s="245" t="s">
        <v>175</v>
      </c>
      <c r="AU177" s="245" t="s">
        <v>84</v>
      </c>
      <c r="AY177" s="17" t="s">
        <v>142</v>
      </c>
      <c r="BE177" s="246">
        <f>IF(O177="základní",K177,0)</f>
        <v>0</v>
      </c>
      <c r="BF177" s="246">
        <f>IF(O177="snížená",K177,0)</f>
        <v>0</v>
      </c>
      <c r="BG177" s="246">
        <f>IF(O177="zákl. přenesená",K177,0)</f>
        <v>0</v>
      </c>
      <c r="BH177" s="246">
        <f>IF(O177="sníž. přenesená",K177,0)</f>
        <v>0</v>
      </c>
      <c r="BI177" s="246">
        <f>IF(O177="nulová",K177,0)</f>
        <v>0</v>
      </c>
      <c r="BJ177" s="17" t="s">
        <v>82</v>
      </c>
      <c r="BK177" s="246">
        <f>ROUND(P177*H177,2)</f>
        <v>0</v>
      </c>
      <c r="BL177" s="17" t="s">
        <v>178</v>
      </c>
      <c r="BM177" s="245" t="s">
        <v>431</v>
      </c>
    </row>
    <row r="178" s="2" customFormat="1" ht="21.75" customHeight="1">
      <c r="A178" s="38"/>
      <c r="B178" s="39"/>
      <c r="C178" s="251" t="s">
        <v>432</v>
      </c>
      <c r="D178" s="251" t="s">
        <v>175</v>
      </c>
      <c r="E178" s="252" t="s">
        <v>433</v>
      </c>
      <c r="F178" s="253" t="s">
        <v>434</v>
      </c>
      <c r="G178" s="254" t="s">
        <v>159</v>
      </c>
      <c r="H178" s="255">
        <v>1</v>
      </c>
      <c r="I178" s="256"/>
      <c r="J178" s="257"/>
      <c r="K178" s="258">
        <f>ROUND(P178*H178,2)</f>
        <v>0</v>
      </c>
      <c r="L178" s="253" t="s">
        <v>149</v>
      </c>
      <c r="M178" s="259"/>
      <c r="N178" s="260" t="s">
        <v>22</v>
      </c>
      <c r="O178" s="241" t="s">
        <v>44</v>
      </c>
      <c r="P178" s="242">
        <f>I178+J178</f>
        <v>0</v>
      </c>
      <c r="Q178" s="242">
        <f>ROUND(I178*H178,2)</f>
        <v>0</v>
      </c>
      <c r="R178" s="242">
        <f>ROUND(J178*H178,2)</f>
        <v>0</v>
      </c>
      <c r="S178" s="84"/>
      <c r="T178" s="243">
        <f>S178*H178</f>
        <v>0</v>
      </c>
      <c r="U178" s="243">
        <v>0</v>
      </c>
      <c r="V178" s="243">
        <f>U178*H178</f>
        <v>0</v>
      </c>
      <c r="W178" s="243">
        <v>0</v>
      </c>
      <c r="X178" s="244">
        <f>W178*H178</f>
        <v>0</v>
      </c>
      <c r="Y178" s="38"/>
      <c r="Z178" s="38"/>
      <c r="AA178" s="38"/>
      <c r="AB178" s="38"/>
      <c r="AC178" s="38"/>
      <c r="AD178" s="38"/>
      <c r="AE178" s="38"/>
      <c r="AR178" s="245" t="s">
        <v>178</v>
      </c>
      <c r="AT178" s="245" t="s">
        <v>175</v>
      </c>
      <c r="AU178" s="245" t="s">
        <v>84</v>
      </c>
      <c r="AY178" s="17" t="s">
        <v>142</v>
      </c>
      <c r="BE178" s="246">
        <f>IF(O178="základní",K178,0)</f>
        <v>0</v>
      </c>
      <c r="BF178" s="246">
        <f>IF(O178="snížená",K178,0)</f>
        <v>0</v>
      </c>
      <c r="BG178" s="246">
        <f>IF(O178="zákl. přenesená",K178,0)</f>
        <v>0</v>
      </c>
      <c r="BH178" s="246">
        <f>IF(O178="sníž. přenesená",K178,0)</f>
        <v>0</v>
      </c>
      <c r="BI178" s="246">
        <f>IF(O178="nulová",K178,0)</f>
        <v>0</v>
      </c>
      <c r="BJ178" s="17" t="s">
        <v>82</v>
      </c>
      <c r="BK178" s="246">
        <f>ROUND(P178*H178,2)</f>
        <v>0</v>
      </c>
      <c r="BL178" s="17" t="s">
        <v>178</v>
      </c>
      <c r="BM178" s="245" t="s">
        <v>435</v>
      </c>
    </row>
    <row r="179" s="2" customFormat="1" ht="21.75" customHeight="1">
      <c r="A179" s="38"/>
      <c r="B179" s="39"/>
      <c r="C179" s="233" t="s">
        <v>436</v>
      </c>
      <c r="D179" s="233" t="s">
        <v>145</v>
      </c>
      <c r="E179" s="234" t="s">
        <v>437</v>
      </c>
      <c r="F179" s="235" t="s">
        <v>438</v>
      </c>
      <c r="G179" s="236" t="s">
        <v>159</v>
      </c>
      <c r="H179" s="237">
        <v>40</v>
      </c>
      <c r="I179" s="238"/>
      <c r="J179" s="238"/>
      <c r="K179" s="239">
        <f>ROUND(P179*H179,2)</f>
        <v>0</v>
      </c>
      <c r="L179" s="235" t="s">
        <v>149</v>
      </c>
      <c r="M179" s="44"/>
      <c r="N179" s="240" t="s">
        <v>22</v>
      </c>
      <c r="O179" s="241" t="s">
        <v>44</v>
      </c>
      <c r="P179" s="242">
        <f>I179+J179</f>
        <v>0</v>
      </c>
      <c r="Q179" s="242">
        <f>ROUND(I179*H179,2)</f>
        <v>0</v>
      </c>
      <c r="R179" s="242">
        <f>ROUND(J179*H179,2)</f>
        <v>0</v>
      </c>
      <c r="S179" s="84"/>
      <c r="T179" s="243">
        <f>S179*H179</f>
        <v>0</v>
      </c>
      <c r="U179" s="243">
        <v>0</v>
      </c>
      <c r="V179" s="243">
        <f>U179*H179</f>
        <v>0</v>
      </c>
      <c r="W179" s="243">
        <v>0</v>
      </c>
      <c r="X179" s="244">
        <f>W179*H179</f>
        <v>0</v>
      </c>
      <c r="Y179" s="38"/>
      <c r="Z179" s="38"/>
      <c r="AA179" s="38"/>
      <c r="AB179" s="38"/>
      <c r="AC179" s="38"/>
      <c r="AD179" s="38"/>
      <c r="AE179" s="38"/>
      <c r="AR179" s="245" t="s">
        <v>141</v>
      </c>
      <c r="AT179" s="245" t="s">
        <v>145</v>
      </c>
      <c r="AU179" s="245" t="s">
        <v>84</v>
      </c>
      <c r="AY179" s="17" t="s">
        <v>142</v>
      </c>
      <c r="BE179" s="246">
        <f>IF(O179="základní",K179,0)</f>
        <v>0</v>
      </c>
      <c r="BF179" s="246">
        <f>IF(O179="snížená",K179,0)</f>
        <v>0</v>
      </c>
      <c r="BG179" s="246">
        <f>IF(O179="zákl. přenesená",K179,0)</f>
        <v>0</v>
      </c>
      <c r="BH179" s="246">
        <f>IF(O179="sníž. přenesená",K179,0)</f>
        <v>0</v>
      </c>
      <c r="BI179" s="246">
        <f>IF(O179="nulová",K179,0)</f>
        <v>0</v>
      </c>
      <c r="BJ179" s="17" t="s">
        <v>82</v>
      </c>
      <c r="BK179" s="246">
        <f>ROUND(P179*H179,2)</f>
        <v>0</v>
      </c>
      <c r="BL179" s="17" t="s">
        <v>141</v>
      </c>
      <c r="BM179" s="245" t="s">
        <v>439</v>
      </c>
    </row>
    <row r="180" s="2" customFormat="1" ht="21.75" customHeight="1">
      <c r="A180" s="38"/>
      <c r="B180" s="39"/>
      <c r="C180" s="233" t="s">
        <v>440</v>
      </c>
      <c r="D180" s="233" t="s">
        <v>145</v>
      </c>
      <c r="E180" s="234" t="s">
        <v>441</v>
      </c>
      <c r="F180" s="235" t="s">
        <v>442</v>
      </c>
      <c r="G180" s="236" t="s">
        <v>159</v>
      </c>
      <c r="H180" s="237">
        <v>36</v>
      </c>
      <c r="I180" s="238"/>
      <c r="J180" s="238"/>
      <c r="K180" s="239">
        <f>ROUND(P180*H180,2)</f>
        <v>0</v>
      </c>
      <c r="L180" s="235" t="s">
        <v>149</v>
      </c>
      <c r="M180" s="44"/>
      <c r="N180" s="240" t="s">
        <v>22</v>
      </c>
      <c r="O180" s="241" t="s">
        <v>44</v>
      </c>
      <c r="P180" s="242">
        <f>I180+J180</f>
        <v>0</v>
      </c>
      <c r="Q180" s="242">
        <f>ROUND(I180*H180,2)</f>
        <v>0</v>
      </c>
      <c r="R180" s="242">
        <f>ROUND(J180*H180,2)</f>
        <v>0</v>
      </c>
      <c r="S180" s="84"/>
      <c r="T180" s="243">
        <f>S180*H180</f>
        <v>0</v>
      </c>
      <c r="U180" s="243">
        <v>0</v>
      </c>
      <c r="V180" s="243">
        <f>U180*H180</f>
        <v>0</v>
      </c>
      <c r="W180" s="243">
        <v>0</v>
      </c>
      <c r="X180" s="244">
        <f>W180*H180</f>
        <v>0</v>
      </c>
      <c r="Y180" s="38"/>
      <c r="Z180" s="38"/>
      <c r="AA180" s="38"/>
      <c r="AB180" s="38"/>
      <c r="AC180" s="38"/>
      <c r="AD180" s="38"/>
      <c r="AE180" s="38"/>
      <c r="AR180" s="245" t="s">
        <v>141</v>
      </c>
      <c r="AT180" s="245" t="s">
        <v>145</v>
      </c>
      <c r="AU180" s="245" t="s">
        <v>84</v>
      </c>
      <c r="AY180" s="17" t="s">
        <v>142</v>
      </c>
      <c r="BE180" s="246">
        <f>IF(O180="základní",K180,0)</f>
        <v>0</v>
      </c>
      <c r="BF180" s="246">
        <f>IF(O180="snížená",K180,0)</f>
        <v>0</v>
      </c>
      <c r="BG180" s="246">
        <f>IF(O180="zákl. přenesená",K180,0)</f>
        <v>0</v>
      </c>
      <c r="BH180" s="246">
        <f>IF(O180="sníž. přenesená",K180,0)</f>
        <v>0</v>
      </c>
      <c r="BI180" s="246">
        <f>IF(O180="nulová",K180,0)</f>
        <v>0</v>
      </c>
      <c r="BJ180" s="17" t="s">
        <v>82</v>
      </c>
      <c r="BK180" s="246">
        <f>ROUND(P180*H180,2)</f>
        <v>0</v>
      </c>
      <c r="BL180" s="17" t="s">
        <v>141</v>
      </c>
      <c r="BM180" s="245" t="s">
        <v>443</v>
      </c>
    </row>
    <row r="181" s="2" customFormat="1" ht="21.75" customHeight="1">
      <c r="A181" s="38"/>
      <c r="B181" s="39"/>
      <c r="C181" s="251" t="s">
        <v>444</v>
      </c>
      <c r="D181" s="251" t="s">
        <v>175</v>
      </c>
      <c r="E181" s="252" t="s">
        <v>445</v>
      </c>
      <c r="F181" s="253" t="s">
        <v>446</v>
      </c>
      <c r="G181" s="254" t="s">
        <v>159</v>
      </c>
      <c r="H181" s="255">
        <v>20</v>
      </c>
      <c r="I181" s="256"/>
      <c r="J181" s="257"/>
      <c r="K181" s="258">
        <f>ROUND(P181*H181,2)</f>
        <v>0</v>
      </c>
      <c r="L181" s="253" t="s">
        <v>149</v>
      </c>
      <c r="M181" s="259"/>
      <c r="N181" s="260" t="s">
        <v>22</v>
      </c>
      <c r="O181" s="241" t="s">
        <v>44</v>
      </c>
      <c r="P181" s="242">
        <f>I181+J181</f>
        <v>0</v>
      </c>
      <c r="Q181" s="242">
        <f>ROUND(I181*H181,2)</f>
        <v>0</v>
      </c>
      <c r="R181" s="242">
        <f>ROUND(J181*H181,2)</f>
        <v>0</v>
      </c>
      <c r="S181" s="84"/>
      <c r="T181" s="243">
        <f>S181*H181</f>
        <v>0</v>
      </c>
      <c r="U181" s="243">
        <v>0</v>
      </c>
      <c r="V181" s="243">
        <f>U181*H181</f>
        <v>0</v>
      </c>
      <c r="W181" s="243">
        <v>0</v>
      </c>
      <c r="X181" s="244">
        <f>W181*H181</f>
        <v>0</v>
      </c>
      <c r="Y181" s="38"/>
      <c r="Z181" s="38"/>
      <c r="AA181" s="38"/>
      <c r="AB181" s="38"/>
      <c r="AC181" s="38"/>
      <c r="AD181" s="38"/>
      <c r="AE181" s="38"/>
      <c r="AR181" s="245" t="s">
        <v>178</v>
      </c>
      <c r="AT181" s="245" t="s">
        <v>175</v>
      </c>
      <c r="AU181" s="245" t="s">
        <v>84</v>
      </c>
      <c r="AY181" s="17" t="s">
        <v>142</v>
      </c>
      <c r="BE181" s="246">
        <f>IF(O181="základní",K181,0)</f>
        <v>0</v>
      </c>
      <c r="BF181" s="246">
        <f>IF(O181="snížená",K181,0)</f>
        <v>0</v>
      </c>
      <c r="BG181" s="246">
        <f>IF(O181="zákl. přenesená",K181,0)</f>
        <v>0</v>
      </c>
      <c r="BH181" s="246">
        <f>IF(O181="sníž. přenesená",K181,0)</f>
        <v>0</v>
      </c>
      <c r="BI181" s="246">
        <f>IF(O181="nulová",K181,0)</f>
        <v>0</v>
      </c>
      <c r="BJ181" s="17" t="s">
        <v>82</v>
      </c>
      <c r="BK181" s="246">
        <f>ROUND(P181*H181,2)</f>
        <v>0</v>
      </c>
      <c r="BL181" s="17" t="s">
        <v>178</v>
      </c>
      <c r="BM181" s="245" t="s">
        <v>447</v>
      </c>
    </row>
    <row r="182" s="2" customFormat="1" ht="21.75" customHeight="1">
      <c r="A182" s="38"/>
      <c r="B182" s="39"/>
      <c r="C182" s="251" t="s">
        <v>448</v>
      </c>
      <c r="D182" s="251" t="s">
        <v>175</v>
      </c>
      <c r="E182" s="252" t="s">
        <v>449</v>
      </c>
      <c r="F182" s="253" t="s">
        <v>450</v>
      </c>
      <c r="G182" s="254" t="s">
        <v>159</v>
      </c>
      <c r="H182" s="255">
        <v>1</v>
      </c>
      <c r="I182" s="256"/>
      <c r="J182" s="257"/>
      <c r="K182" s="258">
        <f>ROUND(P182*H182,2)</f>
        <v>0</v>
      </c>
      <c r="L182" s="253" t="s">
        <v>149</v>
      </c>
      <c r="M182" s="259"/>
      <c r="N182" s="260" t="s">
        <v>22</v>
      </c>
      <c r="O182" s="241" t="s">
        <v>44</v>
      </c>
      <c r="P182" s="242">
        <f>I182+J182</f>
        <v>0</v>
      </c>
      <c r="Q182" s="242">
        <f>ROUND(I182*H182,2)</f>
        <v>0</v>
      </c>
      <c r="R182" s="242">
        <f>ROUND(J182*H182,2)</f>
        <v>0</v>
      </c>
      <c r="S182" s="84"/>
      <c r="T182" s="243">
        <f>S182*H182</f>
        <v>0</v>
      </c>
      <c r="U182" s="243">
        <v>0</v>
      </c>
      <c r="V182" s="243">
        <f>U182*H182</f>
        <v>0</v>
      </c>
      <c r="W182" s="243">
        <v>0</v>
      </c>
      <c r="X182" s="244">
        <f>W182*H182</f>
        <v>0</v>
      </c>
      <c r="Y182" s="38"/>
      <c r="Z182" s="38"/>
      <c r="AA182" s="38"/>
      <c r="AB182" s="38"/>
      <c r="AC182" s="38"/>
      <c r="AD182" s="38"/>
      <c r="AE182" s="38"/>
      <c r="AR182" s="245" t="s">
        <v>178</v>
      </c>
      <c r="AT182" s="245" t="s">
        <v>175</v>
      </c>
      <c r="AU182" s="245" t="s">
        <v>84</v>
      </c>
      <c r="AY182" s="17" t="s">
        <v>142</v>
      </c>
      <c r="BE182" s="246">
        <f>IF(O182="základní",K182,0)</f>
        <v>0</v>
      </c>
      <c r="BF182" s="246">
        <f>IF(O182="snížená",K182,0)</f>
        <v>0</v>
      </c>
      <c r="BG182" s="246">
        <f>IF(O182="zákl. přenesená",K182,0)</f>
        <v>0</v>
      </c>
      <c r="BH182" s="246">
        <f>IF(O182="sníž. přenesená",K182,0)</f>
        <v>0</v>
      </c>
      <c r="BI182" s="246">
        <f>IF(O182="nulová",K182,0)</f>
        <v>0</v>
      </c>
      <c r="BJ182" s="17" t="s">
        <v>82</v>
      </c>
      <c r="BK182" s="246">
        <f>ROUND(P182*H182,2)</f>
        <v>0</v>
      </c>
      <c r="BL182" s="17" t="s">
        <v>178</v>
      </c>
      <c r="BM182" s="245" t="s">
        <v>451</v>
      </c>
    </row>
    <row r="183" s="2" customFormat="1" ht="21.75" customHeight="1">
      <c r="A183" s="38"/>
      <c r="B183" s="39"/>
      <c r="C183" s="251" t="s">
        <v>452</v>
      </c>
      <c r="D183" s="251" t="s">
        <v>175</v>
      </c>
      <c r="E183" s="252" t="s">
        <v>453</v>
      </c>
      <c r="F183" s="253" t="s">
        <v>454</v>
      </c>
      <c r="G183" s="254" t="s">
        <v>159</v>
      </c>
      <c r="H183" s="255">
        <v>12</v>
      </c>
      <c r="I183" s="256"/>
      <c r="J183" s="257"/>
      <c r="K183" s="258">
        <f>ROUND(P183*H183,2)</f>
        <v>0</v>
      </c>
      <c r="L183" s="253" t="s">
        <v>149</v>
      </c>
      <c r="M183" s="259"/>
      <c r="N183" s="260" t="s">
        <v>22</v>
      </c>
      <c r="O183" s="241" t="s">
        <v>44</v>
      </c>
      <c r="P183" s="242">
        <f>I183+J183</f>
        <v>0</v>
      </c>
      <c r="Q183" s="242">
        <f>ROUND(I183*H183,2)</f>
        <v>0</v>
      </c>
      <c r="R183" s="242">
        <f>ROUND(J183*H183,2)</f>
        <v>0</v>
      </c>
      <c r="S183" s="84"/>
      <c r="T183" s="243">
        <f>S183*H183</f>
        <v>0</v>
      </c>
      <c r="U183" s="243">
        <v>0</v>
      </c>
      <c r="V183" s="243">
        <f>U183*H183</f>
        <v>0</v>
      </c>
      <c r="W183" s="243">
        <v>0</v>
      </c>
      <c r="X183" s="244">
        <f>W183*H183</f>
        <v>0</v>
      </c>
      <c r="Y183" s="38"/>
      <c r="Z183" s="38"/>
      <c r="AA183" s="38"/>
      <c r="AB183" s="38"/>
      <c r="AC183" s="38"/>
      <c r="AD183" s="38"/>
      <c r="AE183" s="38"/>
      <c r="AR183" s="245" t="s">
        <v>178</v>
      </c>
      <c r="AT183" s="245" t="s">
        <v>175</v>
      </c>
      <c r="AU183" s="245" t="s">
        <v>84</v>
      </c>
      <c r="AY183" s="17" t="s">
        <v>142</v>
      </c>
      <c r="BE183" s="246">
        <f>IF(O183="základní",K183,0)</f>
        <v>0</v>
      </c>
      <c r="BF183" s="246">
        <f>IF(O183="snížená",K183,0)</f>
        <v>0</v>
      </c>
      <c r="BG183" s="246">
        <f>IF(O183="zákl. přenesená",K183,0)</f>
        <v>0</v>
      </c>
      <c r="BH183" s="246">
        <f>IF(O183="sníž. přenesená",K183,0)</f>
        <v>0</v>
      </c>
      <c r="BI183" s="246">
        <f>IF(O183="nulová",K183,0)</f>
        <v>0</v>
      </c>
      <c r="BJ183" s="17" t="s">
        <v>82</v>
      </c>
      <c r="BK183" s="246">
        <f>ROUND(P183*H183,2)</f>
        <v>0</v>
      </c>
      <c r="BL183" s="17" t="s">
        <v>178</v>
      </c>
      <c r="BM183" s="245" t="s">
        <v>455</v>
      </c>
    </row>
    <row r="184" s="2" customFormat="1" ht="21.75" customHeight="1">
      <c r="A184" s="38"/>
      <c r="B184" s="39"/>
      <c r="C184" s="251" t="s">
        <v>456</v>
      </c>
      <c r="D184" s="251" t="s">
        <v>175</v>
      </c>
      <c r="E184" s="252" t="s">
        <v>457</v>
      </c>
      <c r="F184" s="253" t="s">
        <v>458</v>
      </c>
      <c r="G184" s="254" t="s">
        <v>159</v>
      </c>
      <c r="H184" s="255">
        <v>3</v>
      </c>
      <c r="I184" s="256"/>
      <c r="J184" s="257"/>
      <c r="K184" s="258">
        <f>ROUND(P184*H184,2)</f>
        <v>0</v>
      </c>
      <c r="L184" s="253" t="s">
        <v>149</v>
      </c>
      <c r="M184" s="259"/>
      <c r="N184" s="260" t="s">
        <v>22</v>
      </c>
      <c r="O184" s="241" t="s">
        <v>44</v>
      </c>
      <c r="P184" s="242">
        <f>I184+J184</f>
        <v>0</v>
      </c>
      <c r="Q184" s="242">
        <f>ROUND(I184*H184,2)</f>
        <v>0</v>
      </c>
      <c r="R184" s="242">
        <f>ROUND(J184*H184,2)</f>
        <v>0</v>
      </c>
      <c r="S184" s="84"/>
      <c r="T184" s="243">
        <f>S184*H184</f>
        <v>0</v>
      </c>
      <c r="U184" s="243">
        <v>0</v>
      </c>
      <c r="V184" s="243">
        <f>U184*H184</f>
        <v>0</v>
      </c>
      <c r="W184" s="243">
        <v>0</v>
      </c>
      <c r="X184" s="244">
        <f>W184*H184</f>
        <v>0</v>
      </c>
      <c r="Y184" s="38"/>
      <c r="Z184" s="38"/>
      <c r="AA184" s="38"/>
      <c r="AB184" s="38"/>
      <c r="AC184" s="38"/>
      <c r="AD184" s="38"/>
      <c r="AE184" s="38"/>
      <c r="AR184" s="245" t="s">
        <v>178</v>
      </c>
      <c r="AT184" s="245" t="s">
        <v>175</v>
      </c>
      <c r="AU184" s="245" t="s">
        <v>84</v>
      </c>
      <c r="AY184" s="17" t="s">
        <v>142</v>
      </c>
      <c r="BE184" s="246">
        <f>IF(O184="základní",K184,0)</f>
        <v>0</v>
      </c>
      <c r="BF184" s="246">
        <f>IF(O184="snížená",K184,0)</f>
        <v>0</v>
      </c>
      <c r="BG184" s="246">
        <f>IF(O184="zákl. přenesená",K184,0)</f>
        <v>0</v>
      </c>
      <c r="BH184" s="246">
        <f>IF(O184="sníž. přenesená",K184,0)</f>
        <v>0</v>
      </c>
      <c r="BI184" s="246">
        <f>IF(O184="nulová",K184,0)</f>
        <v>0</v>
      </c>
      <c r="BJ184" s="17" t="s">
        <v>82</v>
      </c>
      <c r="BK184" s="246">
        <f>ROUND(P184*H184,2)</f>
        <v>0</v>
      </c>
      <c r="BL184" s="17" t="s">
        <v>178</v>
      </c>
      <c r="BM184" s="245" t="s">
        <v>459</v>
      </c>
    </row>
    <row r="185" s="2" customFormat="1" ht="21.75" customHeight="1">
      <c r="A185" s="38"/>
      <c r="B185" s="39"/>
      <c r="C185" s="233" t="s">
        <v>460</v>
      </c>
      <c r="D185" s="233" t="s">
        <v>145</v>
      </c>
      <c r="E185" s="234" t="s">
        <v>461</v>
      </c>
      <c r="F185" s="235" t="s">
        <v>462</v>
      </c>
      <c r="G185" s="236" t="s">
        <v>159</v>
      </c>
      <c r="H185" s="237">
        <v>36</v>
      </c>
      <c r="I185" s="238"/>
      <c r="J185" s="238"/>
      <c r="K185" s="239">
        <f>ROUND(P185*H185,2)</f>
        <v>0</v>
      </c>
      <c r="L185" s="235" t="s">
        <v>149</v>
      </c>
      <c r="M185" s="44"/>
      <c r="N185" s="240" t="s">
        <v>22</v>
      </c>
      <c r="O185" s="241" t="s">
        <v>44</v>
      </c>
      <c r="P185" s="242">
        <f>I185+J185</f>
        <v>0</v>
      </c>
      <c r="Q185" s="242">
        <f>ROUND(I185*H185,2)</f>
        <v>0</v>
      </c>
      <c r="R185" s="242">
        <f>ROUND(J185*H185,2)</f>
        <v>0</v>
      </c>
      <c r="S185" s="84"/>
      <c r="T185" s="243">
        <f>S185*H185</f>
        <v>0</v>
      </c>
      <c r="U185" s="243">
        <v>0</v>
      </c>
      <c r="V185" s="243">
        <f>U185*H185</f>
        <v>0</v>
      </c>
      <c r="W185" s="243">
        <v>0</v>
      </c>
      <c r="X185" s="244">
        <f>W185*H185</f>
        <v>0</v>
      </c>
      <c r="Y185" s="38"/>
      <c r="Z185" s="38"/>
      <c r="AA185" s="38"/>
      <c r="AB185" s="38"/>
      <c r="AC185" s="38"/>
      <c r="AD185" s="38"/>
      <c r="AE185" s="38"/>
      <c r="AR185" s="245" t="s">
        <v>141</v>
      </c>
      <c r="AT185" s="245" t="s">
        <v>145</v>
      </c>
      <c r="AU185" s="245" t="s">
        <v>84</v>
      </c>
      <c r="AY185" s="17" t="s">
        <v>142</v>
      </c>
      <c r="BE185" s="246">
        <f>IF(O185="základní",K185,0)</f>
        <v>0</v>
      </c>
      <c r="BF185" s="246">
        <f>IF(O185="snížená",K185,0)</f>
        <v>0</v>
      </c>
      <c r="BG185" s="246">
        <f>IF(O185="zákl. přenesená",K185,0)</f>
        <v>0</v>
      </c>
      <c r="BH185" s="246">
        <f>IF(O185="sníž. přenesená",K185,0)</f>
        <v>0</v>
      </c>
      <c r="BI185" s="246">
        <f>IF(O185="nulová",K185,0)</f>
        <v>0</v>
      </c>
      <c r="BJ185" s="17" t="s">
        <v>82</v>
      </c>
      <c r="BK185" s="246">
        <f>ROUND(P185*H185,2)</f>
        <v>0</v>
      </c>
      <c r="BL185" s="17" t="s">
        <v>141</v>
      </c>
      <c r="BM185" s="245" t="s">
        <v>463</v>
      </c>
    </row>
    <row r="186" s="2" customFormat="1" ht="21.75" customHeight="1">
      <c r="A186" s="38"/>
      <c r="B186" s="39"/>
      <c r="C186" s="233" t="s">
        <v>464</v>
      </c>
      <c r="D186" s="233" t="s">
        <v>145</v>
      </c>
      <c r="E186" s="234" t="s">
        <v>465</v>
      </c>
      <c r="F186" s="235" t="s">
        <v>466</v>
      </c>
      <c r="G186" s="236" t="s">
        <v>159</v>
      </c>
      <c r="H186" s="237">
        <v>1</v>
      </c>
      <c r="I186" s="238"/>
      <c r="J186" s="238"/>
      <c r="K186" s="239">
        <f>ROUND(P186*H186,2)</f>
        <v>0</v>
      </c>
      <c r="L186" s="235" t="s">
        <v>149</v>
      </c>
      <c r="M186" s="44"/>
      <c r="N186" s="240" t="s">
        <v>22</v>
      </c>
      <c r="O186" s="241" t="s">
        <v>44</v>
      </c>
      <c r="P186" s="242">
        <f>I186+J186</f>
        <v>0</v>
      </c>
      <c r="Q186" s="242">
        <f>ROUND(I186*H186,2)</f>
        <v>0</v>
      </c>
      <c r="R186" s="242">
        <f>ROUND(J186*H186,2)</f>
        <v>0</v>
      </c>
      <c r="S186" s="84"/>
      <c r="T186" s="243">
        <f>S186*H186</f>
        <v>0</v>
      </c>
      <c r="U186" s="243">
        <v>0</v>
      </c>
      <c r="V186" s="243">
        <f>U186*H186</f>
        <v>0</v>
      </c>
      <c r="W186" s="243">
        <v>0</v>
      </c>
      <c r="X186" s="244">
        <f>W186*H186</f>
        <v>0</v>
      </c>
      <c r="Y186" s="38"/>
      <c r="Z186" s="38"/>
      <c r="AA186" s="38"/>
      <c r="AB186" s="38"/>
      <c r="AC186" s="38"/>
      <c r="AD186" s="38"/>
      <c r="AE186" s="38"/>
      <c r="AR186" s="245" t="s">
        <v>141</v>
      </c>
      <c r="AT186" s="245" t="s">
        <v>145</v>
      </c>
      <c r="AU186" s="245" t="s">
        <v>84</v>
      </c>
      <c r="AY186" s="17" t="s">
        <v>142</v>
      </c>
      <c r="BE186" s="246">
        <f>IF(O186="základní",K186,0)</f>
        <v>0</v>
      </c>
      <c r="BF186" s="246">
        <f>IF(O186="snížená",K186,0)</f>
        <v>0</v>
      </c>
      <c r="BG186" s="246">
        <f>IF(O186="zákl. přenesená",K186,0)</f>
        <v>0</v>
      </c>
      <c r="BH186" s="246">
        <f>IF(O186="sníž. přenesená",K186,0)</f>
        <v>0</v>
      </c>
      <c r="BI186" s="246">
        <f>IF(O186="nulová",K186,0)</f>
        <v>0</v>
      </c>
      <c r="BJ186" s="17" t="s">
        <v>82</v>
      </c>
      <c r="BK186" s="246">
        <f>ROUND(P186*H186,2)</f>
        <v>0</v>
      </c>
      <c r="BL186" s="17" t="s">
        <v>141</v>
      </c>
      <c r="BM186" s="245" t="s">
        <v>467</v>
      </c>
    </row>
    <row r="187" s="2" customFormat="1" ht="21.75" customHeight="1">
      <c r="A187" s="38"/>
      <c r="B187" s="39"/>
      <c r="C187" s="251" t="s">
        <v>468</v>
      </c>
      <c r="D187" s="251" t="s">
        <v>175</v>
      </c>
      <c r="E187" s="252" t="s">
        <v>469</v>
      </c>
      <c r="F187" s="253" t="s">
        <v>470</v>
      </c>
      <c r="G187" s="254" t="s">
        <v>159</v>
      </c>
      <c r="H187" s="255">
        <v>1</v>
      </c>
      <c r="I187" s="256"/>
      <c r="J187" s="257"/>
      <c r="K187" s="258">
        <f>ROUND(P187*H187,2)</f>
        <v>0</v>
      </c>
      <c r="L187" s="253" t="s">
        <v>149</v>
      </c>
      <c r="M187" s="259"/>
      <c r="N187" s="260" t="s">
        <v>22</v>
      </c>
      <c r="O187" s="241" t="s">
        <v>44</v>
      </c>
      <c r="P187" s="242">
        <f>I187+J187</f>
        <v>0</v>
      </c>
      <c r="Q187" s="242">
        <f>ROUND(I187*H187,2)</f>
        <v>0</v>
      </c>
      <c r="R187" s="242">
        <f>ROUND(J187*H187,2)</f>
        <v>0</v>
      </c>
      <c r="S187" s="84"/>
      <c r="T187" s="243">
        <f>S187*H187</f>
        <v>0</v>
      </c>
      <c r="U187" s="243">
        <v>0</v>
      </c>
      <c r="V187" s="243">
        <f>U187*H187</f>
        <v>0</v>
      </c>
      <c r="W187" s="243">
        <v>0</v>
      </c>
      <c r="X187" s="244">
        <f>W187*H187</f>
        <v>0</v>
      </c>
      <c r="Y187" s="38"/>
      <c r="Z187" s="38"/>
      <c r="AA187" s="38"/>
      <c r="AB187" s="38"/>
      <c r="AC187" s="38"/>
      <c r="AD187" s="38"/>
      <c r="AE187" s="38"/>
      <c r="AR187" s="245" t="s">
        <v>178</v>
      </c>
      <c r="AT187" s="245" t="s">
        <v>175</v>
      </c>
      <c r="AU187" s="245" t="s">
        <v>84</v>
      </c>
      <c r="AY187" s="17" t="s">
        <v>142</v>
      </c>
      <c r="BE187" s="246">
        <f>IF(O187="základní",K187,0)</f>
        <v>0</v>
      </c>
      <c r="BF187" s="246">
        <f>IF(O187="snížená",K187,0)</f>
        <v>0</v>
      </c>
      <c r="BG187" s="246">
        <f>IF(O187="zákl. přenesená",K187,0)</f>
        <v>0</v>
      </c>
      <c r="BH187" s="246">
        <f>IF(O187="sníž. přenesená",K187,0)</f>
        <v>0</v>
      </c>
      <c r="BI187" s="246">
        <f>IF(O187="nulová",K187,0)</f>
        <v>0</v>
      </c>
      <c r="BJ187" s="17" t="s">
        <v>82</v>
      </c>
      <c r="BK187" s="246">
        <f>ROUND(P187*H187,2)</f>
        <v>0</v>
      </c>
      <c r="BL187" s="17" t="s">
        <v>178</v>
      </c>
      <c r="BM187" s="245" t="s">
        <v>471</v>
      </c>
    </row>
    <row r="188" s="2" customFormat="1" ht="21.75" customHeight="1">
      <c r="A188" s="38"/>
      <c r="B188" s="39"/>
      <c r="C188" s="233" t="s">
        <v>472</v>
      </c>
      <c r="D188" s="233" t="s">
        <v>145</v>
      </c>
      <c r="E188" s="234" t="s">
        <v>473</v>
      </c>
      <c r="F188" s="235" t="s">
        <v>474</v>
      </c>
      <c r="G188" s="236" t="s">
        <v>159</v>
      </c>
      <c r="H188" s="237">
        <v>2</v>
      </c>
      <c r="I188" s="238"/>
      <c r="J188" s="238"/>
      <c r="K188" s="239">
        <f>ROUND(P188*H188,2)</f>
        <v>0</v>
      </c>
      <c r="L188" s="235" t="s">
        <v>149</v>
      </c>
      <c r="M188" s="44"/>
      <c r="N188" s="240" t="s">
        <v>22</v>
      </c>
      <c r="O188" s="241" t="s">
        <v>44</v>
      </c>
      <c r="P188" s="242">
        <f>I188+J188</f>
        <v>0</v>
      </c>
      <c r="Q188" s="242">
        <f>ROUND(I188*H188,2)</f>
        <v>0</v>
      </c>
      <c r="R188" s="242">
        <f>ROUND(J188*H188,2)</f>
        <v>0</v>
      </c>
      <c r="S188" s="84"/>
      <c r="T188" s="243">
        <f>S188*H188</f>
        <v>0</v>
      </c>
      <c r="U188" s="243">
        <v>0</v>
      </c>
      <c r="V188" s="243">
        <f>U188*H188</f>
        <v>0</v>
      </c>
      <c r="W188" s="243">
        <v>0</v>
      </c>
      <c r="X188" s="244">
        <f>W188*H188</f>
        <v>0</v>
      </c>
      <c r="Y188" s="38"/>
      <c r="Z188" s="38"/>
      <c r="AA188" s="38"/>
      <c r="AB188" s="38"/>
      <c r="AC188" s="38"/>
      <c r="AD188" s="38"/>
      <c r="AE188" s="38"/>
      <c r="AR188" s="245" t="s">
        <v>141</v>
      </c>
      <c r="AT188" s="245" t="s">
        <v>145</v>
      </c>
      <c r="AU188" s="245" t="s">
        <v>84</v>
      </c>
      <c r="AY188" s="17" t="s">
        <v>142</v>
      </c>
      <c r="BE188" s="246">
        <f>IF(O188="základní",K188,0)</f>
        <v>0</v>
      </c>
      <c r="BF188" s="246">
        <f>IF(O188="snížená",K188,0)</f>
        <v>0</v>
      </c>
      <c r="BG188" s="246">
        <f>IF(O188="zákl. přenesená",K188,0)</f>
        <v>0</v>
      </c>
      <c r="BH188" s="246">
        <f>IF(O188="sníž. přenesená",K188,0)</f>
        <v>0</v>
      </c>
      <c r="BI188" s="246">
        <f>IF(O188="nulová",K188,0)</f>
        <v>0</v>
      </c>
      <c r="BJ188" s="17" t="s">
        <v>82</v>
      </c>
      <c r="BK188" s="246">
        <f>ROUND(P188*H188,2)</f>
        <v>0</v>
      </c>
      <c r="BL188" s="17" t="s">
        <v>141</v>
      </c>
      <c r="BM188" s="245" t="s">
        <v>475</v>
      </c>
    </row>
    <row r="189" s="2" customFormat="1" ht="78" customHeight="1">
      <c r="A189" s="38"/>
      <c r="B189" s="39"/>
      <c r="C189" s="233" t="s">
        <v>476</v>
      </c>
      <c r="D189" s="233" t="s">
        <v>145</v>
      </c>
      <c r="E189" s="234" t="s">
        <v>477</v>
      </c>
      <c r="F189" s="235" t="s">
        <v>478</v>
      </c>
      <c r="G189" s="236" t="s">
        <v>159</v>
      </c>
      <c r="H189" s="237">
        <v>2</v>
      </c>
      <c r="I189" s="238"/>
      <c r="J189" s="238"/>
      <c r="K189" s="239">
        <f>ROUND(P189*H189,2)</f>
        <v>0</v>
      </c>
      <c r="L189" s="235" t="s">
        <v>149</v>
      </c>
      <c r="M189" s="44"/>
      <c r="N189" s="240" t="s">
        <v>22</v>
      </c>
      <c r="O189" s="241" t="s">
        <v>44</v>
      </c>
      <c r="P189" s="242">
        <f>I189+J189</f>
        <v>0</v>
      </c>
      <c r="Q189" s="242">
        <f>ROUND(I189*H189,2)</f>
        <v>0</v>
      </c>
      <c r="R189" s="242">
        <f>ROUND(J189*H189,2)</f>
        <v>0</v>
      </c>
      <c r="S189" s="84"/>
      <c r="T189" s="243">
        <f>S189*H189</f>
        <v>0</v>
      </c>
      <c r="U189" s="243">
        <v>0</v>
      </c>
      <c r="V189" s="243">
        <f>U189*H189</f>
        <v>0</v>
      </c>
      <c r="W189" s="243">
        <v>0</v>
      </c>
      <c r="X189" s="244">
        <f>W189*H189</f>
        <v>0</v>
      </c>
      <c r="Y189" s="38"/>
      <c r="Z189" s="38"/>
      <c r="AA189" s="38"/>
      <c r="AB189" s="38"/>
      <c r="AC189" s="38"/>
      <c r="AD189" s="38"/>
      <c r="AE189" s="38"/>
      <c r="AR189" s="245" t="s">
        <v>141</v>
      </c>
      <c r="AT189" s="245" t="s">
        <v>145</v>
      </c>
      <c r="AU189" s="245" t="s">
        <v>84</v>
      </c>
      <c r="AY189" s="17" t="s">
        <v>142</v>
      </c>
      <c r="BE189" s="246">
        <f>IF(O189="základní",K189,0)</f>
        <v>0</v>
      </c>
      <c r="BF189" s="246">
        <f>IF(O189="snížená",K189,0)</f>
        <v>0</v>
      </c>
      <c r="BG189" s="246">
        <f>IF(O189="zákl. přenesená",K189,0)</f>
        <v>0</v>
      </c>
      <c r="BH189" s="246">
        <f>IF(O189="sníž. přenesená",K189,0)</f>
        <v>0</v>
      </c>
      <c r="BI189" s="246">
        <f>IF(O189="nulová",K189,0)</f>
        <v>0</v>
      </c>
      <c r="BJ189" s="17" t="s">
        <v>82</v>
      </c>
      <c r="BK189" s="246">
        <f>ROUND(P189*H189,2)</f>
        <v>0</v>
      </c>
      <c r="BL189" s="17" t="s">
        <v>141</v>
      </c>
      <c r="BM189" s="245" t="s">
        <v>479</v>
      </c>
    </row>
    <row r="190" s="2" customFormat="1" ht="21.75" customHeight="1">
      <c r="A190" s="38"/>
      <c r="B190" s="39"/>
      <c r="C190" s="233" t="s">
        <v>480</v>
      </c>
      <c r="D190" s="233" t="s">
        <v>145</v>
      </c>
      <c r="E190" s="234" t="s">
        <v>481</v>
      </c>
      <c r="F190" s="235" t="s">
        <v>482</v>
      </c>
      <c r="G190" s="236" t="s">
        <v>159</v>
      </c>
      <c r="H190" s="237">
        <v>2</v>
      </c>
      <c r="I190" s="238"/>
      <c r="J190" s="238"/>
      <c r="K190" s="239">
        <f>ROUND(P190*H190,2)</f>
        <v>0</v>
      </c>
      <c r="L190" s="235" t="s">
        <v>149</v>
      </c>
      <c r="M190" s="44"/>
      <c r="N190" s="240" t="s">
        <v>22</v>
      </c>
      <c r="O190" s="241" t="s">
        <v>44</v>
      </c>
      <c r="P190" s="242">
        <f>I190+J190</f>
        <v>0</v>
      </c>
      <c r="Q190" s="242">
        <f>ROUND(I190*H190,2)</f>
        <v>0</v>
      </c>
      <c r="R190" s="242">
        <f>ROUND(J190*H190,2)</f>
        <v>0</v>
      </c>
      <c r="S190" s="84"/>
      <c r="T190" s="243">
        <f>S190*H190</f>
        <v>0</v>
      </c>
      <c r="U190" s="243">
        <v>0</v>
      </c>
      <c r="V190" s="243">
        <f>U190*H190</f>
        <v>0</v>
      </c>
      <c r="W190" s="243">
        <v>0</v>
      </c>
      <c r="X190" s="244">
        <f>W190*H190</f>
        <v>0</v>
      </c>
      <c r="Y190" s="38"/>
      <c r="Z190" s="38"/>
      <c r="AA190" s="38"/>
      <c r="AB190" s="38"/>
      <c r="AC190" s="38"/>
      <c r="AD190" s="38"/>
      <c r="AE190" s="38"/>
      <c r="AR190" s="245" t="s">
        <v>141</v>
      </c>
      <c r="AT190" s="245" t="s">
        <v>145</v>
      </c>
      <c r="AU190" s="245" t="s">
        <v>84</v>
      </c>
      <c r="AY190" s="17" t="s">
        <v>142</v>
      </c>
      <c r="BE190" s="246">
        <f>IF(O190="základní",K190,0)</f>
        <v>0</v>
      </c>
      <c r="BF190" s="246">
        <f>IF(O190="snížená",K190,0)</f>
        <v>0</v>
      </c>
      <c r="BG190" s="246">
        <f>IF(O190="zákl. přenesená",K190,0)</f>
        <v>0</v>
      </c>
      <c r="BH190" s="246">
        <f>IF(O190="sníž. přenesená",K190,0)</f>
        <v>0</v>
      </c>
      <c r="BI190" s="246">
        <f>IF(O190="nulová",K190,0)</f>
        <v>0</v>
      </c>
      <c r="BJ190" s="17" t="s">
        <v>82</v>
      </c>
      <c r="BK190" s="246">
        <f>ROUND(P190*H190,2)</f>
        <v>0</v>
      </c>
      <c r="BL190" s="17" t="s">
        <v>141</v>
      </c>
      <c r="BM190" s="245" t="s">
        <v>483</v>
      </c>
    </row>
    <row r="191" s="2" customFormat="1" ht="21.75" customHeight="1">
      <c r="A191" s="38"/>
      <c r="B191" s="39"/>
      <c r="C191" s="233" t="s">
        <v>484</v>
      </c>
      <c r="D191" s="233" t="s">
        <v>145</v>
      </c>
      <c r="E191" s="234" t="s">
        <v>485</v>
      </c>
      <c r="F191" s="235" t="s">
        <v>486</v>
      </c>
      <c r="G191" s="236" t="s">
        <v>159</v>
      </c>
      <c r="H191" s="237">
        <v>2</v>
      </c>
      <c r="I191" s="238"/>
      <c r="J191" s="238"/>
      <c r="K191" s="239">
        <f>ROUND(P191*H191,2)</f>
        <v>0</v>
      </c>
      <c r="L191" s="235" t="s">
        <v>149</v>
      </c>
      <c r="M191" s="44"/>
      <c r="N191" s="240" t="s">
        <v>22</v>
      </c>
      <c r="O191" s="241" t="s">
        <v>44</v>
      </c>
      <c r="P191" s="242">
        <f>I191+J191</f>
        <v>0</v>
      </c>
      <c r="Q191" s="242">
        <f>ROUND(I191*H191,2)</f>
        <v>0</v>
      </c>
      <c r="R191" s="242">
        <f>ROUND(J191*H191,2)</f>
        <v>0</v>
      </c>
      <c r="S191" s="84"/>
      <c r="T191" s="243">
        <f>S191*H191</f>
        <v>0</v>
      </c>
      <c r="U191" s="243">
        <v>0</v>
      </c>
      <c r="V191" s="243">
        <f>U191*H191</f>
        <v>0</v>
      </c>
      <c r="W191" s="243">
        <v>0</v>
      </c>
      <c r="X191" s="244">
        <f>W191*H191</f>
        <v>0</v>
      </c>
      <c r="Y191" s="38"/>
      <c r="Z191" s="38"/>
      <c r="AA191" s="38"/>
      <c r="AB191" s="38"/>
      <c r="AC191" s="38"/>
      <c r="AD191" s="38"/>
      <c r="AE191" s="38"/>
      <c r="AR191" s="245" t="s">
        <v>141</v>
      </c>
      <c r="AT191" s="245" t="s">
        <v>145</v>
      </c>
      <c r="AU191" s="245" t="s">
        <v>84</v>
      </c>
      <c r="AY191" s="17" t="s">
        <v>142</v>
      </c>
      <c r="BE191" s="246">
        <f>IF(O191="základní",K191,0)</f>
        <v>0</v>
      </c>
      <c r="BF191" s="246">
        <f>IF(O191="snížená",K191,0)</f>
        <v>0</v>
      </c>
      <c r="BG191" s="246">
        <f>IF(O191="zákl. přenesená",K191,0)</f>
        <v>0</v>
      </c>
      <c r="BH191" s="246">
        <f>IF(O191="sníž. přenesená",K191,0)</f>
        <v>0</v>
      </c>
      <c r="BI191" s="246">
        <f>IF(O191="nulová",K191,0)</f>
        <v>0</v>
      </c>
      <c r="BJ191" s="17" t="s">
        <v>82</v>
      </c>
      <c r="BK191" s="246">
        <f>ROUND(P191*H191,2)</f>
        <v>0</v>
      </c>
      <c r="BL191" s="17" t="s">
        <v>141</v>
      </c>
      <c r="BM191" s="245" t="s">
        <v>487</v>
      </c>
    </row>
    <row r="192" s="2" customFormat="1" ht="21.75" customHeight="1">
      <c r="A192" s="38"/>
      <c r="B192" s="39"/>
      <c r="C192" s="233" t="s">
        <v>488</v>
      </c>
      <c r="D192" s="233" t="s">
        <v>145</v>
      </c>
      <c r="E192" s="234" t="s">
        <v>489</v>
      </c>
      <c r="F192" s="235" t="s">
        <v>490</v>
      </c>
      <c r="G192" s="236" t="s">
        <v>159</v>
      </c>
      <c r="H192" s="237">
        <v>2</v>
      </c>
      <c r="I192" s="238"/>
      <c r="J192" s="238"/>
      <c r="K192" s="239">
        <f>ROUND(P192*H192,2)</f>
        <v>0</v>
      </c>
      <c r="L192" s="235" t="s">
        <v>149</v>
      </c>
      <c r="M192" s="44"/>
      <c r="N192" s="240" t="s">
        <v>22</v>
      </c>
      <c r="O192" s="241" t="s">
        <v>44</v>
      </c>
      <c r="P192" s="242">
        <f>I192+J192</f>
        <v>0</v>
      </c>
      <c r="Q192" s="242">
        <f>ROUND(I192*H192,2)</f>
        <v>0</v>
      </c>
      <c r="R192" s="242">
        <f>ROUND(J192*H192,2)</f>
        <v>0</v>
      </c>
      <c r="S192" s="84"/>
      <c r="T192" s="243">
        <f>S192*H192</f>
        <v>0</v>
      </c>
      <c r="U192" s="243">
        <v>0</v>
      </c>
      <c r="V192" s="243">
        <f>U192*H192</f>
        <v>0</v>
      </c>
      <c r="W192" s="243">
        <v>0</v>
      </c>
      <c r="X192" s="244">
        <f>W192*H192</f>
        <v>0</v>
      </c>
      <c r="Y192" s="38"/>
      <c r="Z192" s="38"/>
      <c r="AA192" s="38"/>
      <c r="AB192" s="38"/>
      <c r="AC192" s="38"/>
      <c r="AD192" s="38"/>
      <c r="AE192" s="38"/>
      <c r="AR192" s="245" t="s">
        <v>141</v>
      </c>
      <c r="AT192" s="245" t="s">
        <v>145</v>
      </c>
      <c r="AU192" s="245" t="s">
        <v>84</v>
      </c>
      <c r="AY192" s="17" t="s">
        <v>142</v>
      </c>
      <c r="BE192" s="246">
        <f>IF(O192="základní",K192,0)</f>
        <v>0</v>
      </c>
      <c r="BF192" s="246">
        <f>IF(O192="snížená",K192,0)</f>
        <v>0</v>
      </c>
      <c r="BG192" s="246">
        <f>IF(O192="zákl. přenesená",K192,0)</f>
        <v>0</v>
      </c>
      <c r="BH192" s="246">
        <f>IF(O192="sníž. přenesená",K192,0)</f>
        <v>0</v>
      </c>
      <c r="BI192" s="246">
        <f>IF(O192="nulová",K192,0)</f>
        <v>0</v>
      </c>
      <c r="BJ192" s="17" t="s">
        <v>82</v>
      </c>
      <c r="BK192" s="246">
        <f>ROUND(P192*H192,2)</f>
        <v>0</v>
      </c>
      <c r="BL192" s="17" t="s">
        <v>141</v>
      </c>
      <c r="BM192" s="245" t="s">
        <v>491</v>
      </c>
    </row>
    <row r="193" s="2" customFormat="1" ht="21.75" customHeight="1">
      <c r="A193" s="38"/>
      <c r="B193" s="39"/>
      <c r="C193" s="233" t="s">
        <v>492</v>
      </c>
      <c r="D193" s="233" t="s">
        <v>145</v>
      </c>
      <c r="E193" s="234" t="s">
        <v>493</v>
      </c>
      <c r="F193" s="235" t="s">
        <v>494</v>
      </c>
      <c r="G193" s="236" t="s">
        <v>159</v>
      </c>
      <c r="H193" s="237">
        <v>2</v>
      </c>
      <c r="I193" s="238"/>
      <c r="J193" s="238"/>
      <c r="K193" s="239">
        <f>ROUND(P193*H193,2)</f>
        <v>0</v>
      </c>
      <c r="L193" s="235" t="s">
        <v>149</v>
      </c>
      <c r="M193" s="44"/>
      <c r="N193" s="240" t="s">
        <v>22</v>
      </c>
      <c r="O193" s="241" t="s">
        <v>44</v>
      </c>
      <c r="P193" s="242">
        <f>I193+J193</f>
        <v>0</v>
      </c>
      <c r="Q193" s="242">
        <f>ROUND(I193*H193,2)</f>
        <v>0</v>
      </c>
      <c r="R193" s="242">
        <f>ROUND(J193*H193,2)</f>
        <v>0</v>
      </c>
      <c r="S193" s="84"/>
      <c r="T193" s="243">
        <f>S193*H193</f>
        <v>0</v>
      </c>
      <c r="U193" s="243">
        <v>0</v>
      </c>
      <c r="V193" s="243">
        <f>U193*H193</f>
        <v>0</v>
      </c>
      <c r="W193" s="243">
        <v>0</v>
      </c>
      <c r="X193" s="244">
        <f>W193*H193</f>
        <v>0</v>
      </c>
      <c r="Y193" s="38"/>
      <c r="Z193" s="38"/>
      <c r="AA193" s="38"/>
      <c r="AB193" s="38"/>
      <c r="AC193" s="38"/>
      <c r="AD193" s="38"/>
      <c r="AE193" s="38"/>
      <c r="AR193" s="245" t="s">
        <v>141</v>
      </c>
      <c r="AT193" s="245" t="s">
        <v>145</v>
      </c>
      <c r="AU193" s="245" t="s">
        <v>84</v>
      </c>
      <c r="AY193" s="17" t="s">
        <v>142</v>
      </c>
      <c r="BE193" s="246">
        <f>IF(O193="základní",K193,0)</f>
        <v>0</v>
      </c>
      <c r="BF193" s="246">
        <f>IF(O193="snížená",K193,0)</f>
        <v>0</v>
      </c>
      <c r="BG193" s="246">
        <f>IF(O193="zákl. přenesená",K193,0)</f>
        <v>0</v>
      </c>
      <c r="BH193" s="246">
        <f>IF(O193="sníž. přenesená",K193,0)</f>
        <v>0</v>
      </c>
      <c r="BI193" s="246">
        <f>IF(O193="nulová",K193,0)</f>
        <v>0</v>
      </c>
      <c r="BJ193" s="17" t="s">
        <v>82</v>
      </c>
      <c r="BK193" s="246">
        <f>ROUND(P193*H193,2)</f>
        <v>0</v>
      </c>
      <c r="BL193" s="17" t="s">
        <v>141</v>
      </c>
      <c r="BM193" s="245" t="s">
        <v>495</v>
      </c>
    </row>
    <row r="194" s="2" customFormat="1" ht="21.75" customHeight="1">
      <c r="A194" s="38"/>
      <c r="B194" s="39"/>
      <c r="C194" s="233" t="s">
        <v>496</v>
      </c>
      <c r="D194" s="233" t="s">
        <v>145</v>
      </c>
      <c r="E194" s="234" t="s">
        <v>497</v>
      </c>
      <c r="F194" s="235" t="s">
        <v>498</v>
      </c>
      <c r="G194" s="236" t="s">
        <v>159</v>
      </c>
      <c r="H194" s="237">
        <v>2</v>
      </c>
      <c r="I194" s="238"/>
      <c r="J194" s="238"/>
      <c r="K194" s="239">
        <f>ROUND(P194*H194,2)</f>
        <v>0</v>
      </c>
      <c r="L194" s="235" t="s">
        <v>149</v>
      </c>
      <c r="M194" s="44"/>
      <c r="N194" s="240" t="s">
        <v>22</v>
      </c>
      <c r="O194" s="241" t="s">
        <v>44</v>
      </c>
      <c r="P194" s="242">
        <f>I194+J194</f>
        <v>0</v>
      </c>
      <c r="Q194" s="242">
        <f>ROUND(I194*H194,2)</f>
        <v>0</v>
      </c>
      <c r="R194" s="242">
        <f>ROUND(J194*H194,2)</f>
        <v>0</v>
      </c>
      <c r="S194" s="84"/>
      <c r="T194" s="243">
        <f>S194*H194</f>
        <v>0</v>
      </c>
      <c r="U194" s="243">
        <v>0</v>
      </c>
      <c r="V194" s="243">
        <f>U194*H194</f>
        <v>0</v>
      </c>
      <c r="W194" s="243">
        <v>0</v>
      </c>
      <c r="X194" s="244">
        <f>W194*H194</f>
        <v>0</v>
      </c>
      <c r="Y194" s="38"/>
      <c r="Z194" s="38"/>
      <c r="AA194" s="38"/>
      <c r="AB194" s="38"/>
      <c r="AC194" s="38"/>
      <c r="AD194" s="38"/>
      <c r="AE194" s="38"/>
      <c r="AR194" s="245" t="s">
        <v>141</v>
      </c>
      <c r="AT194" s="245" t="s">
        <v>145</v>
      </c>
      <c r="AU194" s="245" t="s">
        <v>84</v>
      </c>
      <c r="AY194" s="17" t="s">
        <v>142</v>
      </c>
      <c r="BE194" s="246">
        <f>IF(O194="základní",K194,0)</f>
        <v>0</v>
      </c>
      <c r="BF194" s="246">
        <f>IF(O194="snížená",K194,0)</f>
        <v>0</v>
      </c>
      <c r="BG194" s="246">
        <f>IF(O194="zákl. přenesená",K194,0)</f>
        <v>0</v>
      </c>
      <c r="BH194" s="246">
        <f>IF(O194="sníž. přenesená",K194,0)</f>
        <v>0</v>
      </c>
      <c r="BI194" s="246">
        <f>IF(O194="nulová",K194,0)</f>
        <v>0</v>
      </c>
      <c r="BJ194" s="17" t="s">
        <v>82</v>
      </c>
      <c r="BK194" s="246">
        <f>ROUND(P194*H194,2)</f>
        <v>0</v>
      </c>
      <c r="BL194" s="17" t="s">
        <v>141</v>
      </c>
      <c r="BM194" s="245" t="s">
        <v>499</v>
      </c>
    </row>
    <row r="195" s="2" customFormat="1" ht="21.75" customHeight="1">
      <c r="A195" s="38"/>
      <c r="B195" s="39"/>
      <c r="C195" s="233" t="s">
        <v>500</v>
      </c>
      <c r="D195" s="233" t="s">
        <v>145</v>
      </c>
      <c r="E195" s="234" t="s">
        <v>501</v>
      </c>
      <c r="F195" s="235" t="s">
        <v>502</v>
      </c>
      <c r="G195" s="236" t="s">
        <v>159</v>
      </c>
      <c r="H195" s="237">
        <v>1</v>
      </c>
      <c r="I195" s="238"/>
      <c r="J195" s="238"/>
      <c r="K195" s="239">
        <f>ROUND(P195*H195,2)</f>
        <v>0</v>
      </c>
      <c r="L195" s="235" t="s">
        <v>149</v>
      </c>
      <c r="M195" s="44"/>
      <c r="N195" s="240" t="s">
        <v>22</v>
      </c>
      <c r="O195" s="241" t="s">
        <v>44</v>
      </c>
      <c r="P195" s="242">
        <f>I195+J195</f>
        <v>0</v>
      </c>
      <c r="Q195" s="242">
        <f>ROUND(I195*H195,2)</f>
        <v>0</v>
      </c>
      <c r="R195" s="242">
        <f>ROUND(J195*H195,2)</f>
        <v>0</v>
      </c>
      <c r="S195" s="84"/>
      <c r="T195" s="243">
        <f>S195*H195</f>
        <v>0</v>
      </c>
      <c r="U195" s="243">
        <v>0</v>
      </c>
      <c r="V195" s="243">
        <f>U195*H195</f>
        <v>0</v>
      </c>
      <c r="W195" s="243">
        <v>0</v>
      </c>
      <c r="X195" s="244">
        <f>W195*H195</f>
        <v>0</v>
      </c>
      <c r="Y195" s="38"/>
      <c r="Z195" s="38"/>
      <c r="AA195" s="38"/>
      <c r="AB195" s="38"/>
      <c r="AC195" s="38"/>
      <c r="AD195" s="38"/>
      <c r="AE195" s="38"/>
      <c r="AR195" s="245" t="s">
        <v>141</v>
      </c>
      <c r="AT195" s="245" t="s">
        <v>145</v>
      </c>
      <c r="AU195" s="245" t="s">
        <v>84</v>
      </c>
      <c r="AY195" s="17" t="s">
        <v>142</v>
      </c>
      <c r="BE195" s="246">
        <f>IF(O195="základní",K195,0)</f>
        <v>0</v>
      </c>
      <c r="BF195" s="246">
        <f>IF(O195="snížená",K195,0)</f>
        <v>0</v>
      </c>
      <c r="BG195" s="246">
        <f>IF(O195="zákl. přenesená",K195,0)</f>
        <v>0</v>
      </c>
      <c r="BH195" s="246">
        <f>IF(O195="sníž. přenesená",K195,0)</f>
        <v>0</v>
      </c>
      <c r="BI195" s="246">
        <f>IF(O195="nulová",K195,0)</f>
        <v>0</v>
      </c>
      <c r="BJ195" s="17" t="s">
        <v>82</v>
      </c>
      <c r="BK195" s="246">
        <f>ROUND(P195*H195,2)</f>
        <v>0</v>
      </c>
      <c r="BL195" s="17" t="s">
        <v>141</v>
      </c>
      <c r="BM195" s="245" t="s">
        <v>503</v>
      </c>
    </row>
    <row r="196" s="2" customFormat="1" ht="21.75" customHeight="1">
      <c r="A196" s="38"/>
      <c r="B196" s="39"/>
      <c r="C196" s="233" t="s">
        <v>504</v>
      </c>
      <c r="D196" s="233" t="s">
        <v>145</v>
      </c>
      <c r="E196" s="234" t="s">
        <v>505</v>
      </c>
      <c r="F196" s="235" t="s">
        <v>506</v>
      </c>
      <c r="G196" s="236" t="s">
        <v>159</v>
      </c>
      <c r="H196" s="237">
        <v>2</v>
      </c>
      <c r="I196" s="238"/>
      <c r="J196" s="238"/>
      <c r="K196" s="239">
        <f>ROUND(P196*H196,2)</f>
        <v>0</v>
      </c>
      <c r="L196" s="235" t="s">
        <v>149</v>
      </c>
      <c r="M196" s="44"/>
      <c r="N196" s="240" t="s">
        <v>22</v>
      </c>
      <c r="O196" s="241" t="s">
        <v>44</v>
      </c>
      <c r="P196" s="242">
        <f>I196+J196</f>
        <v>0</v>
      </c>
      <c r="Q196" s="242">
        <f>ROUND(I196*H196,2)</f>
        <v>0</v>
      </c>
      <c r="R196" s="242">
        <f>ROUND(J196*H196,2)</f>
        <v>0</v>
      </c>
      <c r="S196" s="84"/>
      <c r="T196" s="243">
        <f>S196*H196</f>
        <v>0</v>
      </c>
      <c r="U196" s="243">
        <v>0</v>
      </c>
      <c r="V196" s="243">
        <f>U196*H196</f>
        <v>0</v>
      </c>
      <c r="W196" s="243">
        <v>0</v>
      </c>
      <c r="X196" s="244">
        <f>W196*H196</f>
        <v>0</v>
      </c>
      <c r="Y196" s="38"/>
      <c r="Z196" s="38"/>
      <c r="AA196" s="38"/>
      <c r="AB196" s="38"/>
      <c r="AC196" s="38"/>
      <c r="AD196" s="38"/>
      <c r="AE196" s="38"/>
      <c r="AR196" s="245" t="s">
        <v>141</v>
      </c>
      <c r="AT196" s="245" t="s">
        <v>145</v>
      </c>
      <c r="AU196" s="245" t="s">
        <v>84</v>
      </c>
      <c r="AY196" s="17" t="s">
        <v>142</v>
      </c>
      <c r="BE196" s="246">
        <f>IF(O196="základní",K196,0)</f>
        <v>0</v>
      </c>
      <c r="BF196" s="246">
        <f>IF(O196="snížená",K196,0)</f>
        <v>0</v>
      </c>
      <c r="BG196" s="246">
        <f>IF(O196="zákl. přenesená",K196,0)</f>
        <v>0</v>
      </c>
      <c r="BH196" s="246">
        <f>IF(O196="sníž. přenesená",K196,0)</f>
        <v>0</v>
      </c>
      <c r="BI196" s="246">
        <f>IF(O196="nulová",K196,0)</f>
        <v>0</v>
      </c>
      <c r="BJ196" s="17" t="s">
        <v>82</v>
      </c>
      <c r="BK196" s="246">
        <f>ROUND(P196*H196,2)</f>
        <v>0</v>
      </c>
      <c r="BL196" s="17" t="s">
        <v>141</v>
      </c>
      <c r="BM196" s="245" t="s">
        <v>507</v>
      </c>
    </row>
    <row r="197" s="2" customFormat="1" ht="21.75" customHeight="1">
      <c r="A197" s="38"/>
      <c r="B197" s="39"/>
      <c r="C197" s="233" t="s">
        <v>508</v>
      </c>
      <c r="D197" s="233" t="s">
        <v>145</v>
      </c>
      <c r="E197" s="234" t="s">
        <v>509</v>
      </c>
      <c r="F197" s="235" t="s">
        <v>510</v>
      </c>
      <c r="G197" s="236" t="s">
        <v>159</v>
      </c>
      <c r="H197" s="237">
        <v>1</v>
      </c>
      <c r="I197" s="238"/>
      <c r="J197" s="238"/>
      <c r="K197" s="239">
        <f>ROUND(P197*H197,2)</f>
        <v>0</v>
      </c>
      <c r="L197" s="235" t="s">
        <v>149</v>
      </c>
      <c r="M197" s="44"/>
      <c r="N197" s="240" t="s">
        <v>22</v>
      </c>
      <c r="O197" s="241" t="s">
        <v>44</v>
      </c>
      <c r="P197" s="242">
        <f>I197+J197</f>
        <v>0</v>
      </c>
      <c r="Q197" s="242">
        <f>ROUND(I197*H197,2)</f>
        <v>0</v>
      </c>
      <c r="R197" s="242">
        <f>ROUND(J197*H197,2)</f>
        <v>0</v>
      </c>
      <c r="S197" s="84"/>
      <c r="T197" s="243">
        <f>S197*H197</f>
        <v>0</v>
      </c>
      <c r="U197" s="243">
        <v>0</v>
      </c>
      <c r="V197" s="243">
        <f>U197*H197</f>
        <v>0</v>
      </c>
      <c r="W197" s="243">
        <v>0</v>
      </c>
      <c r="X197" s="244">
        <f>W197*H197</f>
        <v>0</v>
      </c>
      <c r="Y197" s="38"/>
      <c r="Z197" s="38"/>
      <c r="AA197" s="38"/>
      <c r="AB197" s="38"/>
      <c r="AC197" s="38"/>
      <c r="AD197" s="38"/>
      <c r="AE197" s="38"/>
      <c r="AR197" s="245" t="s">
        <v>141</v>
      </c>
      <c r="AT197" s="245" t="s">
        <v>145</v>
      </c>
      <c r="AU197" s="245" t="s">
        <v>84</v>
      </c>
      <c r="AY197" s="17" t="s">
        <v>142</v>
      </c>
      <c r="BE197" s="246">
        <f>IF(O197="základní",K197,0)</f>
        <v>0</v>
      </c>
      <c r="BF197" s="246">
        <f>IF(O197="snížená",K197,0)</f>
        <v>0</v>
      </c>
      <c r="BG197" s="246">
        <f>IF(O197="zákl. přenesená",K197,0)</f>
        <v>0</v>
      </c>
      <c r="BH197" s="246">
        <f>IF(O197="sníž. přenesená",K197,0)</f>
        <v>0</v>
      </c>
      <c r="BI197" s="246">
        <f>IF(O197="nulová",K197,0)</f>
        <v>0</v>
      </c>
      <c r="BJ197" s="17" t="s">
        <v>82</v>
      </c>
      <c r="BK197" s="246">
        <f>ROUND(P197*H197,2)</f>
        <v>0</v>
      </c>
      <c r="BL197" s="17" t="s">
        <v>141</v>
      </c>
      <c r="BM197" s="245" t="s">
        <v>511</v>
      </c>
    </row>
    <row r="198" s="2" customFormat="1" ht="55.5" customHeight="1">
      <c r="A198" s="38"/>
      <c r="B198" s="39"/>
      <c r="C198" s="233" t="s">
        <v>512</v>
      </c>
      <c r="D198" s="233" t="s">
        <v>145</v>
      </c>
      <c r="E198" s="234" t="s">
        <v>513</v>
      </c>
      <c r="F198" s="235" t="s">
        <v>514</v>
      </c>
      <c r="G198" s="236" t="s">
        <v>159</v>
      </c>
      <c r="H198" s="237">
        <v>1</v>
      </c>
      <c r="I198" s="238"/>
      <c r="J198" s="238"/>
      <c r="K198" s="239">
        <f>ROUND(P198*H198,2)</f>
        <v>0</v>
      </c>
      <c r="L198" s="235" t="s">
        <v>149</v>
      </c>
      <c r="M198" s="44"/>
      <c r="N198" s="240" t="s">
        <v>22</v>
      </c>
      <c r="O198" s="241" t="s">
        <v>44</v>
      </c>
      <c r="P198" s="242">
        <f>I198+J198</f>
        <v>0</v>
      </c>
      <c r="Q198" s="242">
        <f>ROUND(I198*H198,2)</f>
        <v>0</v>
      </c>
      <c r="R198" s="242">
        <f>ROUND(J198*H198,2)</f>
        <v>0</v>
      </c>
      <c r="S198" s="84"/>
      <c r="T198" s="243">
        <f>S198*H198</f>
        <v>0</v>
      </c>
      <c r="U198" s="243">
        <v>0</v>
      </c>
      <c r="V198" s="243">
        <f>U198*H198</f>
        <v>0</v>
      </c>
      <c r="W198" s="243">
        <v>0</v>
      </c>
      <c r="X198" s="244">
        <f>W198*H198</f>
        <v>0</v>
      </c>
      <c r="Y198" s="38"/>
      <c r="Z198" s="38"/>
      <c r="AA198" s="38"/>
      <c r="AB198" s="38"/>
      <c r="AC198" s="38"/>
      <c r="AD198" s="38"/>
      <c r="AE198" s="38"/>
      <c r="AR198" s="245" t="s">
        <v>141</v>
      </c>
      <c r="AT198" s="245" t="s">
        <v>145</v>
      </c>
      <c r="AU198" s="245" t="s">
        <v>84</v>
      </c>
      <c r="AY198" s="17" t="s">
        <v>142</v>
      </c>
      <c r="BE198" s="246">
        <f>IF(O198="základní",K198,0)</f>
        <v>0</v>
      </c>
      <c r="BF198" s="246">
        <f>IF(O198="snížená",K198,0)</f>
        <v>0</v>
      </c>
      <c r="BG198" s="246">
        <f>IF(O198="zákl. přenesená",K198,0)</f>
        <v>0</v>
      </c>
      <c r="BH198" s="246">
        <f>IF(O198="sníž. přenesená",K198,0)</f>
        <v>0</v>
      </c>
      <c r="BI198" s="246">
        <f>IF(O198="nulová",K198,0)</f>
        <v>0</v>
      </c>
      <c r="BJ198" s="17" t="s">
        <v>82</v>
      </c>
      <c r="BK198" s="246">
        <f>ROUND(P198*H198,2)</f>
        <v>0</v>
      </c>
      <c r="BL198" s="17" t="s">
        <v>141</v>
      </c>
      <c r="BM198" s="245" t="s">
        <v>515</v>
      </c>
    </row>
    <row r="199" s="2" customFormat="1" ht="21.75" customHeight="1">
      <c r="A199" s="38"/>
      <c r="B199" s="39"/>
      <c r="C199" s="251" t="s">
        <v>516</v>
      </c>
      <c r="D199" s="251" t="s">
        <v>175</v>
      </c>
      <c r="E199" s="252" t="s">
        <v>517</v>
      </c>
      <c r="F199" s="253" t="s">
        <v>518</v>
      </c>
      <c r="G199" s="254" t="s">
        <v>159</v>
      </c>
      <c r="H199" s="255">
        <v>1</v>
      </c>
      <c r="I199" s="256"/>
      <c r="J199" s="257"/>
      <c r="K199" s="258">
        <f>ROUND(P199*H199,2)</f>
        <v>0</v>
      </c>
      <c r="L199" s="253" t="s">
        <v>149</v>
      </c>
      <c r="M199" s="259"/>
      <c r="N199" s="260" t="s">
        <v>22</v>
      </c>
      <c r="O199" s="241" t="s">
        <v>44</v>
      </c>
      <c r="P199" s="242">
        <f>I199+J199</f>
        <v>0</v>
      </c>
      <c r="Q199" s="242">
        <f>ROUND(I199*H199,2)</f>
        <v>0</v>
      </c>
      <c r="R199" s="242">
        <f>ROUND(J199*H199,2)</f>
        <v>0</v>
      </c>
      <c r="S199" s="84"/>
      <c r="T199" s="243">
        <f>S199*H199</f>
        <v>0</v>
      </c>
      <c r="U199" s="243">
        <v>0</v>
      </c>
      <c r="V199" s="243">
        <f>U199*H199</f>
        <v>0</v>
      </c>
      <c r="W199" s="243">
        <v>0</v>
      </c>
      <c r="X199" s="244">
        <f>W199*H199</f>
        <v>0</v>
      </c>
      <c r="Y199" s="38"/>
      <c r="Z199" s="38"/>
      <c r="AA199" s="38"/>
      <c r="AB199" s="38"/>
      <c r="AC199" s="38"/>
      <c r="AD199" s="38"/>
      <c r="AE199" s="38"/>
      <c r="AR199" s="245" t="s">
        <v>178</v>
      </c>
      <c r="AT199" s="245" t="s">
        <v>175</v>
      </c>
      <c r="AU199" s="245" t="s">
        <v>84</v>
      </c>
      <c r="AY199" s="17" t="s">
        <v>142</v>
      </c>
      <c r="BE199" s="246">
        <f>IF(O199="základní",K199,0)</f>
        <v>0</v>
      </c>
      <c r="BF199" s="246">
        <f>IF(O199="snížená",K199,0)</f>
        <v>0</v>
      </c>
      <c r="BG199" s="246">
        <f>IF(O199="zákl. přenesená",K199,0)</f>
        <v>0</v>
      </c>
      <c r="BH199" s="246">
        <f>IF(O199="sníž. přenesená",K199,0)</f>
        <v>0</v>
      </c>
      <c r="BI199" s="246">
        <f>IF(O199="nulová",K199,0)</f>
        <v>0</v>
      </c>
      <c r="BJ199" s="17" t="s">
        <v>82</v>
      </c>
      <c r="BK199" s="246">
        <f>ROUND(P199*H199,2)</f>
        <v>0</v>
      </c>
      <c r="BL199" s="17" t="s">
        <v>178</v>
      </c>
      <c r="BM199" s="245" t="s">
        <v>519</v>
      </c>
    </row>
    <row r="200" s="2" customFormat="1" ht="21.75" customHeight="1">
      <c r="A200" s="38"/>
      <c r="B200" s="39"/>
      <c r="C200" s="233" t="s">
        <v>520</v>
      </c>
      <c r="D200" s="233" t="s">
        <v>145</v>
      </c>
      <c r="E200" s="234" t="s">
        <v>521</v>
      </c>
      <c r="F200" s="235" t="s">
        <v>522</v>
      </c>
      <c r="G200" s="236" t="s">
        <v>159</v>
      </c>
      <c r="H200" s="237">
        <v>1</v>
      </c>
      <c r="I200" s="238"/>
      <c r="J200" s="238"/>
      <c r="K200" s="239">
        <f>ROUND(P200*H200,2)</f>
        <v>0</v>
      </c>
      <c r="L200" s="235" t="s">
        <v>149</v>
      </c>
      <c r="M200" s="44"/>
      <c r="N200" s="240" t="s">
        <v>22</v>
      </c>
      <c r="O200" s="241" t="s">
        <v>44</v>
      </c>
      <c r="P200" s="242">
        <f>I200+J200</f>
        <v>0</v>
      </c>
      <c r="Q200" s="242">
        <f>ROUND(I200*H200,2)</f>
        <v>0</v>
      </c>
      <c r="R200" s="242">
        <f>ROUND(J200*H200,2)</f>
        <v>0</v>
      </c>
      <c r="S200" s="84"/>
      <c r="T200" s="243">
        <f>S200*H200</f>
        <v>0</v>
      </c>
      <c r="U200" s="243">
        <v>0</v>
      </c>
      <c r="V200" s="243">
        <f>U200*H200</f>
        <v>0</v>
      </c>
      <c r="W200" s="243">
        <v>0</v>
      </c>
      <c r="X200" s="244">
        <f>W200*H200</f>
        <v>0</v>
      </c>
      <c r="Y200" s="38"/>
      <c r="Z200" s="38"/>
      <c r="AA200" s="38"/>
      <c r="AB200" s="38"/>
      <c r="AC200" s="38"/>
      <c r="AD200" s="38"/>
      <c r="AE200" s="38"/>
      <c r="AR200" s="245" t="s">
        <v>141</v>
      </c>
      <c r="AT200" s="245" t="s">
        <v>145</v>
      </c>
      <c r="AU200" s="245" t="s">
        <v>84</v>
      </c>
      <c r="AY200" s="17" t="s">
        <v>142</v>
      </c>
      <c r="BE200" s="246">
        <f>IF(O200="základní",K200,0)</f>
        <v>0</v>
      </c>
      <c r="BF200" s="246">
        <f>IF(O200="snížená",K200,0)</f>
        <v>0</v>
      </c>
      <c r="BG200" s="246">
        <f>IF(O200="zákl. přenesená",K200,0)</f>
        <v>0</v>
      </c>
      <c r="BH200" s="246">
        <f>IF(O200="sníž. přenesená",K200,0)</f>
        <v>0</v>
      </c>
      <c r="BI200" s="246">
        <f>IF(O200="nulová",K200,0)</f>
        <v>0</v>
      </c>
      <c r="BJ200" s="17" t="s">
        <v>82</v>
      </c>
      <c r="BK200" s="246">
        <f>ROUND(P200*H200,2)</f>
        <v>0</v>
      </c>
      <c r="BL200" s="17" t="s">
        <v>141</v>
      </c>
      <c r="BM200" s="245" t="s">
        <v>523</v>
      </c>
    </row>
    <row r="201" s="2" customFormat="1" ht="78" customHeight="1">
      <c r="A201" s="38"/>
      <c r="B201" s="39"/>
      <c r="C201" s="233" t="s">
        <v>524</v>
      </c>
      <c r="D201" s="233" t="s">
        <v>145</v>
      </c>
      <c r="E201" s="234" t="s">
        <v>525</v>
      </c>
      <c r="F201" s="235" t="s">
        <v>526</v>
      </c>
      <c r="G201" s="236" t="s">
        <v>159</v>
      </c>
      <c r="H201" s="237">
        <v>1</v>
      </c>
      <c r="I201" s="238"/>
      <c r="J201" s="238"/>
      <c r="K201" s="239">
        <f>ROUND(P201*H201,2)</f>
        <v>0</v>
      </c>
      <c r="L201" s="235" t="s">
        <v>149</v>
      </c>
      <c r="M201" s="44"/>
      <c r="N201" s="240" t="s">
        <v>22</v>
      </c>
      <c r="O201" s="241" t="s">
        <v>44</v>
      </c>
      <c r="P201" s="242">
        <f>I201+J201</f>
        <v>0</v>
      </c>
      <c r="Q201" s="242">
        <f>ROUND(I201*H201,2)</f>
        <v>0</v>
      </c>
      <c r="R201" s="242">
        <f>ROUND(J201*H201,2)</f>
        <v>0</v>
      </c>
      <c r="S201" s="84"/>
      <c r="T201" s="243">
        <f>S201*H201</f>
        <v>0</v>
      </c>
      <c r="U201" s="243">
        <v>0</v>
      </c>
      <c r="V201" s="243">
        <f>U201*H201</f>
        <v>0</v>
      </c>
      <c r="W201" s="243">
        <v>0</v>
      </c>
      <c r="X201" s="244">
        <f>W201*H201</f>
        <v>0</v>
      </c>
      <c r="Y201" s="38"/>
      <c r="Z201" s="38"/>
      <c r="AA201" s="38"/>
      <c r="AB201" s="38"/>
      <c r="AC201" s="38"/>
      <c r="AD201" s="38"/>
      <c r="AE201" s="38"/>
      <c r="AR201" s="245" t="s">
        <v>141</v>
      </c>
      <c r="AT201" s="245" t="s">
        <v>145</v>
      </c>
      <c r="AU201" s="245" t="s">
        <v>84</v>
      </c>
      <c r="AY201" s="17" t="s">
        <v>142</v>
      </c>
      <c r="BE201" s="246">
        <f>IF(O201="základní",K201,0)</f>
        <v>0</v>
      </c>
      <c r="BF201" s="246">
        <f>IF(O201="snížená",K201,0)</f>
        <v>0</v>
      </c>
      <c r="BG201" s="246">
        <f>IF(O201="zákl. přenesená",K201,0)</f>
        <v>0</v>
      </c>
      <c r="BH201" s="246">
        <f>IF(O201="sníž. přenesená",K201,0)</f>
        <v>0</v>
      </c>
      <c r="BI201" s="246">
        <f>IF(O201="nulová",K201,0)</f>
        <v>0</v>
      </c>
      <c r="BJ201" s="17" t="s">
        <v>82</v>
      </c>
      <c r="BK201" s="246">
        <f>ROUND(P201*H201,2)</f>
        <v>0</v>
      </c>
      <c r="BL201" s="17" t="s">
        <v>141</v>
      </c>
      <c r="BM201" s="245" t="s">
        <v>527</v>
      </c>
    </row>
    <row r="202" s="2" customFormat="1" ht="33" customHeight="1">
      <c r="A202" s="38"/>
      <c r="B202" s="39"/>
      <c r="C202" s="251" t="s">
        <v>528</v>
      </c>
      <c r="D202" s="251" t="s">
        <v>175</v>
      </c>
      <c r="E202" s="252" t="s">
        <v>529</v>
      </c>
      <c r="F202" s="253" t="s">
        <v>530</v>
      </c>
      <c r="G202" s="254" t="s">
        <v>159</v>
      </c>
      <c r="H202" s="255">
        <v>1</v>
      </c>
      <c r="I202" s="256"/>
      <c r="J202" s="257"/>
      <c r="K202" s="258">
        <f>ROUND(P202*H202,2)</f>
        <v>0</v>
      </c>
      <c r="L202" s="253" t="s">
        <v>149</v>
      </c>
      <c r="M202" s="259"/>
      <c r="N202" s="260" t="s">
        <v>22</v>
      </c>
      <c r="O202" s="241" t="s">
        <v>44</v>
      </c>
      <c r="P202" s="242">
        <f>I202+J202</f>
        <v>0</v>
      </c>
      <c r="Q202" s="242">
        <f>ROUND(I202*H202,2)</f>
        <v>0</v>
      </c>
      <c r="R202" s="242">
        <f>ROUND(J202*H202,2)</f>
        <v>0</v>
      </c>
      <c r="S202" s="84"/>
      <c r="T202" s="243">
        <f>S202*H202</f>
        <v>0</v>
      </c>
      <c r="U202" s="243">
        <v>0</v>
      </c>
      <c r="V202" s="243">
        <f>U202*H202</f>
        <v>0</v>
      </c>
      <c r="W202" s="243">
        <v>0</v>
      </c>
      <c r="X202" s="244">
        <f>W202*H202</f>
        <v>0</v>
      </c>
      <c r="Y202" s="38"/>
      <c r="Z202" s="38"/>
      <c r="AA202" s="38"/>
      <c r="AB202" s="38"/>
      <c r="AC202" s="38"/>
      <c r="AD202" s="38"/>
      <c r="AE202" s="38"/>
      <c r="AR202" s="245" t="s">
        <v>178</v>
      </c>
      <c r="AT202" s="245" t="s">
        <v>175</v>
      </c>
      <c r="AU202" s="245" t="s">
        <v>84</v>
      </c>
      <c r="AY202" s="17" t="s">
        <v>142</v>
      </c>
      <c r="BE202" s="246">
        <f>IF(O202="základní",K202,0)</f>
        <v>0</v>
      </c>
      <c r="BF202" s="246">
        <f>IF(O202="snížená",K202,0)</f>
        <v>0</v>
      </c>
      <c r="BG202" s="246">
        <f>IF(O202="zákl. přenesená",K202,0)</f>
        <v>0</v>
      </c>
      <c r="BH202" s="246">
        <f>IF(O202="sníž. přenesená",K202,0)</f>
        <v>0</v>
      </c>
      <c r="BI202" s="246">
        <f>IF(O202="nulová",K202,0)</f>
        <v>0</v>
      </c>
      <c r="BJ202" s="17" t="s">
        <v>82</v>
      </c>
      <c r="BK202" s="246">
        <f>ROUND(P202*H202,2)</f>
        <v>0</v>
      </c>
      <c r="BL202" s="17" t="s">
        <v>178</v>
      </c>
      <c r="BM202" s="245" t="s">
        <v>531</v>
      </c>
    </row>
    <row r="203" s="2" customFormat="1" ht="33" customHeight="1">
      <c r="A203" s="38"/>
      <c r="B203" s="39"/>
      <c r="C203" s="251" t="s">
        <v>532</v>
      </c>
      <c r="D203" s="251" t="s">
        <v>175</v>
      </c>
      <c r="E203" s="252" t="s">
        <v>533</v>
      </c>
      <c r="F203" s="253" t="s">
        <v>534</v>
      </c>
      <c r="G203" s="254" t="s">
        <v>159</v>
      </c>
      <c r="H203" s="255">
        <v>1</v>
      </c>
      <c r="I203" s="256"/>
      <c r="J203" s="257"/>
      <c r="K203" s="258">
        <f>ROUND(P203*H203,2)</f>
        <v>0</v>
      </c>
      <c r="L203" s="253" t="s">
        <v>149</v>
      </c>
      <c r="M203" s="259"/>
      <c r="N203" s="260" t="s">
        <v>22</v>
      </c>
      <c r="O203" s="241" t="s">
        <v>44</v>
      </c>
      <c r="P203" s="242">
        <f>I203+J203</f>
        <v>0</v>
      </c>
      <c r="Q203" s="242">
        <f>ROUND(I203*H203,2)</f>
        <v>0</v>
      </c>
      <c r="R203" s="242">
        <f>ROUND(J203*H203,2)</f>
        <v>0</v>
      </c>
      <c r="S203" s="84"/>
      <c r="T203" s="243">
        <f>S203*H203</f>
        <v>0</v>
      </c>
      <c r="U203" s="243">
        <v>0</v>
      </c>
      <c r="V203" s="243">
        <f>U203*H203</f>
        <v>0</v>
      </c>
      <c r="W203" s="243">
        <v>0</v>
      </c>
      <c r="X203" s="244">
        <f>W203*H203</f>
        <v>0</v>
      </c>
      <c r="Y203" s="38"/>
      <c r="Z203" s="38"/>
      <c r="AA203" s="38"/>
      <c r="AB203" s="38"/>
      <c r="AC203" s="38"/>
      <c r="AD203" s="38"/>
      <c r="AE203" s="38"/>
      <c r="AR203" s="245" t="s">
        <v>178</v>
      </c>
      <c r="AT203" s="245" t="s">
        <v>175</v>
      </c>
      <c r="AU203" s="245" t="s">
        <v>84</v>
      </c>
      <c r="AY203" s="17" t="s">
        <v>142</v>
      </c>
      <c r="BE203" s="246">
        <f>IF(O203="základní",K203,0)</f>
        <v>0</v>
      </c>
      <c r="BF203" s="246">
        <f>IF(O203="snížená",K203,0)</f>
        <v>0</v>
      </c>
      <c r="BG203" s="246">
        <f>IF(O203="zákl. přenesená",K203,0)</f>
        <v>0</v>
      </c>
      <c r="BH203" s="246">
        <f>IF(O203="sníž. přenesená",K203,0)</f>
        <v>0</v>
      </c>
      <c r="BI203" s="246">
        <f>IF(O203="nulová",K203,0)</f>
        <v>0</v>
      </c>
      <c r="BJ203" s="17" t="s">
        <v>82</v>
      </c>
      <c r="BK203" s="246">
        <f>ROUND(P203*H203,2)</f>
        <v>0</v>
      </c>
      <c r="BL203" s="17" t="s">
        <v>178</v>
      </c>
      <c r="BM203" s="245" t="s">
        <v>535</v>
      </c>
    </row>
    <row r="204" s="2" customFormat="1" ht="55.5" customHeight="1">
      <c r="A204" s="38"/>
      <c r="B204" s="39"/>
      <c r="C204" s="233" t="s">
        <v>536</v>
      </c>
      <c r="D204" s="233" t="s">
        <v>145</v>
      </c>
      <c r="E204" s="234" t="s">
        <v>537</v>
      </c>
      <c r="F204" s="235" t="s">
        <v>538</v>
      </c>
      <c r="G204" s="236" t="s">
        <v>159</v>
      </c>
      <c r="H204" s="237">
        <v>1</v>
      </c>
      <c r="I204" s="238"/>
      <c r="J204" s="238"/>
      <c r="K204" s="239">
        <f>ROUND(P204*H204,2)</f>
        <v>0</v>
      </c>
      <c r="L204" s="235" t="s">
        <v>149</v>
      </c>
      <c r="M204" s="44"/>
      <c r="N204" s="240" t="s">
        <v>22</v>
      </c>
      <c r="O204" s="241" t="s">
        <v>44</v>
      </c>
      <c r="P204" s="242">
        <f>I204+J204</f>
        <v>0</v>
      </c>
      <c r="Q204" s="242">
        <f>ROUND(I204*H204,2)</f>
        <v>0</v>
      </c>
      <c r="R204" s="242">
        <f>ROUND(J204*H204,2)</f>
        <v>0</v>
      </c>
      <c r="S204" s="84"/>
      <c r="T204" s="243">
        <f>S204*H204</f>
        <v>0</v>
      </c>
      <c r="U204" s="243">
        <v>0</v>
      </c>
      <c r="V204" s="243">
        <f>U204*H204</f>
        <v>0</v>
      </c>
      <c r="W204" s="243">
        <v>0</v>
      </c>
      <c r="X204" s="244">
        <f>W204*H204</f>
        <v>0</v>
      </c>
      <c r="Y204" s="38"/>
      <c r="Z204" s="38"/>
      <c r="AA204" s="38"/>
      <c r="AB204" s="38"/>
      <c r="AC204" s="38"/>
      <c r="AD204" s="38"/>
      <c r="AE204" s="38"/>
      <c r="AR204" s="245" t="s">
        <v>141</v>
      </c>
      <c r="AT204" s="245" t="s">
        <v>145</v>
      </c>
      <c r="AU204" s="245" t="s">
        <v>84</v>
      </c>
      <c r="AY204" s="17" t="s">
        <v>142</v>
      </c>
      <c r="BE204" s="246">
        <f>IF(O204="základní",K204,0)</f>
        <v>0</v>
      </c>
      <c r="BF204" s="246">
        <f>IF(O204="snížená",K204,0)</f>
        <v>0</v>
      </c>
      <c r="BG204" s="246">
        <f>IF(O204="zákl. přenesená",K204,0)</f>
        <v>0</v>
      </c>
      <c r="BH204" s="246">
        <f>IF(O204="sníž. přenesená",K204,0)</f>
        <v>0</v>
      </c>
      <c r="BI204" s="246">
        <f>IF(O204="nulová",K204,0)</f>
        <v>0</v>
      </c>
      <c r="BJ204" s="17" t="s">
        <v>82</v>
      </c>
      <c r="BK204" s="246">
        <f>ROUND(P204*H204,2)</f>
        <v>0</v>
      </c>
      <c r="BL204" s="17" t="s">
        <v>141</v>
      </c>
      <c r="BM204" s="245" t="s">
        <v>539</v>
      </c>
    </row>
    <row r="205" s="2" customFormat="1" ht="21.75" customHeight="1">
      <c r="A205" s="38"/>
      <c r="B205" s="39"/>
      <c r="C205" s="251" t="s">
        <v>540</v>
      </c>
      <c r="D205" s="251" t="s">
        <v>175</v>
      </c>
      <c r="E205" s="252" t="s">
        <v>541</v>
      </c>
      <c r="F205" s="253" t="s">
        <v>542</v>
      </c>
      <c r="G205" s="254" t="s">
        <v>159</v>
      </c>
      <c r="H205" s="255">
        <v>1</v>
      </c>
      <c r="I205" s="256"/>
      <c r="J205" s="257"/>
      <c r="K205" s="258">
        <f>ROUND(P205*H205,2)</f>
        <v>0</v>
      </c>
      <c r="L205" s="253" t="s">
        <v>149</v>
      </c>
      <c r="M205" s="259"/>
      <c r="N205" s="260" t="s">
        <v>22</v>
      </c>
      <c r="O205" s="241" t="s">
        <v>44</v>
      </c>
      <c r="P205" s="242">
        <f>I205+J205</f>
        <v>0</v>
      </c>
      <c r="Q205" s="242">
        <f>ROUND(I205*H205,2)</f>
        <v>0</v>
      </c>
      <c r="R205" s="242">
        <f>ROUND(J205*H205,2)</f>
        <v>0</v>
      </c>
      <c r="S205" s="84"/>
      <c r="T205" s="243">
        <f>S205*H205</f>
        <v>0</v>
      </c>
      <c r="U205" s="243">
        <v>0</v>
      </c>
      <c r="V205" s="243">
        <f>U205*H205</f>
        <v>0</v>
      </c>
      <c r="W205" s="243">
        <v>0</v>
      </c>
      <c r="X205" s="244">
        <f>W205*H205</f>
        <v>0</v>
      </c>
      <c r="Y205" s="38"/>
      <c r="Z205" s="38"/>
      <c r="AA205" s="38"/>
      <c r="AB205" s="38"/>
      <c r="AC205" s="38"/>
      <c r="AD205" s="38"/>
      <c r="AE205" s="38"/>
      <c r="AR205" s="245" t="s">
        <v>178</v>
      </c>
      <c r="AT205" s="245" t="s">
        <v>175</v>
      </c>
      <c r="AU205" s="245" t="s">
        <v>84</v>
      </c>
      <c r="AY205" s="17" t="s">
        <v>142</v>
      </c>
      <c r="BE205" s="246">
        <f>IF(O205="základní",K205,0)</f>
        <v>0</v>
      </c>
      <c r="BF205" s="246">
        <f>IF(O205="snížená",K205,0)</f>
        <v>0</v>
      </c>
      <c r="BG205" s="246">
        <f>IF(O205="zákl. přenesená",K205,0)</f>
        <v>0</v>
      </c>
      <c r="BH205" s="246">
        <f>IF(O205="sníž. přenesená",K205,0)</f>
        <v>0</v>
      </c>
      <c r="BI205" s="246">
        <f>IF(O205="nulová",K205,0)</f>
        <v>0</v>
      </c>
      <c r="BJ205" s="17" t="s">
        <v>82</v>
      </c>
      <c r="BK205" s="246">
        <f>ROUND(P205*H205,2)</f>
        <v>0</v>
      </c>
      <c r="BL205" s="17" t="s">
        <v>178</v>
      </c>
      <c r="BM205" s="245" t="s">
        <v>543</v>
      </c>
    </row>
    <row r="206" s="2" customFormat="1" ht="21.75" customHeight="1">
      <c r="A206" s="38"/>
      <c r="B206" s="39"/>
      <c r="C206" s="233" t="s">
        <v>544</v>
      </c>
      <c r="D206" s="233" t="s">
        <v>145</v>
      </c>
      <c r="E206" s="234" t="s">
        <v>545</v>
      </c>
      <c r="F206" s="235" t="s">
        <v>546</v>
      </c>
      <c r="G206" s="236" t="s">
        <v>159</v>
      </c>
      <c r="H206" s="237">
        <v>1</v>
      </c>
      <c r="I206" s="238"/>
      <c r="J206" s="238"/>
      <c r="K206" s="239">
        <f>ROUND(P206*H206,2)</f>
        <v>0</v>
      </c>
      <c r="L206" s="235" t="s">
        <v>149</v>
      </c>
      <c r="M206" s="44"/>
      <c r="N206" s="240" t="s">
        <v>22</v>
      </c>
      <c r="O206" s="241" t="s">
        <v>44</v>
      </c>
      <c r="P206" s="242">
        <f>I206+J206</f>
        <v>0</v>
      </c>
      <c r="Q206" s="242">
        <f>ROUND(I206*H206,2)</f>
        <v>0</v>
      </c>
      <c r="R206" s="242">
        <f>ROUND(J206*H206,2)</f>
        <v>0</v>
      </c>
      <c r="S206" s="84"/>
      <c r="T206" s="243">
        <f>S206*H206</f>
        <v>0</v>
      </c>
      <c r="U206" s="243">
        <v>0</v>
      </c>
      <c r="V206" s="243">
        <f>U206*H206</f>
        <v>0</v>
      </c>
      <c r="W206" s="243">
        <v>0</v>
      </c>
      <c r="X206" s="244">
        <f>W206*H206</f>
        <v>0</v>
      </c>
      <c r="Y206" s="38"/>
      <c r="Z206" s="38"/>
      <c r="AA206" s="38"/>
      <c r="AB206" s="38"/>
      <c r="AC206" s="38"/>
      <c r="AD206" s="38"/>
      <c r="AE206" s="38"/>
      <c r="AR206" s="245" t="s">
        <v>141</v>
      </c>
      <c r="AT206" s="245" t="s">
        <v>145</v>
      </c>
      <c r="AU206" s="245" t="s">
        <v>84</v>
      </c>
      <c r="AY206" s="17" t="s">
        <v>142</v>
      </c>
      <c r="BE206" s="246">
        <f>IF(O206="základní",K206,0)</f>
        <v>0</v>
      </c>
      <c r="BF206" s="246">
        <f>IF(O206="snížená",K206,0)</f>
        <v>0</v>
      </c>
      <c r="BG206" s="246">
        <f>IF(O206="zákl. přenesená",K206,0)</f>
        <v>0</v>
      </c>
      <c r="BH206" s="246">
        <f>IF(O206="sníž. přenesená",K206,0)</f>
        <v>0</v>
      </c>
      <c r="BI206" s="246">
        <f>IF(O206="nulová",K206,0)</f>
        <v>0</v>
      </c>
      <c r="BJ206" s="17" t="s">
        <v>82</v>
      </c>
      <c r="BK206" s="246">
        <f>ROUND(P206*H206,2)</f>
        <v>0</v>
      </c>
      <c r="BL206" s="17" t="s">
        <v>141</v>
      </c>
      <c r="BM206" s="245" t="s">
        <v>547</v>
      </c>
    </row>
    <row r="207" s="2" customFormat="1" ht="21.75" customHeight="1">
      <c r="A207" s="38"/>
      <c r="B207" s="39"/>
      <c r="C207" s="233" t="s">
        <v>548</v>
      </c>
      <c r="D207" s="233" t="s">
        <v>145</v>
      </c>
      <c r="E207" s="234" t="s">
        <v>549</v>
      </c>
      <c r="F207" s="235" t="s">
        <v>550</v>
      </c>
      <c r="G207" s="236" t="s">
        <v>159</v>
      </c>
      <c r="H207" s="237">
        <v>1</v>
      </c>
      <c r="I207" s="238"/>
      <c r="J207" s="238"/>
      <c r="K207" s="239">
        <f>ROUND(P207*H207,2)</f>
        <v>0</v>
      </c>
      <c r="L207" s="235" t="s">
        <v>149</v>
      </c>
      <c r="M207" s="44"/>
      <c r="N207" s="240" t="s">
        <v>22</v>
      </c>
      <c r="O207" s="241" t="s">
        <v>44</v>
      </c>
      <c r="P207" s="242">
        <f>I207+J207</f>
        <v>0</v>
      </c>
      <c r="Q207" s="242">
        <f>ROUND(I207*H207,2)</f>
        <v>0</v>
      </c>
      <c r="R207" s="242">
        <f>ROUND(J207*H207,2)</f>
        <v>0</v>
      </c>
      <c r="S207" s="84"/>
      <c r="T207" s="243">
        <f>S207*H207</f>
        <v>0</v>
      </c>
      <c r="U207" s="243">
        <v>0</v>
      </c>
      <c r="V207" s="243">
        <f>U207*H207</f>
        <v>0</v>
      </c>
      <c r="W207" s="243">
        <v>0</v>
      </c>
      <c r="X207" s="244">
        <f>W207*H207</f>
        <v>0</v>
      </c>
      <c r="Y207" s="38"/>
      <c r="Z207" s="38"/>
      <c r="AA207" s="38"/>
      <c r="AB207" s="38"/>
      <c r="AC207" s="38"/>
      <c r="AD207" s="38"/>
      <c r="AE207" s="38"/>
      <c r="AR207" s="245" t="s">
        <v>141</v>
      </c>
      <c r="AT207" s="245" t="s">
        <v>145</v>
      </c>
      <c r="AU207" s="245" t="s">
        <v>84</v>
      </c>
      <c r="AY207" s="17" t="s">
        <v>142</v>
      </c>
      <c r="BE207" s="246">
        <f>IF(O207="základní",K207,0)</f>
        <v>0</v>
      </c>
      <c r="BF207" s="246">
        <f>IF(O207="snížená",K207,0)</f>
        <v>0</v>
      </c>
      <c r="BG207" s="246">
        <f>IF(O207="zákl. přenesená",K207,0)</f>
        <v>0</v>
      </c>
      <c r="BH207" s="246">
        <f>IF(O207="sníž. přenesená",K207,0)</f>
        <v>0</v>
      </c>
      <c r="BI207" s="246">
        <f>IF(O207="nulová",K207,0)</f>
        <v>0</v>
      </c>
      <c r="BJ207" s="17" t="s">
        <v>82</v>
      </c>
      <c r="BK207" s="246">
        <f>ROUND(P207*H207,2)</f>
        <v>0</v>
      </c>
      <c r="BL207" s="17" t="s">
        <v>141</v>
      </c>
      <c r="BM207" s="245" t="s">
        <v>551</v>
      </c>
    </row>
    <row r="208" s="2" customFormat="1" ht="100.5" customHeight="1">
      <c r="A208" s="38"/>
      <c r="B208" s="39"/>
      <c r="C208" s="233" t="s">
        <v>552</v>
      </c>
      <c r="D208" s="233" t="s">
        <v>145</v>
      </c>
      <c r="E208" s="234" t="s">
        <v>553</v>
      </c>
      <c r="F208" s="235" t="s">
        <v>554</v>
      </c>
      <c r="G208" s="236" t="s">
        <v>159</v>
      </c>
      <c r="H208" s="237">
        <v>1</v>
      </c>
      <c r="I208" s="238"/>
      <c r="J208" s="238"/>
      <c r="K208" s="239">
        <f>ROUND(P208*H208,2)</f>
        <v>0</v>
      </c>
      <c r="L208" s="235" t="s">
        <v>149</v>
      </c>
      <c r="M208" s="44"/>
      <c r="N208" s="240" t="s">
        <v>22</v>
      </c>
      <c r="O208" s="241" t="s">
        <v>44</v>
      </c>
      <c r="P208" s="242">
        <f>I208+J208</f>
        <v>0</v>
      </c>
      <c r="Q208" s="242">
        <f>ROUND(I208*H208,2)</f>
        <v>0</v>
      </c>
      <c r="R208" s="242">
        <f>ROUND(J208*H208,2)</f>
        <v>0</v>
      </c>
      <c r="S208" s="84"/>
      <c r="T208" s="243">
        <f>S208*H208</f>
        <v>0</v>
      </c>
      <c r="U208" s="243">
        <v>0</v>
      </c>
      <c r="V208" s="243">
        <f>U208*H208</f>
        <v>0</v>
      </c>
      <c r="W208" s="243">
        <v>0</v>
      </c>
      <c r="X208" s="244">
        <f>W208*H208</f>
        <v>0</v>
      </c>
      <c r="Y208" s="38"/>
      <c r="Z208" s="38"/>
      <c r="AA208" s="38"/>
      <c r="AB208" s="38"/>
      <c r="AC208" s="38"/>
      <c r="AD208" s="38"/>
      <c r="AE208" s="38"/>
      <c r="AR208" s="245" t="s">
        <v>141</v>
      </c>
      <c r="AT208" s="245" t="s">
        <v>145</v>
      </c>
      <c r="AU208" s="245" t="s">
        <v>84</v>
      </c>
      <c r="AY208" s="17" t="s">
        <v>142</v>
      </c>
      <c r="BE208" s="246">
        <f>IF(O208="základní",K208,0)</f>
        <v>0</v>
      </c>
      <c r="BF208" s="246">
        <f>IF(O208="snížená",K208,0)</f>
        <v>0</v>
      </c>
      <c r="BG208" s="246">
        <f>IF(O208="zákl. přenesená",K208,0)</f>
        <v>0</v>
      </c>
      <c r="BH208" s="246">
        <f>IF(O208="sníž. přenesená",K208,0)</f>
        <v>0</v>
      </c>
      <c r="BI208" s="246">
        <f>IF(O208="nulová",K208,0)</f>
        <v>0</v>
      </c>
      <c r="BJ208" s="17" t="s">
        <v>82</v>
      </c>
      <c r="BK208" s="246">
        <f>ROUND(P208*H208,2)</f>
        <v>0</v>
      </c>
      <c r="BL208" s="17" t="s">
        <v>141</v>
      </c>
      <c r="BM208" s="245" t="s">
        <v>555</v>
      </c>
    </row>
    <row r="209" s="2" customFormat="1" ht="33" customHeight="1">
      <c r="A209" s="38"/>
      <c r="B209" s="39"/>
      <c r="C209" s="251" t="s">
        <v>556</v>
      </c>
      <c r="D209" s="251" t="s">
        <v>175</v>
      </c>
      <c r="E209" s="252" t="s">
        <v>557</v>
      </c>
      <c r="F209" s="253" t="s">
        <v>558</v>
      </c>
      <c r="G209" s="254" t="s">
        <v>559</v>
      </c>
      <c r="H209" s="255">
        <v>1</v>
      </c>
      <c r="I209" s="256"/>
      <c r="J209" s="257"/>
      <c r="K209" s="258">
        <f>ROUND(P209*H209,2)</f>
        <v>0</v>
      </c>
      <c r="L209" s="253" t="s">
        <v>149</v>
      </c>
      <c r="M209" s="259"/>
      <c r="N209" s="260" t="s">
        <v>22</v>
      </c>
      <c r="O209" s="241" t="s">
        <v>44</v>
      </c>
      <c r="P209" s="242">
        <f>I209+J209</f>
        <v>0</v>
      </c>
      <c r="Q209" s="242">
        <f>ROUND(I209*H209,2)</f>
        <v>0</v>
      </c>
      <c r="R209" s="242">
        <f>ROUND(J209*H209,2)</f>
        <v>0</v>
      </c>
      <c r="S209" s="84"/>
      <c r="T209" s="243">
        <f>S209*H209</f>
        <v>0</v>
      </c>
      <c r="U209" s="243">
        <v>0</v>
      </c>
      <c r="V209" s="243">
        <f>U209*H209</f>
        <v>0</v>
      </c>
      <c r="W209" s="243">
        <v>0</v>
      </c>
      <c r="X209" s="244">
        <f>W209*H209</f>
        <v>0</v>
      </c>
      <c r="Y209" s="38"/>
      <c r="Z209" s="38"/>
      <c r="AA209" s="38"/>
      <c r="AB209" s="38"/>
      <c r="AC209" s="38"/>
      <c r="AD209" s="38"/>
      <c r="AE209" s="38"/>
      <c r="AR209" s="245" t="s">
        <v>178</v>
      </c>
      <c r="AT209" s="245" t="s">
        <v>175</v>
      </c>
      <c r="AU209" s="245" t="s">
        <v>84</v>
      </c>
      <c r="AY209" s="17" t="s">
        <v>142</v>
      </c>
      <c r="BE209" s="246">
        <f>IF(O209="základní",K209,0)</f>
        <v>0</v>
      </c>
      <c r="BF209" s="246">
        <f>IF(O209="snížená",K209,0)</f>
        <v>0</v>
      </c>
      <c r="BG209" s="246">
        <f>IF(O209="zákl. přenesená",K209,0)</f>
        <v>0</v>
      </c>
      <c r="BH209" s="246">
        <f>IF(O209="sníž. přenesená",K209,0)</f>
        <v>0</v>
      </c>
      <c r="BI209" s="246">
        <f>IF(O209="nulová",K209,0)</f>
        <v>0</v>
      </c>
      <c r="BJ209" s="17" t="s">
        <v>82</v>
      </c>
      <c r="BK209" s="246">
        <f>ROUND(P209*H209,2)</f>
        <v>0</v>
      </c>
      <c r="BL209" s="17" t="s">
        <v>178</v>
      </c>
      <c r="BM209" s="245" t="s">
        <v>560</v>
      </c>
    </row>
    <row r="210" s="2" customFormat="1" ht="21.75" customHeight="1">
      <c r="A210" s="38"/>
      <c r="B210" s="39"/>
      <c r="C210" s="233" t="s">
        <v>561</v>
      </c>
      <c r="D210" s="233" t="s">
        <v>145</v>
      </c>
      <c r="E210" s="234" t="s">
        <v>562</v>
      </c>
      <c r="F210" s="235" t="s">
        <v>563</v>
      </c>
      <c r="G210" s="236" t="s">
        <v>159</v>
      </c>
      <c r="H210" s="237">
        <v>250</v>
      </c>
      <c r="I210" s="238"/>
      <c r="J210" s="238"/>
      <c r="K210" s="239">
        <f>ROUND(P210*H210,2)</f>
        <v>0</v>
      </c>
      <c r="L210" s="235" t="s">
        <v>149</v>
      </c>
      <c r="M210" s="44"/>
      <c r="N210" s="240" t="s">
        <v>22</v>
      </c>
      <c r="O210" s="241" t="s">
        <v>44</v>
      </c>
      <c r="P210" s="242">
        <f>I210+J210</f>
        <v>0</v>
      </c>
      <c r="Q210" s="242">
        <f>ROUND(I210*H210,2)</f>
        <v>0</v>
      </c>
      <c r="R210" s="242">
        <f>ROUND(J210*H210,2)</f>
        <v>0</v>
      </c>
      <c r="S210" s="84"/>
      <c r="T210" s="243">
        <f>S210*H210</f>
        <v>0</v>
      </c>
      <c r="U210" s="243">
        <v>0</v>
      </c>
      <c r="V210" s="243">
        <f>U210*H210</f>
        <v>0</v>
      </c>
      <c r="W210" s="243">
        <v>0</v>
      </c>
      <c r="X210" s="244">
        <f>W210*H210</f>
        <v>0</v>
      </c>
      <c r="Y210" s="38"/>
      <c r="Z210" s="38"/>
      <c r="AA210" s="38"/>
      <c r="AB210" s="38"/>
      <c r="AC210" s="38"/>
      <c r="AD210" s="38"/>
      <c r="AE210" s="38"/>
      <c r="AR210" s="245" t="s">
        <v>141</v>
      </c>
      <c r="AT210" s="245" t="s">
        <v>145</v>
      </c>
      <c r="AU210" s="245" t="s">
        <v>84</v>
      </c>
      <c r="AY210" s="17" t="s">
        <v>142</v>
      </c>
      <c r="BE210" s="246">
        <f>IF(O210="základní",K210,0)</f>
        <v>0</v>
      </c>
      <c r="BF210" s="246">
        <f>IF(O210="snížená",K210,0)</f>
        <v>0</v>
      </c>
      <c r="BG210" s="246">
        <f>IF(O210="zákl. přenesená",K210,0)</f>
        <v>0</v>
      </c>
      <c r="BH210" s="246">
        <f>IF(O210="sníž. přenesená",K210,0)</f>
        <v>0</v>
      </c>
      <c r="BI210" s="246">
        <f>IF(O210="nulová",K210,0)</f>
        <v>0</v>
      </c>
      <c r="BJ210" s="17" t="s">
        <v>82</v>
      </c>
      <c r="BK210" s="246">
        <f>ROUND(P210*H210,2)</f>
        <v>0</v>
      </c>
      <c r="BL210" s="17" t="s">
        <v>141</v>
      </c>
      <c r="BM210" s="245" t="s">
        <v>564</v>
      </c>
    </row>
    <row r="211" s="2" customFormat="1" ht="21.75" customHeight="1">
      <c r="A211" s="38"/>
      <c r="B211" s="39"/>
      <c r="C211" s="233" t="s">
        <v>565</v>
      </c>
      <c r="D211" s="233" t="s">
        <v>145</v>
      </c>
      <c r="E211" s="234" t="s">
        <v>566</v>
      </c>
      <c r="F211" s="235" t="s">
        <v>567</v>
      </c>
      <c r="G211" s="236" t="s">
        <v>159</v>
      </c>
      <c r="H211" s="237">
        <v>2</v>
      </c>
      <c r="I211" s="238"/>
      <c r="J211" s="238"/>
      <c r="K211" s="239">
        <f>ROUND(P211*H211,2)</f>
        <v>0</v>
      </c>
      <c r="L211" s="235" t="s">
        <v>149</v>
      </c>
      <c r="M211" s="44"/>
      <c r="N211" s="240" t="s">
        <v>22</v>
      </c>
      <c r="O211" s="241" t="s">
        <v>44</v>
      </c>
      <c r="P211" s="242">
        <f>I211+J211</f>
        <v>0</v>
      </c>
      <c r="Q211" s="242">
        <f>ROUND(I211*H211,2)</f>
        <v>0</v>
      </c>
      <c r="R211" s="242">
        <f>ROUND(J211*H211,2)</f>
        <v>0</v>
      </c>
      <c r="S211" s="84"/>
      <c r="T211" s="243">
        <f>S211*H211</f>
        <v>0</v>
      </c>
      <c r="U211" s="243">
        <v>0</v>
      </c>
      <c r="V211" s="243">
        <f>U211*H211</f>
        <v>0</v>
      </c>
      <c r="W211" s="243">
        <v>0</v>
      </c>
      <c r="X211" s="244">
        <f>W211*H211</f>
        <v>0</v>
      </c>
      <c r="Y211" s="38"/>
      <c r="Z211" s="38"/>
      <c r="AA211" s="38"/>
      <c r="AB211" s="38"/>
      <c r="AC211" s="38"/>
      <c r="AD211" s="38"/>
      <c r="AE211" s="38"/>
      <c r="AR211" s="245" t="s">
        <v>141</v>
      </c>
      <c r="AT211" s="245" t="s">
        <v>145</v>
      </c>
      <c r="AU211" s="245" t="s">
        <v>84</v>
      </c>
      <c r="AY211" s="17" t="s">
        <v>142</v>
      </c>
      <c r="BE211" s="246">
        <f>IF(O211="základní",K211,0)</f>
        <v>0</v>
      </c>
      <c r="BF211" s="246">
        <f>IF(O211="snížená",K211,0)</f>
        <v>0</v>
      </c>
      <c r="BG211" s="246">
        <f>IF(O211="zákl. přenesená",K211,0)</f>
        <v>0</v>
      </c>
      <c r="BH211" s="246">
        <f>IF(O211="sníž. přenesená",K211,0)</f>
        <v>0</v>
      </c>
      <c r="BI211" s="246">
        <f>IF(O211="nulová",K211,0)</f>
        <v>0</v>
      </c>
      <c r="BJ211" s="17" t="s">
        <v>82</v>
      </c>
      <c r="BK211" s="246">
        <f>ROUND(P211*H211,2)</f>
        <v>0</v>
      </c>
      <c r="BL211" s="17" t="s">
        <v>141</v>
      </c>
      <c r="BM211" s="245" t="s">
        <v>568</v>
      </c>
    </row>
    <row r="212" s="2" customFormat="1" ht="21.75" customHeight="1">
      <c r="A212" s="38"/>
      <c r="B212" s="39"/>
      <c r="C212" s="233" t="s">
        <v>569</v>
      </c>
      <c r="D212" s="233" t="s">
        <v>145</v>
      </c>
      <c r="E212" s="234" t="s">
        <v>570</v>
      </c>
      <c r="F212" s="235" t="s">
        <v>571</v>
      </c>
      <c r="G212" s="236" t="s">
        <v>159</v>
      </c>
      <c r="H212" s="237">
        <v>2</v>
      </c>
      <c r="I212" s="238"/>
      <c r="J212" s="238"/>
      <c r="K212" s="239">
        <f>ROUND(P212*H212,2)</f>
        <v>0</v>
      </c>
      <c r="L212" s="235" t="s">
        <v>149</v>
      </c>
      <c r="M212" s="44"/>
      <c r="N212" s="240" t="s">
        <v>22</v>
      </c>
      <c r="O212" s="241" t="s">
        <v>44</v>
      </c>
      <c r="P212" s="242">
        <f>I212+J212</f>
        <v>0</v>
      </c>
      <c r="Q212" s="242">
        <f>ROUND(I212*H212,2)</f>
        <v>0</v>
      </c>
      <c r="R212" s="242">
        <f>ROUND(J212*H212,2)</f>
        <v>0</v>
      </c>
      <c r="S212" s="84"/>
      <c r="T212" s="243">
        <f>S212*H212</f>
        <v>0</v>
      </c>
      <c r="U212" s="243">
        <v>0</v>
      </c>
      <c r="V212" s="243">
        <f>U212*H212</f>
        <v>0</v>
      </c>
      <c r="W212" s="243">
        <v>0</v>
      </c>
      <c r="X212" s="244">
        <f>W212*H212</f>
        <v>0</v>
      </c>
      <c r="Y212" s="38"/>
      <c r="Z212" s="38"/>
      <c r="AA212" s="38"/>
      <c r="AB212" s="38"/>
      <c r="AC212" s="38"/>
      <c r="AD212" s="38"/>
      <c r="AE212" s="38"/>
      <c r="AR212" s="245" t="s">
        <v>141</v>
      </c>
      <c r="AT212" s="245" t="s">
        <v>145</v>
      </c>
      <c r="AU212" s="245" t="s">
        <v>84</v>
      </c>
      <c r="AY212" s="17" t="s">
        <v>142</v>
      </c>
      <c r="BE212" s="246">
        <f>IF(O212="základní",K212,0)</f>
        <v>0</v>
      </c>
      <c r="BF212" s="246">
        <f>IF(O212="snížená",K212,0)</f>
        <v>0</v>
      </c>
      <c r="BG212" s="246">
        <f>IF(O212="zákl. přenesená",K212,0)</f>
        <v>0</v>
      </c>
      <c r="BH212" s="246">
        <f>IF(O212="sníž. přenesená",K212,0)</f>
        <v>0</v>
      </c>
      <c r="BI212" s="246">
        <f>IF(O212="nulová",K212,0)</f>
        <v>0</v>
      </c>
      <c r="BJ212" s="17" t="s">
        <v>82</v>
      </c>
      <c r="BK212" s="246">
        <f>ROUND(P212*H212,2)</f>
        <v>0</v>
      </c>
      <c r="BL212" s="17" t="s">
        <v>141</v>
      </c>
      <c r="BM212" s="245" t="s">
        <v>572</v>
      </c>
    </row>
    <row r="213" s="2" customFormat="1" ht="21.75" customHeight="1">
      <c r="A213" s="38"/>
      <c r="B213" s="39"/>
      <c r="C213" s="251" t="s">
        <v>573</v>
      </c>
      <c r="D213" s="251" t="s">
        <v>175</v>
      </c>
      <c r="E213" s="252" t="s">
        <v>574</v>
      </c>
      <c r="F213" s="253" t="s">
        <v>575</v>
      </c>
      <c r="G213" s="254" t="s">
        <v>159</v>
      </c>
      <c r="H213" s="255">
        <v>1</v>
      </c>
      <c r="I213" s="256"/>
      <c r="J213" s="257"/>
      <c r="K213" s="258">
        <f>ROUND(P213*H213,2)</f>
        <v>0</v>
      </c>
      <c r="L213" s="253" t="s">
        <v>149</v>
      </c>
      <c r="M213" s="259"/>
      <c r="N213" s="260" t="s">
        <v>22</v>
      </c>
      <c r="O213" s="241" t="s">
        <v>44</v>
      </c>
      <c r="P213" s="242">
        <f>I213+J213</f>
        <v>0</v>
      </c>
      <c r="Q213" s="242">
        <f>ROUND(I213*H213,2)</f>
        <v>0</v>
      </c>
      <c r="R213" s="242">
        <f>ROUND(J213*H213,2)</f>
        <v>0</v>
      </c>
      <c r="S213" s="84"/>
      <c r="T213" s="243">
        <f>S213*H213</f>
        <v>0</v>
      </c>
      <c r="U213" s="243">
        <v>0</v>
      </c>
      <c r="V213" s="243">
        <f>U213*H213</f>
        <v>0</v>
      </c>
      <c r="W213" s="243">
        <v>0</v>
      </c>
      <c r="X213" s="244">
        <f>W213*H213</f>
        <v>0</v>
      </c>
      <c r="Y213" s="38"/>
      <c r="Z213" s="38"/>
      <c r="AA213" s="38"/>
      <c r="AB213" s="38"/>
      <c r="AC213" s="38"/>
      <c r="AD213" s="38"/>
      <c r="AE213" s="38"/>
      <c r="AR213" s="245" t="s">
        <v>178</v>
      </c>
      <c r="AT213" s="245" t="s">
        <v>175</v>
      </c>
      <c r="AU213" s="245" t="s">
        <v>84</v>
      </c>
      <c r="AY213" s="17" t="s">
        <v>142</v>
      </c>
      <c r="BE213" s="246">
        <f>IF(O213="základní",K213,0)</f>
        <v>0</v>
      </c>
      <c r="BF213" s="246">
        <f>IF(O213="snížená",K213,0)</f>
        <v>0</v>
      </c>
      <c r="BG213" s="246">
        <f>IF(O213="zákl. přenesená",K213,0)</f>
        <v>0</v>
      </c>
      <c r="BH213" s="246">
        <f>IF(O213="sníž. přenesená",K213,0)</f>
        <v>0</v>
      </c>
      <c r="BI213" s="246">
        <f>IF(O213="nulová",K213,0)</f>
        <v>0</v>
      </c>
      <c r="BJ213" s="17" t="s">
        <v>82</v>
      </c>
      <c r="BK213" s="246">
        <f>ROUND(P213*H213,2)</f>
        <v>0</v>
      </c>
      <c r="BL213" s="17" t="s">
        <v>178</v>
      </c>
      <c r="BM213" s="245" t="s">
        <v>576</v>
      </c>
    </row>
    <row r="214" s="2" customFormat="1" ht="21.75" customHeight="1">
      <c r="A214" s="38"/>
      <c r="B214" s="39"/>
      <c r="C214" s="251" t="s">
        <v>577</v>
      </c>
      <c r="D214" s="251" t="s">
        <v>175</v>
      </c>
      <c r="E214" s="252" t="s">
        <v>578</v>
      </c>
      <c r="F214" s="253" t="s">
        <v>579</v>
      </c>
      <c r="G214" s="254" t="s">
        <v>159</v>
      </c>
      <c r="H214" s="255">
        <v>1</v>
      </c>
      <c r="I214" s="256"/>
      <c r="J214" s="257"/>
      <c r="K214" s="258">
        <f>ROUND(P214*H214,2)</f>
        <v>0</v>
      </c>
      <c r="L214" s="253" t="s">
        <v>149</v>
      </c>
      <c r="M214" s="259"/>
      <c r="N214" s="260" t="s">
        <v>22</v>
      </c>
      <c r="O214" s="241" t="s">
        <v>44</v>
      </c>
      <c r="P214" s="242">
        <f>I214+J214</f>
        <v>0</v>
      </c>
      <c r="Q214" s="242">
        <f>ROUND(I214*H214,2)</f>
        <v>0</v>
      </c>
      <c r="R214" s="242">
        <f>ROUND(J214*H214,2)</f>
        <v>0</v>
      </c>
      <c r="S214" s="84"/>
      <c r="T214" s="243">
        <f>S214*H214</f>
        <v>0</v>
      </c>
      <c r="U214" s="243">
        <v>0</v>
      </c>
      <c r="V214" s="243">
        <f>U214*H214</f>
        <v>0</v>
      </c>
      <c r="W214" s="243">
        <v>0</v>
      </c>
      <c r="X214" s="244">
        <f>W214*H214</f>
        <v>0</v>
      </c>
      <c r="Y214" s="38"/>
      <c r="Z214" s="38"/>
      <c r="AA214" s="38"/>
      <c r="AB214" s="38"/>
      <c r="AC214" s="38"/>
      <c r="AD214" s="38"/>
      <c r="AE214" s="38"/>
      <c r="AR214" s="245" t="s">
        <v>84</v>
      </c>
      <c r="AT214" s="245" t="s">
        <v>175</v>
      </c>
      <c r="AU214" s="245" t="s">
        <v>84</v>
      </c>
      <c r="AY214" s="17" t="s">
        <v>142</v>
      </c>
      <c r="BE214" s="246">
        <f>IF(O214="základní",K214,0)</f>
        <v>0</v>
      </c>
      <c r="BF214" s="246">
        <f>IF(O214="snížená",K214,0)</f>
        <v>0</v>
      </c>
      <c r="BG214" s="246">
        <f>IF(O214="zákl. přenesená",K214,0)</f>
        <v>0</v>
      </c>
      <c r="BH214" s="246">
        <f>IF(O214="sníž. přenesená",K214,0)</f>
        <v>0</v>
      </c>
      <c r="BI214" s="246">
        <f>IF(O214="nulová",K214,0)</f>
        <v>0</v>
      </c>
      <c r="BJ214" s="17" t="s">
        <v>82</v>
      </c>
      <c r="BK214" s="246">
        <f>ROUND(P214*H214,2)</f>
        <v>0</v>
      </c>
      <c r="BL214" s="17" t="s">
        <v>82</v>
      </c>
      <c r="BM214" s="245" t="s">
        <v>580</v>
      </c>
    </row>
    <row r="215" s="2" customFormat="1" ht="21.75" customHeight="1">
      <c r="A215" s="38"/>
      <c r="B215" s="39"/>
      <c r="C215" s="233" t="s">
        <v>581</v>
      </c>
      <c r="D215" s="233" t="s">
        <v>145</v>
      </c>
      <c r="E215" s="234" t="s">
        <v>582</v>
      </c>
      <c r="F215" s="235" t="s">
        <v>583</v>
      </c>
      <c r="G215" s="236" t="s">
        <v>159</v>
      </c>
      <c r="H215" s="237">
        <v>1</v>
      </c>
      <c r="I215" s="238"/>
      <c r="J215" s="238"/>
      <c r="K215" s="239">
        <f>ROUND(P215*H215,2)</f>
        <v>0</v>
      </c>
      <c r="L215" s="235" t="s">
        <v>149</v>
      </c>
      <c r="M215" s="44"/>
      <c r="N215" s="240" t="s">
        <v>22</v>
      </c>
      <c r="O215" s="241" t="s">
        <v>44</v>
      </c>
      <c r="P215" s="242">
        <f>I215+J215</f>
        <v>0</v>
      </c>
      <c r="Q215" s="242">
        <f>ROUND(I215*H215,2)</f>
        <v>0</v>
      </c>
      <c r="R215" s="242">
        <f>ROUND(J215*H215,2)</f>
        <v>0</v>
      </c>
      <c r="S215" s="84"/>
      <c r="T215" s="243">
        <f>S215*H215</f>
        <v>0</v>
      </c>
      <c r="U215" s="243">
        <v>0</v>
      </c>
      <c r="V215" s="243">
        <f>U215*H215</f>
        <v>0</v>
      </c>
      <c r="W215" s="243">
        <v>0</v>
      </c>
      <c r="X215" s="244">
        <f>W215*H215</f>
        <v>0</v>
      </c>
      <c r="Y215" s="38"/>
      <c r="Z215" s="38"/>
      <c r="AA215" s="38"/>
      <c r="AB215" s="38"/>
      <c r="AC215" s="38"/>
      <c r="AD215" s="38"/>
      <c r="AE215" s="38"/>
      <c r="AR215" s="245" t="s">
        <v>82</v>
      </c>
      <c r="AT215" s="245" t="s">
        <v>145</v>
      </c>
      <c r="AU215" s="245" t="s">
        <v>84</v>
      </c>
      <c r="AY215" s="17" t="s">
        <v>142</v>
      </c>
      <c r="BE215" s="246">
        <f>IF(O215="základní",K215,0)</f>
        <v>0</v>
      </c>
      <c r="BF215" s="246">
        <f>IF(O215="snížená",K215,0)</f>
        <v>0</v>
      </c>
      <c r="BG215" s="246">
        <f>IF(O215="zákl. přenesená",K215,0)</f>
        <v>0</v>
      </c>
      <c r="BH215" s="246">
        <f>IF(O215="sníž. přenesená",K215,0)</f>
        <v>0</v>
      </c>
      <c r="BI215" s="246">
        <f>IF(O215="nulová",K215,0)</f>
        <v>0</v>
      </c>
      <c r="BJ215" s="17" t="s">
        <v>82</v>
      </c>
      <c r="BK215" s="246">
        <f>ROUND(P215*H215,2)</f>
        <v>0</v>
      </c>
      <c r="BL215" s="17" t="s">
        <v>82</v>
      </c>
      <c r="BM215" s="245" t="s">
        <v>584</v>
      </c>
    </row>
    <row r="216" s="2" customFormat="1" ht="21.75" customHeight="1">
      <c r="A216" s="38"/>
      <c r="B216" s="39"/>
      <c r="C216" s="251" t="s">
        <v>585</v>
      </c>
      <c r="D216" s="251" t="s">
        <v>175</v>
      </c>
      <c r="E216" s="252" t="s">
        <v>586</v>
      </c>
      <c r="F216" s="253" t="s">
        <v>587</v>
      </c>
      <c r="G216" s="254" t="s">
        <v>159</v>
      </c>
      <c r="H216" s="255">
        <v>1</v>
      </c>
      <c r="I216" s="256"/>
      <c r="J216" s="257"/>
      <c r="K216" s="258">
        <f>ROUND(P216*H216,2)</f>
        <v>0</v>
      </c>
      <c r="L216" s="253" t="s">
        <v>149</v>
      </c>
      <c r="M216" s="259"/>
      <c r="N216" s="260" t="s">
        <v>22</v>
      </c>
      <c r="O216" s="241" t="s">
        <v>44</v>
      </c>
      <c r="P216" s="242">
        <f>I216+J216</f>
        <v>0</v>
      </c>
      <c r="Q216" s="242">
        <f>ROUND(I216*H216,2)</f>
        <v>0</v>
      </c>
      <c r="R216" s="242">
        <f>ROUND(J216*H216,2)</f>
        <v>0</v>
      </c>
      <c r="S216" s="84"/>
      <c r="T216" s="243">
        <f>S216*H216</f>
        <v>0</v>
      </c>
      <c r="U216" s="243">
        <v>0</v>
      </c>
      <c r="V216" s="243">
        <f>U216*H216</f>
        <v>0</v>
      </c>
      <c r="W216" s="243">
        <v>0</v>
      </c>
      <c r="X216" s="244">
        <f>W216*H216</f>
        <v>0</v>
      </c>
      <c r="Y216" s="38"/>
      <c r="Z216" s="38"/>
      <c r="AA216" s="38"/>
      <c r="AB216" s="38"/>
      <c r="AC216" s="38"/>
      <c r="AD216" s="38"/>
      <c r="AE216" s="38"/>
      <c r="AR216" s="245" t="s">
        <v>84</v>
      </c>
      <c r="AT216" s="245" t="s">
        <v>175</v>
      </c>
      <c r="AU216" s="245" t="s">
        <v>84</v>
      </c>
      <c r="AY216" s="17" t="s">
        <v>142</v>
      </c>
      <c r="BE216" s="246">
        <f>IF(O216="základní",K216,0)</f>
        <v>0</v>
      </c>
      <c r="BF216" s="246">
        <f>IF(O216="snížená",K216,0)</f>
        <v>0</v>
      </c>
      <c r="BG216" s="246">
        <f>IF(O216="zákl. přenesená",K216,0)</f>
        <v>0</v>
      </c>
      <c r="BH216" s="246">
        <f>IF(O216="sníž. přenesená",K216,0)</f>
        <v>0</v>
      </c>
      <c r="BI216" s="246">
        <f>IF(O216="nulová",K216,0)</f>
        <v>0</v>
      </c>
      <c r="BJ216" s="17" t="s">
        <v>82</v>
      </c>
      <c r="BK216" s="246">
        <f>ROUND(P216*H216,2)</f>
        <v>0</v>
      </c>
      <c r="BL216" s="17" t="s">
        <v>82</v>
      </c>
      <c r="BM216" s="245" t="s">
        <v>588</v>
      </c>
    </row>
    <row r="217" s="2" customFormat="1" ht="21.75" customHeight="1">
      <c r="A217" s="38"/>
      <c r="B217" s="39"/>
      <c r="C217" s="233" t="s">
        <v>589</v>
      </c>
      <c r="D217" s="233" t="s">
        <v>145</v>
      </c>
      <c r="E217" s="234" t="s">
        <v>590</v>
      </c>
      <c r="F217" s="235" t="s">
        <v>591</v>
      </c>
      <c r="G217" s="236" t="s">
        <v>159</v>
      </c>
      <c r="H217" s="237">
        <v>2</v>
      </c>
      <c r="I217" s="238"/>
      <c r="J217" s="238"/>
      <c r="K217" s="239">
        <f>ROUND(P217*H217,2)</f>
        <v>0</v>
      </c>
      <c r="L217" s="235" t="s">
        <v>149</v>
      </c>
      <c r="M217" s="44"/>
      <c r="N217" s="240" t="s">
        <v>22</v>
      </c>
      <c r="O217" s="241" t="s">
        <v>44</v>
      </c>
      <c r="P217" s="242">
        <f>I217+J217</f>
        <v>0</v>
      </c>
      <c r="Q217" s="242">
        <f>ROUND(I217*H217,2)</f>
        <v>0</v>
      </c>
      <c r="R217" s="242">
        <f>ROUND(J217*H217,2)</f>
        <v>0</v>
      </c>
      <c r="S217" s="84"/>
      <c r="T217" s="243">
        <f>S217*H217</f>
        <v>0</v>
      </c>
      <c r="U217" s="243">
        <v>0</v>
      </c>
      <c r="V217" s="243">
        <f>U217*H217</f>
        <v>0</v>
      </c>
      <c r="W217" s="243">
        <v>0</v>
      </c>
      <c r="X217" s="244">
        <f>W217*H217</f>
        <v>0</v>
      </c>
      <c r="Y217" s="38"/>
      <c r="Z217" s="38"/>
      <c r="AA217" s="38"/>
      <c r="AB217" s="38"/>
      <c r="AC217" s="38"/>
      <c r="AD217" s="38"/>
      <c r="AE217" s="38"/>
      <c r="AR217" s="245" t="s">
        <v>141</v>
      </c>
      <c r="AT217" s="245" t="s">
        <v>145</v>
      </c>
      <c r="AU217" s="245" t="s">
        <v>84</v>
      </c>
      <c r="AY217" s="17" t="s">
        <v>142</v>
      </c>
      <c r="BE217" s="246">
        <f>IF(O217="základní",K217,0)</f>
        <v>0</v>
      </c>
      <c r="BF217" s="246">
        <f>IF(O217="snížená",K217,0)</f>
        <v>0</v>
      </c>
      <c r="BG217" s="246">
        <f>IF(O217="zákl. přenesená",K217,0)</f>
        <v>0</v>
      </c>
      <c r="BH217" s="246">
        <f>IF(O217="sníž. přenesená",K217,0)</f>
        <v>0</v>
      </c>
      <c r="BI217" s="246">
        <f>IF(O217="nulová",K217,0)</f>
        <v>0</v>
      </c>
      <c r="BJ217" s="17" t="s">
        <v>82</v>
      </c>
      <c r="BK217" s="246">
        <f>ROUND(P217*H217,2)</f>
        <v>0</v>
      </c>
      <c r="BL217" s="17" t="s">
        <v>141</v>
      </c>
      <c r="BM217" s="245" t="s">
        <v>592</v>
      </c>
    </row>
    <row r="218" s="2" customFormat="1" ht="33" customHeight="1">
      <c r="A218" s="38"/>
      <c r="B218" s="39"/>
      <c r="C218" s="233" t="s">
        <v>593</v>
      </c>
      <c r="D218" s="233" t="s">
        <v>145</v>
      </c>
      <c r="E218" s="234" t="s">
        <v>594</v>
      </c>
      <c r="F218" s="235" t="s">
        <v>595</v>
      </c>
      <c r="G218" s="236" t="s">
        <v>159</v>
      </c>
      <c r="H218" s="237">
        <v>2</v>
      </c>
      <c r="I218" s="238"/>
      <c r="J218" s="238"/>
      <c r="K218" s="239">
        <f>ROUND(P218*H218,2)</f>
        <v>0</v>
      </c>
      <c r="L218" s="235" t="s">
        <v>149</v>
      </c>
      <c r="M218" s="44"/>
      <c r="N218" s="240" t="s">
        <v>22</v>
      </c>
      <c r="O218" s="241" t="s">
        <v>44</v>
      </c>
      <c r="P218" s="242">
        <f>I218+J218</f>
        <v>0</v>
      </c>
      <c r="Q218" s="242">
        <f>ROUND(I218*H218,2)</f>
        <v>0</v>
      </c>
      <c r="R218" s="242">
        <f>ROUND(J218*H218,2)</f>
        <v>0</v>
      </c>
      <c r="S218" s="84"/>
      <c r="T218" s="243">
        <f>S218*H218</f>
        <v>0</v>
      </c>
      <c r="U218" s="243">
        <v>0</v>
      </c>
      <c r="V218" s="243">
        <f>U218*H218</f>
        <v>0</v>
      </c>
      <c r="W218" s="243">
        <v>0</v>
      </c>
      <c r="X218" s="244">
        <f>W218*H218</f>
        <v>0</v>
      </c>
      <c r="Y218" s="38"/>
      <c r="Z218" s="38"/>
      <c r="AA218" s="38"/>
      <c r="AB218" s="38"/>
      <c r="AC218" s="38"/>
      <c r="AD218" s="38"/>
      <c r="AE218" s="38"/>
      <c r="AR218" s="245" t="s">
        <v>141</v>
      </c>
      <c r="AT218" s="245" t="s">
        <v>145</v>
      </c>
      <c r="AU218" s="245" t="s">
        <v>84</v>
      </c>
      <c r="AY218" s="17" t="s">
        <v>142</v>
      </c>
      <c r="BE218" s="246">
        <f>IF(O218="základní",K218,0)</f>
        <v>0</v>
      </c>
      <c r="BF218" s="246">
        <f>IF(O218="snížená",K218,0)</f>
        <v>0</v>
      </c>
      <c r="BG218" s="246">
        <f>IF(O218="zákl. přenesená",K218,0)</f>
        <v>0</v>
      </c>
      <c r="BH218" s="246">
        <f>IF(O218="sníž. přenesená",K218,0)</f>
        <v>0</v>
      </c>
      <c r="BI218" s="246">
        <f>IF(O218="nulová",K218,0)</f>
        <v>0</v>
      </c>
      <c r="BJ218" s="17" t="s">
        <v>82</v>
      </c>
      <c r="BK218" s="246">
        <f>ROUND(P218*H218,2)</f>
        <v>0</v>
      </c>
      <c r="BL218" s="17" t="s">
        <v>141</v>
      </c>
      <c r="BM218" s="245" t="s">
        <v>596</v>
      </c>
    </row>
    <row r="219" s="2" customFormat="1" ht="21.75" customHeight="1">
      <c r="A219" s="38"/>
      <c r="B219" s="39"/>
      <c r="C219" s="251" t="s">
        <v>597</v>
      </c>
      <c r="D219" s="251" t="s">
        <v>175</v>
      </c>
      <c r="E219" s="252" t="s">
        <v>598</v>
      </c>
      <c r="F219" s="253" t="s">
        <v>599</v>
      </c>
      <c r="G219" s="254" t="s">
        <v>159</v>
      </c>
      <c r="H219" s="255">
        <v>1</v>
      </c>
      <c r="I219" s="256"/>
      <c r="J219" s="257"/>
      <c r="K219" s="258">
        <f>ROUND(P219*H219,2)</f>
        <v>0</v>
      </c>
      <c r="L219" s="253" t="s">
        <v>149</v>
      </c>
      <c r="M219" s="259"/>
      <c r="N219" s="260" t="s">
        <v>22</v>
      </c>
      <c r="O219" s="241" t="s">
        <v>44</v>
      </c>
      <c r="P219" s="242">
        <f>I219+J219</f>
        <v>0</v>
      </c>
      <c r="Q219" s="242">
        <f>ROUND(I219*H219,2)</f>
        <v>0</v>
      </c>
      <c r="R219" s="242">
        <f>ROUND(J219*H219,2)</f>
        <v>0</v>
      </c>
      <c r="S219" s="84"/>
      <c r="T219" s="243">
        <f>S219*H219</f>
        <v>0</v>
      </c>
      <c r="U219" s="243">
        <v>0</v>
      </c>
      <c r="V219" s="243">
        <f>U219*H219</f>
        <v>0</v>
      </c>
      <c r="W219" s="243">
        <v>0</v>
      </c>
      <c r="X219" s="244">
        <f>W219*H219</f>
        <v>0</v>
      </c>
      <c r="Y219" s="38"/>
      <c r="Z219" s="38"/>
      <c r="AA219" s="38"/>
      <c r="AB219" s="38"/>
      <c r="AC219" s="38"/>
      <c r="AD219" s="38"/>
      <c r="AE219" s="38"/>
      <c r="AR219" s="245" t="s">
        <v>178</v>
      </c>
      <c r="AT219" s="245" t="s">
        <v>175</v>
      </c>
      <c r="AU219" s="245" t="s">
        <v>84</v>
      </c>
      <c r="AY219" s="17" t="s">
        <v>142</v>
      </c>
      <c r="BE219" s="246">
        <f>IF(O219="základní",K219,0)</f>
        <v>0</v>
      </c>
      <c r="BF219" s="246">
        <f>IF(O219="snížená",K219,0)</f>
        <v>0</v>
      </c>
      <c r="BG219" s="246">
        <f>IF(O219="zákl. přenesená",K219,0)</f>
        <v>0</v>
      </c>
      <c r="BH219" s="246">
        <f>IF(O219="sníž. přenesená",K219,0)</f>
        <v>0</v>
      </c>
      <c r="BI219" s="246">
        <f>IF(O219="nulová",K219,0)</f>
        <v>0</v>
      </c>
      <c r="BJ219" s="17" t="s">
        <v>82</v>
      </c>
      <c r="BK219" s="246">
        <f>ROUND(P219*H219,2)</f>
        <v>0</v>
      </c>
      <c r="BL219" s="17" t="s">
        <v>178</v>
      </c>
      <c r="BM219" s="245" t="s">
        <v>600</v>
      </c>
    </row>
    <row r="220" s="2" customFormat="1" ht="21.75" customHeight="1">
      <c r="A220" s="38"/>
      <c r="B220" s="39"/>
      <c r="C220" s="251" t="s">
        <v>601</v>
      </c>
      <c r="D220" s="251" t="s">
        <v>175</v>
      </c>
      <c r="E220" s="252" t="s">
        <v>602</v>
      </c>
      <c r="F220" s="253" t="s">
        <v>603</v>
      </c>
      <c r="G220" s="254" t="s">
        <v>159</v>
      </c>
      <c r="H220" s="255">
        <v>1</v>
      </c>
      <c r="I220" s="256"/>
      <c r="J220" s="257"/>
      <c r="K220" s="258">
        <f>ROUND(P220*H220,2)</f>
        <v>0</v>
      </c>
      <c r="L220" s="253" t="s">
        <v>149</v>
      </c>
      <c r="M220" s="259"/>
      <c r="N220" s="260" t="s">
        <v>22</v>
      </c>
      <c r="O220" s="241" t="s">
        <v>44</v>
      </c>
      <c r="P220" s="242">
        <f>I220+J220</f>
        <v>0</v>
      </c>
      <c r="Q220" s="242">
        <f>ROUND(I220*H220,2)</f>
        <v>0</v>
      </c>
      <c r="R220" s="242">
        <f>ROUND(J220*H220,2)</f>
        <v>0</v>
      </c>
      <c r="S220" s="84"/>
      <c r="T220" s="243">
        <f>S220*H220</f>
        <v>0</v>
      </c>
      <c r="U220" s="243">
        <v>0</v>
      </c>
      <c r="V220" s="243">
        <f>U220*H220</f>
        <v>0</v>
      </c>
      <c r="W220" s="243">
        <v>0</v>
      </c>
      <c r="X220" s="244">
        <f>W220*H220</f>
        <v>0</v>
      </c>
      <c r="Y220" s="38"/>
      <c r="Z220" s="38"/>
      <c r="AA220" s="38"/>
      <c r="AB220" s="38"/>
      <c r="AC220" s="38"/>
      <c r="AD220" s="38"/>
      <c r="AE220" s="38"/>
      <c r="AR220" s="245" t="s">
        <v>178</v>
      </c>
      <c r="AT220" s="245" t="s">
        <v>175</v>
      </c>
      <c r="AU220" s="245" t="s">
        <v>84</v>
      </c>
      <c r="AY220" s="17" t="s">
        <v>142</v>
      </c>
      <c r="BE220" s="246">
        <f>IF(O220="základní",K220,0)</f>
        <v>0</v>
      </c>
      <c r="BF220" s="246">
        <f>IF(O220="snížená",K220,0)</f>
        <v>0</v>
      </c>
      <c r="BG220" s="246">
        <f>IF(O220="zákl. přenesená",K220,0)</f>
        <v>0</v>
      </c>
      <c r="BH220" s="246">
        <f>IF(O220="sníž. přenesená",K220,0)</f>
        <v>0</v>
      </c>
      <c r="BI220" s="246">
        <f>IF(O220="nulová",K220,0)</f>
        <v>0</v>
      </c>
      <c r="BJ220" s="17" t="s">
        <v>82</v>
      </c>
      <c r="BK220" s="246">
        <f>ROUND(P220*H220,2)</f>
        <v>0</v>
      </c>
      <c r="BL220" s="17" t="s">
        <v>178</v>
      </c>
      <c r="BM220" s="245" t="s">
        <v>604</v>
      </c>
    </row>
    <row r="221" s="2" customFormat="1" ht="21.75" customHeight="1">
      <c r="A221" s="38"/>
      <c r="B221" s="39"/>
      <c r="C221" s="233" t="s">
        <v>605</v>
      </c>
      <c r="D221" s="233" t="s">
        <v>145</v>
      </c>
      <c r="E221" s="234" t="s">
        <v>606</v>
      </c>
      <c r="F221" s="235" t="s">
        <v>607</v>
      </c>
      <c r="G221" s="236" t="s">
        <v>608</v>
      </c>
      <c r="H221" s="237">
        <v>55</v>
      </c>
      <c r="I221" s="238"/>
      <c r="J221" s="238"/>
      <c r="K221" s="239">
        <f>ROUND(P221*H221,2)</f>
        <v>0</v>
      </c>
      <c r="L221" s="235" t="s">
        <v>149</v>
      </c>
      <c r="M221" s="44"/>
      <c r="N221" s="240" t="s">
        <v>22</v>
      </c>
      <c r="O221" s="241" t="s">
        <v>44</v>
      </c>
      <c r="P221" s="242">
        <f>I221+J221</f>
        <v>0</v>
      </c>
      <c r="Q221" s="242">
        <f>ROUND(I221*H221,2)</f>
        <v>0</v>
      </c>
      <c r="R221" s="242">
        <f>ROUND(J221*H221,2)</f>
        <v>0</v>
      </c>
      <c r="S221" s="84"/>
      <c r="T221" s="243">
        <f>S221*H221</f>
        <v>0</v>
      </c>
      <c r="U221" s="243">
        <v>0</v>
      </c>
      <c r="V221" s="243">
        <f>U221*H221</f>
        <v>0</v>
      </c>
      <c r="W221" s="243">
        <v>0</v>
      </c>
      <c r="X221" s="244">
        <f>W221*H221</f>
        <v>0</v>
      </c>
      <c r="Y221" s="38"/>
      <c r="Z221" s="38"/>
      <c r="AA221" s="38"/>
      <c r="AB221" s="38"/>
      <c r="AC221" s="38"/>
      <c r="AD221" s="38"/>
      <c r="AE221" s="38"/>
      <c r="AR221" s="245" t="s">
        <v>141</v>
      </c>
      <c r="AT221" s="245" t="s">
        <v>145</v>
      </c>
      <c r="AU221" s="245" t="s">
        <v>84</v>
      </c>
      <c r="AY221" s="17" t="s">
        <v>142</v>
      </c>
      <c r="BE221" s="246">
        <f>IF(O221="základní",K221,0)</f>
        <v>0</v>
      </c>
      <c r="BF221" s="246">
        <f>IF(O221="snížená",K221,0)</f>
        <v>0</v>
      </c>
      <c r="BG221" s="246">
        <f>IF(O221="zákl. přenesená",K221,0)</f>
        <v>0</v>
      </c>
      <c r="BH221" s="246">
        <f>IF(O221="sníž. přenesená",K221,0)</f>
        <v>0</v>
      </c>
      <c r="BI221" s="246">
        <f>IF(O221="nulová",K221,0)</f>
        <v>0</v>
      </c>
      <c r="BJ221" s="17" t="s">
        <v>82</v>
      </c>
      <c r="BK221" s="246">
        <f>ROUND(P221*H221,2)</f>
        <v>0</v>
      </c>
      <c r="BL221" s="17" t="s">
        <v>141</v>
      </c>
      <c r="BM221" s="245" t="s">
        <v>609</v>
      </c>
    </row>
    <row r="222" s="2" customFormat="1" ht="21.75" customHeight="1">
      <c r="A222" s="38"/>
      <c r="B222" s="39"/>
      <c r="C222" s="233" t="s">
        <v>610</v>
      </c>
      <c r="D222" s="233" t="s">
        <v>145</v>
      </c>
      <c r="E222" s="234" t="s">
        <v>611</v>
      </c>
      <c r="F222" s="235" t="s">
        <v>612</v>
      </c>
      <c r="G222" s="236" t="s">
        <v>159</v>
      </c>
      <c r="H222" s="237">
        <v>1</v>
      </c>
      <c r="I222" s="238"/>
      <c r="J222" s="238"/>
      <c r="K222" s="239">
        <f>ROUND(P222*H222,2)</f>
        <v>0</v>
      </c>
      <c r="L222" s="235" t="s">
        <v>149</v>
      </c>
      <c r="M222" s="44"/>
      <c r="N222" s="240" t="s">
        <v>22</v>
      </c>
      <c r="O222" s="241" t="s">
        <v>44</v>
      </c>
      <c r="P222" s="242">
        <f>I222+J222</f>
        <v>0</v>
      </c>
      <c r="Q222" s="242">
        <f>ROUND(I222*H222,2)</f>
        <v>0</v>
      </c>
      <c r="R222" s="242">
        <f>ROUND(J222*H222,2)</f>
        <v>0</v>
      </c>
      <c r="S222" s="84"/>
      <c r="T222" s="243">
        <f>S222*H222</f>
        <v>0</v>
      </c>
      <c r="U222" s="243">
        <v>0</v>
      </c>
      <c r="V222" s="243">
        <f>U222*H222</f>
        <v>0</v>
      </c>
      <c r="W222" s="243">
        <v>0</v>
      </c>
      <c r="X222" s="244">
        <f>W222*H222</f>
        <v>0</v>
      </c>
      <c r="Y222" s="38"/>
      <c r="Z222" s="38"/>
      <c r="AA222" s="38"/>
      <c r="AB222" s="38"/>
      <c r="AC222" s="38"/>
      <c r="AD222" s="38"/>
      <c r="AE222" s="38"/>
      <c r="AR222" s="245" t="s">
        <v>141</v>
      </c>
      <c r="AT222" s="245" t="s">
        <v>145</v>
      </c>
      <c r="AU222" s="245" t="s">
        <v>84</v>
      </c>
      <c r="AY222" s="17" t="s">
        <v>142</v>
      </c>
      <c r="BE222" s="246">
        <f>IF(O222="základní",K222,0)</f>
        <v>0</v>
      </c>
      <c r="BF222" s="246">
        <f>IF(O222="snížená",K222,0)</f>
        <v>0</v>
      </c>
      <c r="BG222" s="246">
        <f>IF(O222="zákl. přenesená",K222,0)</f>
        <v>0</v>
      </c>
      <c r="BH222" s="246">
        <f>IF(O222="sníž. přenesená",K222,0)</f>
        <v>0</v>
      </c>
      <c r="BI222" s="246">
        <f>IF(O222="nulová",K222,0)</f>
        <v>0</v>
      </c>
      <c r="BJ222" s="17" t="s">
        <v>82</v>
      </c>
      <c r="BK222" s="246">
        <f>ROUND(P222*H222,2)</f>
        <v>0</v>
      </c>
      <c r="BL222" s="17" t="s">
        <v>141</v>
      </c>
      <c r="BM222" s="245" t="s">
        <v>613</v>
      </c>
    </row>
    <row r="223" s="2" customFormat="1" ht="21.75" customHeight="1">
      <c r="A223" s="38"/>
      <c r="B223" s="39"/>
      <c r="C223" s="251" t="s">
        <v>614</v>
      </c>
      <c r="D223" s="251" t="s">
        <v>175</v>
      </c>
      <c r="E223" s="252" t="s">
        <v>615</v>
      </c>
      <c r="F223" s="253" t="s">
        <v>616</v>
      </c>
      <c r="G223" s="254" t="s">
        <v>159</v>
      </c>
      <c r="H223" s="255">
        <v>1</v>
      </c>
      <c r="I223" s="256"/>
      <c r="J223" s="257"/>
      <c r="K223" s="258">
        <f>ROUND(P223*H223,2)</f>
        <v>0</v>
      </c>
      <c r="L223" s="253" t="s">
        <v>149</v>
      </c>
      <c r="M223" s="259"/>
      <c r="N223" s="260" t="s">
        <v>22</v>
      </c>
      <c r="O223" s="241" t="s">
        <v>44</v>
      </c>
      <c r="P223" s="242">
        <f>I223+J223</f>
        <v>0</v>
      </c>
      <c r="Q223" s="242">
        <f>ROUND(I223*H223,2)</f>
        <v>0</v>
      </c>
      <c r="R223" s="242">
        <f>ROUND(J223*H223,2)</f>
        <v>0</v>
      </c>
      <c r="S223" s="84"/>
      <c r="T223" s="243">
        <f>S223*H223</f>
        <v>0</v>
      </c>
      <c r="U223" s="243">
        <v>0</v>
      </c>
      <c r="V223" s="243">
        <f>U223*H223</f>
        <v>0</v>
      </c>
      <c r="W223" s="243">
        <v>0</v>
      </c>
      <c r="X223" s="244">
        <f>W223*H223</f>
        <v>0</v>
      </c>
      <c r="Y223" s="38"/>
      <c r="Z223" s="38"/>
      <c r="AA223" s="38"/>
      <c r="AB223" s="38"/>
      <c r="AC223" s="38"/>
      <c r="AD223" s="38"/>
      <c r="AE223" s="38"/>
      <c r="AR223" s="245" t="s">
        <v>178</v>
      </c>
      <c r="AT223" s="245" t="s">
        <v>175</v>
      </c>
      <c r="AU223" s="245" t="s">
        <v>84</v>
      </c>
      <c r="AY223" s="17" t="s">
        <v>142</v>
      </c>
      <c r="BE223" s="246">
        <f>IF(O223="základní",K223,0)</f>
        <v>0</v>
      </c>
      <c r="BF223" s="246">
        <f>IF(O223="snížená",K223,0)</f>
        <v>0</v>
      </c>
      <c r="BG223" s="246">
        <f>IF(O223="zákl. přenesená",K223,0)</f>
        <v>0</v>
      </c>
      <c r="BH223" s="246">
        <f>IF(O223="sníž. přenesená",K223,0)</f>
        <v>0</v>
      </c>
      <c r="BI223" s="246">
        <f>IF(O223="nulová",K223,0)</f>
        <v>0</v>
      </c>
      <c r="BJ223" s="17" t="s">
        <v>82</v>
      </c>
      <c r="BK223" s="246">
        <f>ROUND(P223*H223,2)</f>
        <v>0</v>
      </c>
      <c r="BL223" s="17" t="s">
        <v>178</v>
      </c>
      <c r="BM223" s="245" t="s">
        <v>617</v>
      </c>
    </row>
    <row r="224" s="2" customFormat="1" ht="21.75" customHeight="1">
      <c r="A224" s="38"/>
      <c r="B224" s="39"/>
      <c r="C224" s="233" t="s">
        <v>618</v>
      </c>
      <c r="D224" s="233" t="s">
        <v>145</v>
      </c>
      <c r="E224" s="234" t="s">
        <v>619</v>
      </c>
      <c r="F224" s="235" t="s">
        <v>620</v>
      </c>
      <c r="G224" s="236" t="s">
        <v>159</v>
      </c>
      <c r="H224" s="237">
        <v>1</v>
      </c>
      <c r="I224" s="238"/>
      <c r="J224" s="238"/>
      <c r="K224" s="239">
        <f>ROUND(P224*H224,2)</f>
        <v>0</v>
      </c>
      <c r="L224" s="235" t="s">
        <v>149</v>
      </c>
      <c r="M224" s="44"/>
      <c r="N224" s="240" t="s">
        <v>22</v>
      </c>
      <c r="O224" s="241" t="s">
        <v>44</v>
      </c>
      <c r="P224" s="242">
        <f>I224+J224</f>
        <v>0</v>
      </c>
      <c r="Q224" s="242">
        <f>ROUND(I224*H224,2)</f>
        <v>0</v>
      </c>
      <c r="R224" s="242">
        <f>ROUND(J224*H224,2)</f>
        <v>0</v>
      </c>
      <c r="S224" s="84"/>
      <c r="T224" s="243">
        <f>S224*H224</f>
        <v>0</v>
      </c>
      <c r="U224" s="243">
        <v>0</v>
      </c>
      <c r="V224" s="243">
        <f>U224*H224</f>
        <v>0</v>
      </c>
      <c r="W224" s="243">
        <v>0</v>
      </c>
      <c r="X224" s="244">
        <f>W224*H224</f>
        <v>0</v>
      </c>
      <c r="Y224" s="38"/>
      <c r="Z224" s="38"/>
      <c r="AA224" s="38"/>
      <c r="AB224" s="38"/>
      <c r="AC224" s="38"/>
      <c r="AD224" s="38"/>
      <c r="AE224" s="38"/>
      <c r="AR224" s="245" t="s">
        <v>141</v>
      </c>
      <c r="AT224" s="245" t="s">
        <v>145</v>
      </c>
      <c r="AU224" s="245" t="s">
        <v>84</v>
      </c>
      <c r="AY224" s="17" t="s">
        <v>142</v>
      </c>
      <c r="BE224" s="246">
        <f>IF(O224="základní",K224,0)</f>
        <v>0</v>
      </c>
      <c r="BF224" s="246">
        <f>IF(O224="snížená",K224,0)</f>
        <v>0</v>
      </c>
      <c r="BG224" s="246">
        <f>IF(O224="zákl. přenesená",K224,0)</f>
        <v>0</v>
      </c>
      <c r="BH224" s="246">
        <f>IF(O224="sníž. přenesená",K224,0)</f>
        <v>0</v>
      </c>
      <c r="BI224" s="246">
        <f>IF(O224="nulová",K224,0)</f>
        <v>0</v>
      </c>
      <c r="BJ224" s="17" t="s">
        <v>82</v>
      </c>
      <c r="BK224" s="246">
        <f>ROUND(P224*H224,2)</f>
        <v>0</v>
      </c>
      <c r="BL224" s="17" t="s">
        <v>141</v>
      </c>
      <c r="BM224" s="245" t="s">
        <v>621</v>
      </c>
    </row>
    <row r="225" s="2" customFormat="1" ht="21.75" customHeight="1">
      <c r="A225" s="38"/>
      <c r="B225" s="39"/>
      <c r="C225" s="233" t="s">
        <v>622</v>
      </c>
      <c r="D225" s="233" t="s">
        <v>145</v>
      </c>
      <c r="E225" s="234" t="s">
        <v>623</v>
      </c>
      <c r="F225" s="235" t="s">
        <v>624</v>
      </c>
      <c r="G225" s="236" t="s">
        <v>159</v>
      </c>
      <c r="H225" s="237">
        <v>6</v>
      </c>
      <c r="I225" s="238"/>
      <c r="J225" s="238"/>
      <c r="K225" s="239">
        <f>ROUND(P225*H225,2)</f>
        <v>0</v>
      </c>
      <c r="L225" s="235" t="s">
        <v>149</v>
      </c>
      <c r="M225" s="44"/>
      <c r="N225" s="240" t="s">
        <v>22</v>
      </c>
      <c r="O225" s="241" t="s">
        <v>44</v>
      </c>
      <c r="P225" s="242">
        <f>I225+J225</f>
        <v>0</v>
      </c>
      <c r="Q225" s="242">
        <f>ROUND(I225*H225,2)</f>
        <v>0</v>
      </c>
      <c r="R225" s="242">
        <f>ROUND(J225*H225,2)</f>
        <v>0</v>
      </c>
      <c r="S225" s="84"/>
      <c r="T225" s="243">
        <f>S225*H225</f>
        <v>0</v>
      </c>
      <c r="U225" s="243">
        <v>0</v>
      </c>
      <c r="V225" s="243">
        <f>U225*H225</f>
        <v>0</v>
      </c>
      <c r="W225" s="243">
        <v>0</v>
      </c>
      <c r="X225" s="244">
        <f>W225*H225</f>
        <v>0</v>
      </c>
      <c r="Y225" s="38"/>
      <c r="Z225" s="38"/>
      <c r="AA225" s="38"/>
      <c r="AB225" s="38"/>
      <c r="AC225" s="38"/>
      <c r="AD225" s="38"/>
      <c r="AE225" s="38"/>
      <c r="AR225" s="245" t="s">
        <v>141</v>
      </c>
      <c r="AT225" s="245" t="s">
        <v>145</v>
      </c>
      <c r="AU225" s="245" t="s">
        <v>84</v>
      </c>
      <c r="AY225" s="17" t="s">
        <v>142</v>
      </c>
      <c r="BE225" s="246">
        <f>IF(O225="základní",K225,0)</f>
        <v>0</v>
      </c>
      <c r="BF225" s="246">
        <f>IF(O225="snížená",K225,0)</f>
        <v>0</v>
      </c>
      <c r="BG225" s="246">
        <f>IF(O225="zákl. přenesená",K225,0)</f>
        <v>0</v>
      </c>
      <c r="BH225" s="246">
        <f>IF(O225="sníž. přenesená",K225,0)</f>
        <v>0</v>
      </c>
      <c r="BI225" s="246">
        <f>IF(O225="nulová",K225,0)</f>
        <v>0</v>
      </c>
      <c r="BJ225" s="17" t="s">
        <v>82</v>
      </c>
      <c r="BK225" s="246">
        <f>ROUND(P225*H225,2)</f>
        <v>0</v>
      </c>
      <c r="BL225" s="17" t="s">
        <v>141</v>
      </c>
      <c r="BM225" s="245" t="s">
        <v>625</v>
      </c>
    </row>
    <row r="226" s="2" customFormat="1" ht="21.75" customHeight="1">
      <c r="A226" s="38"/>
      <c r="B226" s="39"/>
      <c r="C226" s="233" t="s">
        <v>626</v>
      </c>
      <c r="D226" s="233" t="s">
        <v>145</v>
      </c>
      <c r="E226" s="234" t="s">
        <v>627</v>
      </c>
      <c r="F226" s="235" t="s">
        <v>628</v>
      </c>
      <c r="G226" s="236" t="s">
        <v>159</v>
      </c>
      <c r="H226" s="237">
        <v>2</v>
      </c>
      <c r="I226" s="238"/>
      <c r="J226" s="238"/>
      <c r="K226" s="239">
        <f>ROUND(P226*H226,2)</f>
        <v>0</v>
      </c>
      <c r="L226" s="235" t="s">
        <v>149</v>
      </c>
      <c r="M226" s="44"/>
      <c r="N226" s="240" t="s">
        <v>22</v>
      </c>
      <c r="O226" s="241" t="s">
        <v>44</v>
      </c>
      <c r="P226" s="242">
        <f>I226+J226</f>
        <v>0</v>
      </c>
      <c r="Q226" s="242">
        <f>ROUND(I226*H226,2)</f>
        <v>0</v>
      </c>
      <c r="R226" s="242">
        <f>ROUND(J226*H226,2)</f>
        <v>0</v>
      </c>
      <c r="S226" s="84"/>
      <c r="T226" s="243">
        <f>S226*H226</f>
        <v>0</v>
      </c>
      <c r="U226" s="243">
        <v>0</v>
      </c>
      <c r="V226" s="243">
        <f>U226*H226</f>
        <v>0</v>
      </c>
      <c r="W226" s="243">
        <v>0</v>
      </c>
      <c r="X226" s="244">
        <f>W226*H226</f>
        <v>0</v>
      </c>
      <c r="Y226" s="38"/>
      <c r="Z226" s="38"/>
      <c r="AA226" s="38"/>
      <c r="AB226" s="38"/>
      <c r="AC226" s="38"/>
      <c r="AD226" s="38"/>
      <c r="AE226" s="38"/>
      <c r="AR226" s="245" t="s">
        <v>141</v>
      </c>
      <c r="AT226" s="245" t="s">
        <v>145</v>
      </c>
      <c r="AU226" s="245" t="s">
        <v>84</v>
      </c>
      <c r="AY226" s="17" t="s">
        <v>142</v>
      </c>
      <c r="BE226" s="246">
        <f>IF(O226="základní",K226,0)</f>
        <v>0</v>
      </c>
      <c r="BF226" s="246">
        <f>IF(O226="snížená",K226,0)</f>
        <v>0</v>
      </c>
      <c r="BG226" s="246">
        <f>IF(O226="zákl. přenesená",K226,0)</f>
        <v>0</v>
      </c>
      <c r="BH226" s="246">
        <f>IF(O226="sníž. přenesená",K226,0)</f>
        <v>0</v>
      </c>
      <c r="BI226" s="246">
        <f>IF(O226="nulová",K226,0)</f>
        <v>0</v>
      </c>
      <c r="BJ226" s="17" t="s">
        <v>82</v>
      </c>
      <c r="BK226" s="246">
        <f>ROUND(P226*H226,2)</f>
        <v>0</v>
      </c>
      <c r="BL226" s="17" t="s">
        <v>141</v>
      </c>
      <c r="BM226" s="245" t="s">
        <v>629</v>
      </c>
    </row>
    <row r="227" s="2" customFormat="1" ht="21.75" customHeight="1">
      <c r="A227" s="38"/>
      <c r="B227" s="39"/>
      <c r="C227" s="251" t="s">
        <v>630</v>
      </c>
      <c r="D227" s="251" t="s">
        <v>175</v>
      </c>
      <c r="E227" s="252" t="s">
        <v>631</v>
      </c>
      <c r="F227" s="253" t="s">
        <v>632</v>
      </c>
      <c r="G227" s="254" t="s">
        <v>159</v>
      </c>
      <c r="H227" s="255">
        <v>1</v>
      </c>
      <c r="I227" s="256"/>
      <c r="J227" s="257"/>
      <c r="K227" s="258">
        <f>ROUND(P227*H227,2)</f>
        <v>0</v>
      </c>
      <c r="L227" s="253" t="s">
        <v>149</v>
      </c>
      <c r="M227" s="259"/>
      <c r="N227" s="260" t="s">
        <v>22</v>
      </c>
      <c r="O227" s="241" t="s">
        <v>44</v>
      </c>
      <c r="P227" s="242">
        <f>I227+J227</f>
        <v>0</v>
      </c>
      <c r="Q227" s="242">
        <f>ROUND(I227*H227,2)</f>
        <v>0</v>
      </c>
      <c r="R227" s="242">
        <f>ROUND(J227*H227,2)</f>
        <v>0</v>
      </c>
      <c r="S227" s="84"/>
      <c r="T227" s="243">
        <f>S227*H227</f>
        <v>0</v>
      </c>
      <c r="U227" s="243">
        <v>0</v>
      </c>
      <c r="V227" s="243">
        <f>U227*H227</f>
        <v>0</v>
      </c>
      <c r="W227" s="243">
        <v>0</v>
      </c>
      <c r="X227" s="244">
        <f>W227*H227</f>
        <v>0</v>
      </c>
      <c r="Y227" s="38"/>
      <c r="Z227" s="38"/>
      <c r="AA227" s="38"/>
      <c r="AB227" s="38"/>
      <c r="AC227" s="38"/>
      <c r="AD227" s="38"/>
      <c r="AE227" s="38"/>
      <c r="AR227" s="245" t="s">
        <v>84</v>
      </c>
      <c r="AT227" s="245" t="s">
        <v>175</v>
      </c>
      <c r="AU227" s="245" t="s">
        <v>84</v>
      </c>
      <c r="AY227" s="17" t="s">
        <v>142</v>
      </c>
      <c r="BE227" s="246">
        <f>IF(O227="základní",K227,0)</f>
        <v>0</v>
      </c>
      <c r="BF227" s="246">
        <f>IF(O227="snížená",K227,0)</f>
        <v>0</v>
      </c>
      <c r="BG227" s="246">
        <f>IF(O227="zákl. přenesená",K227,0)</f>
        <v>0</v>
      </c>
      <c r="BH227" s="246">
        <f>IF(O227="sníž. přenesená",K227,0)</f>
        <v>0</v>
      </c>
      <c r="BI227" s="246">
        <f>IF(O227="nulová",K227,0)</f>
        <v>0</v>
      </c>
      <c r="BJ227" s="17" t="s">
        <v>82</v>
      </c>
      <c r="BK227" s="246">
        <f>ROUND(P227*H227,2)</f>
        <v>0</v>
      </c>
      <c r="BL227" s="17" t="s">
        <v>82</v>
      </c>
      <c r="BM227" s="245" t="s">
        <v>633</v>
      </c>
    </row>
    <row r="228" s="12" customFormat="1" ht="22.8" customHeight="1">
      <c r="A228" s="12"/>
      <c r="B228" s="216"/>
      <c r="C228" s="217"/>
      <c r="D228" s="218" t="s">
        <v>74</v>
      </c>
      <c r="E228" s="231" t="s">
        <v>634</v>
      </c>
      <c r="F228" s="231" t="s">
        <v>635</v>
      </c>
      <c r="G228" s="217"/>
      <c r="H228" s="217"/>
      <c r="I228" s="220"/>
      <c r="J228" s="220"/>
      <c r="K228" s="232">
        <f>BK228</f>
        <v>0</v>
      </c>
      <c r="L228" s="217"/>
      <c r="M228" s="222"/>
      <c r="N228" s="223"/>
      <c r="O228" s="224"/>
      <c r="P228" s="224"/>
      <c r="Q228" s="225">
        <f>SUM(Q229:Q266)</f>
        <v>0</v>
      </c>
      <c r="R228" s="225">
        <f>SUM(R229:R266)</f>
        <v>0</v>
      </c>
      <c r="S228" s="224"/>
      <c r="T228" s="226">
        <f>SUM(T229:T266)</f>
        <v>0</v>
      </c>
      <c r="U228" s="224"/>
      <c r="V228" s="226">
        <f>SUM(V229:V266)</f>
        <v>0</v>
      </c>
      <c r="W228" s="224"/>
      <c r="X228" s="227">
        <f>SUM(X229:X266)</f>
        <v>0</v>
      </c>
      <c r="Y228" s="12"/>
      <c r="Z228" s="12"/>
      <c r="AA228" s="12"/>
      <c r="AB228" s="12"/>
      <c r="AC228" s="12"/>
      <c r="AD228" s="12"/>
      <c r="AE228" s="12"/>
      <c r="AR228" s="228" t="s">
        <v>141</v>
      </c>
      <c r="AT228" s="229" t="s">
        <v>74</v>
      </c>
      <c r="AU228" s="229" t="s">
        <v>82</v>
      </c>
      <c r="AY228" s="228" t="s">
        <v>142</v>
      </c>
      <c r="BK228" s="230">
        <f>SUM(BK229:BK266)</f>
        <v>0</v>
      </c>
    </row>
    <row r="229" s="2" customFormat="1" ht="33" customHeight="1">
      <c r="A229" s="38"/>
      <c r="B229" s="39"/>
      <c r="C229" s="233" t="s">
        <v>636</v>
      </c>
      <c r="D229" s="233" t="s">
        <v>145</v>
      </c>
      <c r="E229" s="234" t="s">
        <v>637</v>
      </c>
      <c r="F229" s="235" t="s">
        <v>638</v>
      </c>
      <c r="G229" s="236" t="s">
        <v>159</v>
      </c>
      <c r="H229" s="237">
        <v>4</v>
      </c>
      <c r="I229" s="238"/>
      <c r="J229" s="238"/>
      <c r="K229" s="239">
        <f>ROUND(P229*H229,2)</f>
        <v>0</v>
      </c>
      <c r="L229" s="235" t="s">
        <v>149</v>
      </c>
      <c r="M229" s="44"/>
      <c r="N229" s="240" t="s">
        <v>22</v>
      </c>
      <c r="O229" s="241" t="s">
        <v>44</v>
      </c>
      <c r="P229" s="242">
        <f>I229+J229</f>
        <v>0</v>
      </c>
      <c r="Q229" s="242">
        <f>ROUND(I229*H229,2)</f>
        <v>0</v>
      </c>
      <c r="R229" s="242">
        <f>ROUND(J229*H229,2)</f>
        <v>0</v>
      </c>
      <c r="S229" s="84"/>
      <c r="T229" s="243">
        <f>S229*H229</f>
        <v>0</v>
      </c>
      <c r="U229" s="243">
        <v>0</v>
      </c>
      <c r="V229" s="243">
        <f>U229*H229</f>
        <v>0</v>
      </c>
      <c r="W229" s="243">
        <v>0</v>
      </c>
      <c r="X229" s="244">
        <f>W229*H229</f>
        <v>0</v>
      </c>
      <c r="Y229" s="38"/>
      <c r="Z229" s="38"/>
      <c r="AA229" s="38"/>
      <c r="AB229" s="38"/>
      <c r="AC229" s="38"/>
      <c r="AD229" s="38"/>
      <c r="AE229" s="38"/>
      <c r="AR229" s="245" t="s">
        <v>141</v>
      </c>
      <c r="AT229" s="245" t="s">
        <v>145</v>
      </c>
      <c r="AU229" s="245" t="s">
        <v>84</v>
      </c>
      <c r="AY229" s="17" t="s">
        <v>142</v>
      </c>
      <c r="BE229" s="246">
        <f>IF(O229="základní",K229,0)</f>
        <v>0</v>
      </c>
      <c r="BF229" s="246">
        <f>IF(O229="snížená",K229,0)</f>
        <v>0</v>
      </c>
      <c r="BG229" s="246">
        <f>IF(O229="zákl. přenesená",K229,0)</f>
        <v>0</v>
      </c>
      <c r="BH229" s="246">
        <f>IF(O229="sníž. přenesená",K229,0)</f>
        <v>0</v>
      </c>
      <c r="BI229" s="246">
        <f>IF(O229="nulová",K229,0)</f>
        <v>0</v>
      </c>
      <c r="BJ229" s="17" t="s">
        <v>82</v>
      </c>
      <c r="BK229" s="246">
        <f>ROUND(P229*H229,2)</f>
        <v>0</v>
      </c>
      <c r="BL229" s="17" t="s">
        <v>141</v>
      </c>
      <c r="BM229" s="245" t="s">
        <v>639</v>
      </c>
    </row>
    <row r="230" s="2" customFormat="1" ht="21.75" customHeight="1">
      <c r="A230" s="38"/>
      <c r="B230" s="39"/>
      <c r="C230" s="251" t="s">
        <v>640</v>
      </c>
      <c r="D230" s="251" t="s">
        <v>175</v>
      </c>
      <c r="E230" s="252" t="s">
        <v>641</v>
      </c>
      <c r="F230" s="253" t="s">
        <v>642</v>
      </c>
      <c r="G230" s="254" t="s">
        <v>159</v>
      </c>
      <c r="H230" s="255">
        <v>4</v>
      </c>
      <c r="I230" s="256"/>
      <c r="J230" s="257"/>
      <c r="K230" s="258">
        <f>ROUND(P230*H230,2)</f>
        <v>0</v>
      </c>
      <c r="L230" s="253" t="s">
        <v>149</v>
      </c>
      <c r="M230" s="259"/>
      <c r="N230" s="260" t="s">
        <v>22</v>
      </c>
      <c r="O230" s="241" t="s">
        <v>44</v>
      </c>
      <c r="P230" s="242">
        <f>I230+J230</f>
        <v>0</v>
      </c>
      <c r="Q230" s="242">
        <f>ROUND(I230*H230,2)</f>
        <v>0</v>
      </c>
      <c r="R230" s="242">
        <f>ROUND(J230*H230,2)</f>
        <v>0</v>
      </c>
      <c r="S230" s="84"/>
      <c r="T230" s="243">
        <f>S230*H230</f>
        <v>0</v>
      </c>
      <c r="U230" s="243">
        <v>0</v>
      </c>
      <c r="V230" s="243">
        <f>U230*H230</f>
        <v>0</v>
      </c>
      <c r="W230" s="243">
        <v>0</v>
      </c>
      <c r="X230" s="244">
        <f>W230*H230</f>
        <v>0</v>
      </c>
      <c r="Y230" s="38"/>
      <c r="Z230" s="38"/>
      <c r="AA230" s="38"/>
      <c r="AB230" s="38"/>
      <c r="AC230" s="38"/>
      <c r="AD230" s="38"/>
      <c r="AE230" s="38"/>
      <c r="AR230" s="245" t="s">
        <v>178</v>
      </c>
      <c r="AT230" s="245" t="s">
        <v>175</v>
      </c>
      <c r="AU230" s="245" t="s">
        <v>84</v>
      </c>
      <c r="AY230" s="17" t="s">
        <v>142</v>
      </c>
      <c r="BE230" s="246">
        <f>IF(O230="základní",K230,0)</f>
        <v>0</v>
      </c>
      <c r="BF230" s="246">
        <f>IF(O230="snížená",K230,0)</f>
        <v>0</v>
      </c>
      <c r="BG230" s="246">
        <f>IF(O230="zákl. přenesená",K230,0)</f>
        <v>0</v>
      </c>
      <c r="BH230" s="246">
        <f>IF(O230="sníž. přenesená",K230,0)</f>
        <v>0</v>
      </c>
      <c r="BI230" s="246">
        <f>IF(O230="nulová",K230,0)</f>
        <v>0</v>
      </c>
      <c r="BJ230" s="17" t="s">
        <v>82</v>
      </c>
      <c r="BK230" s="246">
        <f>ROUND(P230*H230,2)</f>
        <v>0</v>
      </c>
      <c r="BL230" s="17" t="s">
        <v>178</v>
      </c>
      <c r="BM230" s="245" t="s">
        <v>643</v>
      </c>
    </row>
    <row r="231" s="2" customFormat="1" ht="21.75" customHeight="1">
      <c r="A231" s="38"/>
      <c r="B231" s="39"/>
      <c r="C231" s="233" t="s">
        <v>644</v>
      </c>
      <c r="D231" s="233" t="s">
        <v>145</v>
      </c>
      <c r="E231" s="234" t="s">
        <v>645</v>
      </c>
      <c r="F231" s="235" t="s">
        <v>646</v>
      </c>
      <c r="G231" s="236" t="s">
        <v>159</v>
      </c>
      <c r="H231" s="237">
        <v>4</v>
      </c>
      <c r="I231" s="238"/>
      <c r="J231" s="238"/>
      <c r="K231" s="239">
        <f>ROUND(P231*H231,2)</f>
        <v>0</v>
      </c>
      <c r="L231" s="235" t="s">
        <v>149</v>
      </c>
      <c r="M231" s="44"/>
      <c r="N231" s="240" t="s">
        <v>22</v>
      </c>
      <c r="O231" s="241" t="s">
        <v>44</v>
      </c>
      <c r="P231" s="242">
        <f>I231+J231</f>
        <v>0</v>
      </c>
      <c r="Q231" s="242">
        <f>ROUND(I231*H231,2)</f>
        <v>0</v>
      </c>
      <c r="R231" s="242">
        <f>ROUND(J231*H231,2)</f>
        <v>0</v>
      </c>
      <c r="S231" s="84"/>
      <c r="T231" s="243">
        <f>S231*H231</f>
        <v>0</v>
      </c>
      <c r="U231" s="243">
        <v>0</v>
      </c>
      <c r="V231" s="243">
        <f>U231*H231</f>
        <v>0</v>
      </c>
      <c r="W231" s="243">
        <v>0</v>
      </c>
      <c r="X231" s="244">
        <f>W231*H231</f>
        <v>0</v>
      </c>
      <c r="Y231" s="38"/>
      <c r="Z231" s="38"/>
      <c r="AA231" s="38"/>
      <c r="AB231" s="38"/>
      <c r="AC231" s="38"/>
      <c r="AD231" s="38"/>
      <c r="AE231" s="38"/>
      <c r="AR231" s="245" t="s">
        <v>141</v>
      </c>
      <c r="AT231" s="245" t="s">
        <v>145</v>
      </c>
      <c r="AU231" s="245" t="s">
        <v>84</v>
      </c>
      <c r="AY231" s="17" t="s">
        <v>142</v>
      </c>
      <c r="BE231" s="246">
        <f>IF(O231="základní",K231,0)</f>
        <v>0</v>
      </c>
      <c r="BF231" s="246">
        <f>IF(O231="snížená",K231,0)</f>
        <v>0</v>
      </c>
      <c r="BG231" s="246">
        <f>IF(O231="zákl. přenesená",K231,0)</f>
        <v>0</v>
      </c>
      <c r="BH231" s="246">
        <f>IF(O231="sníž. přenesená",K231,0)</f>
        <v>0</v>
      </c>
      <c r="BI231" s="246">
        <f>IF(O231="nulová",K231,0)</f>
        <v>0</v>
      </c>
      <c r="BJ231" s="17" t="s">
        <v>82</v>
      </c>
      <c r="BK231" s="246">
        <f>ROUND(P231*H231,2)</f>
        <v>0</v>
      </c>
      <c r="BL231" s="17" t="s">
        <v>141</v>
      </c>
      <c r="BM231" s="245" t="s">
        <v>647</v>
      </c>
    </row>
    <row r="232" s="2" customFormat="1" ht="21.75" customHeight="1">
      <c r="A232" s="38"/>
      <c r="B232" s="39"/>
      <c r="C232" s="251" t="s">
        <v>648</v>
      </c>
      <c r="D232" s="251" t="s">
        <v>175</v>
      </c>
      <c r="E232" s="252" t="s">
        <v>649</v>
      </c>
      <c r="F232" s="253" t="s">
        <v>650</v>
      </c>
      <c r="G232" s="254" t="s">
        <v>159</v>
      </c>
      <c r="H232" s="255">
        <v>4</v>
      </c>
      <c r="I232" s="256"/>
      <c r="J232" s="257"/>
      <c r="K232" s="258">
        <f>ROUND(P232*H232,2)</f>
        <v>0</v>
      </c>
      <c r="L232" s="253" t="s">
        <v>149</v>
      </c>
      <c r="M232" s="259"/>
      <c r="N232" s="260" t="s">
        <v>22</v>
      </c>
      <c r="O232" s="241" t="s">
        <v>44</v>
      </c>
      <c r="P232" s="242">
        <f>I232+J232</f>
        <v>0</v>
      </c>
      <c r="Q232" s="242">
        <f>ROUND(I232*H232,2)</f>
        <v>0</v>
      </c>
      <c r="R232" s="242">
        <f>ROUND(J232*H232,2)</f>
        <v>0</v>
      </c>
      <c r="S232" s="84"/>
      <c r="T232" s="243">
        <f>S232*H232</f>
        <v>0</v>
      </c>
      <c r="U232" s="243">
        <v>0</v>
      </c>
      <c r="V232" s="243">
        <f>U232*H232</f>
        <v>0</v>
      </c>
      <c r="W232" s="243">
        <v>0</v>
      </c>
      <c r="X232" s="244">
        <f>W232*H232</f>
        <v>0</v>
      </c>
      <c r="Y232" s="38"/>
      <c r="Z232" s="38"/>
      <c r="AA232" s="38"/>
      <c r="AB232" s="38"/>
      <c r="AC232" s="38"/>
      <c r="AD232" s="38"/>
      <c r="AE232" s="38"/>
      <c r="AR232" s="245" t="s">
        <v>178</v>
      </c>
      <c r="AT232" s="245" t="s">
        <v>175</v>
      </c>
      <c r="AU232" s="245" t="s">
        <v>84</v>
      </c>
      <c r="AY232" s="17" t="s">
        <v>142</v>
      </c>
      <c r="BE232" s="246">
        <f>IF(O232="základní",K232,0)</f>
        <v>0</v>
      </c>
      <c r="BF232" s="246">
        <f>IF(O232="snížená",K232,0)</f>
        <v>0</v>
      </c>
      <c r="BG232" s="246">
        <f>IF(O232="zákl. přenesená",K232,0)</f>
        <v>0</v>
      </c>
      <c r="BH232" s="246">
        <f>IF(O232="sníž. přenesená",K232,0)</f>
        <v>0</v>
      </c>
      <c r="BI232" s="246">
        <f>IF(O232="nulová",K232,0)</f>
        <v>0</v>
      </c>
      <c r="BJ232" s="17" t="s">
        <v>82</v>
      </c>
      <c r="BK232" s="246">
        <f>ROUND(P232*H232,2)</f>
        <v>0</v>
      </c>
      <c r="BL232" s="17" t="s">
        <v>178</v>
      </c>
      <c r="BM232" s="245" t="s">
        <v>651</v>
      </c>
    </row>
    <row r="233" s="2" customFormat="1" ht="21.75" customHeight="1">
      <c r="A233" s="38"/>
      <c r="B233" s="39"/>
      <c r="C233" s="251" t="s">
        <v>652</v>
      </c>
      <c r="D233" s="251" t="s">
        <v>175</v>
      </c>
      <c r="E233" s="252" t="s">
        <v>653</v>
      </c>
      <c r="F233" s="253" t="s">
        <v>654</v>
      </c>
      <c r="G233" s="254" t="s">
        <v>159</v>
      </c>
      <c r="H233" s="255">
        <v>4</v>
      </c>
      <c r="I233" s="256"/>
      <c r="J233" s="257"/>
      <c r="K233" s="258">
        <f>ROUND(P233*H233,2)</f>
        <v>0</v>
      </c>
      <c r="L233" s="253" t="s">
        <v>149</v>
      </c>
      <c r="M233" s="259"/>
      <c r="N233" s="260" t="s">
        <v>22</v>
      </c>
      <c r="O233" s="241" t="s">
        <v>44</v>
      </c>
      <c r="P233" s="242">
        <f>I233+J233</f>
        <v>0</v>
      </c>
      <c r="Q233" s="242">
        <f>ROUND(I233*H233,2)</f>
        <v>0</v>
      </c>
      <c r="R233" s="242">
        <f>ROUND(J233*H233,2)</f>
        <v>0</v>
      </c>
      <c r="S233" s="84"/>
      <c r="T233" s="243">
        <f>S233*H233</f>
        <v>0</v>
      </c>
      <c r="U233" s="243">
        <v>0</v>
      </c>
      <c r="V233" s="243">
        <f>U233*H233</f>
        <v>0</v>
      </c>
      <c r="W233" s="243">
        <v>0</v>
      </c>
      <c r="X233" s="244">
        <f>W233*H233</f>
        <v>0</v>
      </c>
      <c r="Y233" s="38"/>
      <c r="Z233" s="38"/>
      <c r="AA233" s="38"/>
      <c r="AB233" s="38"/>
      <c r="AC233" s="38"/>
      <c r="AD233" s="38"/>
      <c r="AE233" s="38"/>
      <c r="AR233" s="245" t="s">
        <v>178</v>
      </c>
      <c r="AT233" s="245" t="s">
        <v>175</v>
      </c>
      <c r="AU233" s="245" t="s">
        <v>84</v>
      </c>
      <c r="AY233" s="17" t="s">
        <v>142</v>
      </c>
      <c r="BE233" s="246">
        <f>IF(O233="základní",K233,0)</f>
        <v>0</v>
      </c>
      <c r="BF233" s="246">
        <f>IF(O233="snížená",K233,0)</f>
        <v>0</v>
      </c>
      <c r="BG233" s="246">
        <f>IF(O233="zákl. přenesená",K233,0)</f>
        <v>0</v>
      </c>
      <c r="BH233" s="246">
        <f>IF(O233="sníž. přenesená",K233,0)</f>
        <v>0</v>
      </c>
      <c r="BI233" s="246">
        <f>IF(O233="nulová",K233,0)</f>
        <v>0</v>
      </c>
      <c r="BJ233" s="17" t="s">
        <v>82</v>
      </c>
      <c r="BK233" s="246">
        <f>ROUND(P233*H233,2)</f>
        <v>0</v>
      </c>
      <c r="BL233" s="17" t="s">
        <v>178</v>
      </c>
      <c r="BM233" s="245" t="s">
        <v>655</v>
      </c>
    </row>
    <row r="234" s="2" customFormat="1" ht="21.75" customHeight="1">
      <c r="A234" s="38"/>
      <c r="B234" s="39"/>
      <c r="C234" s="233" t="s">
        <v>656</v>
      </c>
      <c r="D234" s="233" t="s">
        <v>145</v>
      </c>
      <c r="E234" s="234" t="s">
        <v>657</v>
      </c>
      <c r="F234" s="235" t="s">
        <v>658</v>
      </c>
      <c r="G234" s="236" t="s">
        <v>159</v>
      </c>
      <c r="H234" s="237">
        <v>4</v>
      </c>
      <c r="I234" s="238"/>
      <c r="J234" s="238"/>
      <c r="K234" s="239">
        <f>ROUND(P234*H234,2)</f>
        <v>0</v>
      </c>
      <c r="L234" s="235" t="s">
        <v>149</v>
      </c>
      <c r="M234" s="44"/>
      <c r="N234" s="240" t="s">
        <v>22</v>
      </c>
      <c r="O234" s="241" t="s">
        <v>44</v>
      </c>
      <c r="P234" s="242">
        <f>I234+J234</f>
        <v>0</v>
      </c>
      <c r="Q234" s="242">
        <f>ROUND(I234*H234,2)</f>
        <v>0</v>
      </c>
      <c r="R234" s="242">
        <f>ROUND(J234*H234,2)</f>
        <v>0</v>
      </c>
      <c r="S234" s="84"/>
      <c r="T234" s="243">
        <f>S234*H234</f>
        <v>0</v>
      </c>
      <c r="U234" s="243">
        <v>0</v>
      </c>
      <c r="V234" s="243">
        <f>U234*H234</f>
        <v>0</v>
      </c>
      <c r="W234" s="243">
        <v>0</v>
      </c>
      <c r="X234" s="244">
        <f>W234*H234</f>
        <v>0</v>
      </c>
      <c r="Y234" s="38"/>
      <c r="Z234" s="38"/>
      <c r="AA234" s="38"/>
      <c r="AB234" s="38"/>
      <c r="AC234" s="38"/>
      <c r="AD234" s="38"/>
      <c r="AE234" s="38"/>
      <c r="AR234" s="245" t="s">
        <v>141</v>
      </c>
      <c r="AT234" s="245" t="s">
        <v>145</v>
      </c>
      <c r="AU234" s="245" t="s">
        <v>84</v>
      </c>
      <c r="AY234" s="17" t="s">
        <v>142</v>
      </c>
      <c r="BE234" s="246">
        <f>IF(O234="základní",K234,0)</f>
        <v>0</v>
      </c>
      <c r="BF234" s="246">
        <f>IF(O234="snížená",K234,0)</f>
        <v>0</v>
      </c>
      <c r="BG234" s="246">
        <f>IF(O234="zákl. přenesená",K234,0)</f>
        <v>0</v>
      </c>
      <c r="BH234" s="246">
        <f>IF(O234="sníž. přenesená",K234,0)</f>
        <v>0</v>
      </c>
      <c r="BI234" s="246">
        <f>IF(O234="nulová",K234,0)</f>
        <v>0</v>
      </c>
      <c r="BJ234" s="17" t="s">
        <v>82</v>
      </c>
      <c r="BK234" s="246">
        <f>ROUND(P234*H234,2)</f>
        <v>0</v>
      </c>
      <c r="BL234" s="17" t="s">
        <v>141</v>
      </c>
      <c r="BM234" s="245" t="s">
        <v>659</v>
      </c>
    </row>
    <row r="235" s="2" customFormat="1" ht="21.75" customHeight="1">
      <c r="A235" s="38"/>
      <c r="B235" s="39"/>
      <c r="C235" s="251" t="s">
        <v>660</v>
      </c>
      <c r="D235" s="251" t="s">
        <v>175</v>
      </c>
      <c r="E235" s="252" t="s">
        <v>661</v>
      </c>
      <c r="F235" s="253" t="s">
        <v>662</v>
      </c>
      <c r="G235" s="254" t="s">
        <v>159</v>
      </c>
      <c r="H235" s="255">
        <v>4</v>
      </c>
      <c r="I235" s="256"/>
      <c r="J235" s="257"/>
      <c r="K235" s="258">
        <f>ROUND(P235*H235,2)</f>
        <v>0</v>
      </c>
      <c r="L235" s="253" t="s">
        <v>149</v>
      </c>
      <c r="M235" s="259"/>
      <c r="N235" s="260" t="s">
        <v>22</v>
      </c>
      <c r="O235" s="241" t="s">
        <v>44</v>
      </c>
      <c r="P235" s="242">
        <f>I235+J235</f>
        <v>0</v>
      </c>
      <c r="Q235" s="242">
        <f>ROUND(I235*H235,2)</f>
        <v>0</v>
      </c>
      <c r="R235" s="242">
        <f>ROUND(J235*H235,2)</f>
        <v>0</v>
      </c>
      <c r="S235" s="84"/>
      <c r="T235" s="243">
        <f>S235*H235</f>
        <v>0</v>
      </c>
      <c r="U235" s="243">
        <v>0</v>
      </c>
      <c r="V235" s="243">
        <f>U235*H235</f>
        <v>0</v>
      </c>
      <c r="W235" s="243">
        <v>0</v>
      </c>
      <c r="X235" s="244">
        <f>W235*H235</f>
        <v>0</v>
      </c>
      <c r="Y235" s="38"/>
      <c r="Z235" s="38"/>
      <c r="AA235" s="38"/>
      <c r="AB235" s="38"/>
      <c r="AC235" s="38"/>
      <c r="AD235" s="38"/>
      <c r="AE235" s="38"/>
      <c r="AR235" s="245" t="s">
        <v>178</v>
      </c>
      <c r="AT235" s="245" t="s">
        <v>175</v>
      </c>
      <c r="AU235" s="245" t="s">
        <v>84</v>
      </c>
      <c r="AY235" s="17" t="s">
        <v>142</v>
      </c>
      <c r="BE235" s="246">
        <f>IF(O235="základní",K235,0)</f>
        <v>0</v>
      </c>
      <c r="BF235" s="246">
        <f>IF(O235="snížená",K235,0)</f>
        <v>0</v>
      </c>
      <c r="BG235" s="246">
        <f>IF(O235="zákl. přenesená",K235,0)</f>
        <v>0</v>
      </c>
      <c r="BH235" s="246">
        <f>IF(O235="sníž. přenesená",K235,0)</f>
        <v>0</v>
      </c>
      <c r="BI235" s="246">
        <f>IF(O235="nulová",K235,0)</f>
        <v>0</v>
      </c>
      <c r="BJ235" s="17" t="s">
        <v>82</v>
      </c>
      <c r="BK235" s="246">
        <f>ROUND(P235*H235,2)</f>
        <v>0</v>
      </c>
      <c r="BL235" s="17" t="s">
        <v>178</v>
      </c>
      <c r="BM235" s="245" t="s">
        <v>663</v>
      </c>
    </row>
    <row r="236" s="2" customFormat="1" ht="21.75" customHeight="1">
      <c r="A236" s="38"/>
      <c r="B236" s="39"/>
      <c r="C236" s="251" t="s">
        <v>664</v>
      </c>
      <c r="D236" s="251" t="s">
        <v>175</v>
      </c>
      <c r="E236" s="252" t="s">
        <v>665</v>
      </c>
      <c r="F236" s="253" t="s">
        <v>666</v>
      </c>
      <c r="G236" s="254" t="s">
        <v>159</v>
      </c>
      <c r="H236" s="255">
        <v>4</v>
      </c>
      <c r="I236" s="256"/>
      <c r="J236" s="257"/>
      <c r="K236" s="258">
        <f>ROUND(P236*H236,2)</f>
        <v>0</v>
      </c>
      <c r="L236" s="253" t="s">
        <v>149</v>
      </c>
      <c r="M236" s="259"/>
      <c r="N236" s="260" t="s">
        <v>22</v>
      </c>
      <c r="O236" s="241" t="s">
        <v>44</v>
      </c>
      <c r="P236" s="242">
        <f>I236+J236</f>
        <v>0</v>
      </c>
      <c r="Q236" s="242">
        <f>ROUND(I236*H236,2)</f>
        <v>0</v>
      </c>
      <c r="R236" s="242">
        <f>ROUND(J236*H236,2)</f>
        <v>0</v>
      </c>
      <c r="S236" s="84"/>
      <c r="T236" s="243">
        <f>S236*H236</f>
        <v>0</v>
      </c>
      <c r="U236" s="243">
        <v>0</v>
      </c>
      <c r="V236" s="243">
        <f>U236*H236</f>
        <v>0</v>
      </c>
      <c r="W236" s="243">
        <v>0</v>
      </c>
      <c r="X236" s="244">
        <f>W236*H236</f>
        <v>0</v>
      </c>
      <c r="Y236" s="38"/>
      <c r="Z236" s="38"/>
      <c r="AA236" s="38"/>
      <c r="AB236" s="38"/>
      <c r="AC236" s="38"/>
      <c r="AD236" s="38"/>
      <c r="AE236" s="38"/>
      <c r="AR236" s="245" t="s">
        <v>178</v>
      </c>
      <c r="AT236" s="245" t="s">
        <v>175</v>
      </c>
      <c r="AU236" s="245" t="s">
        <v>84</v>
      </c>
      <c r="AY236" s="17" t="s">
        <v>142</v>
      </c>
      <c r="BE236" s="246">
        <f>IF(O236="základní",K236,0)</f>
        <v>0</v>
      </c>
      <c r="BF236" s="246">
        <f>IF(O236="snížená",K236,0)</f>
        <v>0</v>
      </c>
      <c r="BG236" s="246">
        <f>IF(O236="zákl. přenesená",K236,0)</f>
        <v>0</v>
      </c>
      <c r="BH236" s="246">
        <f>IF(O236="sníž. přenesená",K236,0)</f>
        <v>0</v>
      </c>
      <c r="BI236" s="246">
        <f>IF(O236="nulová",K236,0)</f>
        <v>0</v>
      </c>
      <c r="BJ236" s="17" t="s">
        <v>82</v>
      </c>
      <c r="BK236" s="246">
        <f>ROUND(P236*H236,2)</f>
        <v>0</v>
      </c>
      <c r="BL236" s="17" t="s">
        <v>178</v>
      </c>
      <c r="BM236" s="245" t="s">
        <v>667</v>
      </c>
    </row>
    <row r="237" s="2" customFormat="1" ht="21.75" customHeight="1">
      <c r="A237" s="38"/>
      <c r="B237" s="39"/>
      <c r="C237" s="233" t="s">
        <v>178</v>
      </c>
      <c r="D237" s="233" t="s">
        <v>145</v>
      </c>
      <c r="E237" s="234" t="s">
        <v>668</v>
      </c>
      <c r="F237" s="235" t="s">
        <v>669</v>
      </c>
      <c r="G237" s="236" t="s">
        <v>159</v>
      </c>
      <c r="H237" s="237">
        <v>4</v>
      </c>
      <c r="I237" s="238"/>
      <c r="J237" s="238"/>
      <c r="K237" s="239">
        <f>ROUND(P237*H237,2)</f>
        <v>0</v>
      </c>
      <c r="L237" s="235" t="s">
        <v>149</v>
      </c>
      <c r="M237" s="44"/>
      <c r="N237" s="240" t="s">
        <v>22</v>
      </c>
      <c r="O237" s="241" t="s">
        <v>44</v>
      </c>
      <c r="P237" s="242">
        <f>I237+J237</f>
        <v>0</v>
      </c>
      <c r="Q237" s="242">
        <f>ROUND(I237*H237,2)</f>
        <v>0</v>
      </c>
      <c r="R237" s="242">
        <f>ROUND(J237*H237,2)</f>
        <v>0</v>
      </c>
      <c r="S237" s="84"/>
      <c r="T237" s="243">
        <f>S237*H237</f>
        <v>0</v>
      </c>
      <c r="U237" s="243">
        <v>0</v>
      </c>
      <c r="V237" s="243">
        <f>U237*H237</f>
        <v>0</v>
      </c>
      <c r="W237" s="243">
        <v>0</v>
      </c>
      <c r="X237" s="244">
        <f>W237*H237</f>
        <v>0</v>
      </c>
      <c r="Y237" s="38"/>
      <c r="Z237" s="38"/>
      <c r="AA237" s="38"/>
      <c r="AB237" s="38"/>
      <c r="AC237" s="38"/>
      <c r="AD237" s="38"/>
      <c r="AE237" s="38"/>
      <c r="AR237" s="245" t="s">
        <v>141</v>
      </c>
      <c r="AT237" s="245" t="s">
        <v>145</v>
      </c>
      <c r="AU237" s="245" t="s">
        <v>84</v>
      </c>
      <c r="AY237" s="17" t="s">
        <v>142</v>
      </c>
      <c r="BE237" s="246">
        <f>IF(O237="základní",K237,0)</f>
        <v>0</v>
      </c>
      <c r="BF237" s="246">
        <f>IF(O237="snížená",K237,0)</f>
        <v>0</v>
      </c>
      <c r="BG237" s="246">
        <f>IF(O237="zákl. přenesená",K237,0)</f>
        <v>0</v>
      </c>
      <c r="BH237" s="246">
        <f>IF(O237="sníž. přenesená",K237,0)</f>
        <v>0</v>
      </c>
      <c r="BI237" s="246">
        <f>IF(O237="nulová",K237,0)</f>
        <v>0</v>
      </c>
      <c r="BJ237" s="17" t="s">
        <v>82</v>
      </c>
      <c r="BK237" s="246">
        <f>ROUND(P237*H237,2)</f>
        <v>0</v>
      </c>
      <c r="BL237" s="17" t="s">
        <v>141</v>
      </c>
      <c r="BM237" s="245" t="s">
        <v>670</v>
      </c>
    </row>
    <row r="238" s="2" customFormat="1" ht="21.75" customHeight="1">
      <c r="A238" s="38"/>
      <c r="B238" s="39"/>
      <c r="C238" s="251" t="s">
        <v>671</v>
      </c>
      <c r="D238" s="251" t="s">
        <v>175</v>
      </c>
      <c r="E238" s="252" t="s">
        <v>672</v>
      </c>
      <c r="F238" s="253" t="s">
        <v>673</v>
      </c>
      <c r="G238" s="254" t="s">
        <v>159</v>
      </c>
      <c r="H238" s="255">
        <v>4</v>
      </c>
      <c r="I238" s="256"/>
      <c r="J238" s="257"/>
      <c r="K238" s="258">
        <f>ROUND(P238*H238,2)</f>
        <v>0</v>
      </c>
      <c r="L238" s="253" t="s">
        <v>149</v>
      </c>
      <c r="M238" s="259"/>
      <c r="N238" s="260" t="s">
        <v>22</v>
      </c>
      <c r="O238" s="241" t="s">
        <v>44</v>
      </c>
      <c r="P238" s="242">
        <f>I238+J238</f>
        <v>0</v>
      </c>
      <c r="Q238" s="242">
        <f>ROUND(I238*H238,2)</f>
        <v>0</v>
      </c>
      <c r="R238" s="242">
        <f>ROUND(J238*H238,2)</f>
        <v>0</v>
      </c>
      <c r="S238" s="84"/>
      <c r="T238" s="243">
        <f>S238*H238</f>
        <v>0</v>
      </c>
      <c r="U238" s="243">
        <v>0</v>
      </c>
      <c r="V238" s="243">
        <f>U238*H238</f>
        <v>0</v>
      </c>
      <c r="W238" s="243">
        <v>0</v>
      </c>
      <c r="X238" s="244">
        <f>W238*H238</f>
        <v>0</v>
      </c>
      <c r="Y238" s="38"/>
      <c r="Z238" s="38"/>
      <c r="AA238" s="38"/>
      <c r="AB238" s="38"/>
      <c r="AC238" s="38"/>
      <c r="AD238" s="38"/>
      <c r="AE238" s="38"/>
      <c r="AR238" s="245" t="s">
        <v>178</v>
      </c>
      <c r="AT238" s="245" t="s">
        <v>175</v>
      </c>
      <c r="AU238" s="245" t="s">
        <v>84</v>
      </c>
      <c r="AY238" s="17" t="s">
        <v>142</v>
      </c>
      <c r="BE238" s="246">
        <f>IF(O238="základní",K238,0)</f>
        <v>0</v>
      </c>
      <c r="BF238" s="246">
        <f>IF(O238="snížená",K238,0)</f>
        <v>0</v>
      </c>
      <c r="BG238" s="246">
        <f>IF(O238="zákl. přenesená",K238,0)</f>
        <v>0</v>
      </c>
      <c r="BH238" s="246">
        <f>IF(O238="sníž. přenesená",K238,0)</f>
        <v>0</v>
      </c>
      <c r="BI238" s="246">
        <f>IF(O238="nulová",K238,0)</f>
        <v>0</v>
      </c>
      <c r="BJ238" s="17" t="s">
        <v>82</v>
      </c>
      <c r="BK238" s="246">
        <f>ROUND(P238*H238,2)</f>
        <v>0</v>
      </c>
      <c r="BL238" s="17" t="s">
        <v>178</v>
      </c>
      <c r="BM238" s="245" t="s">
        <v>674</v>
      </c>
    </row>
    <row r="239" s="2" customFormat="1" ht="21.75" customHeight="1">
      <c r="A239" s="38"/>
      <c r="B239" s="39"/>
      <c r="C239" s="233" t="s">
        <v>675</v>
      </c>
      <c r="D239" s="233" t="s">
        <v>145</v>
      </c>
      <c r="E239" s="234" t="s">
        <v>676</v>
      </c>
      <c r="F239" s="235" t="s">
        <v>677</v>
      </c>
      <c r="G239" s="236" t="s">
        <v>159</v>
      </c>
      <c r="H239" s="237">
        <v>4</v>
      </c>
      <c r="I239" s="238"/>
      <c r="J239" s="238"/>
      <c r="K239" s="239">
        <f>ROUND(P239*H239,2)</f>
        <v>0</v>
      </c>
      <c r="L239" s="235" t="s">
        <v>149</v>
      </c>
      <c r="M239" s="44"/>
      <c r="N239" s="240" t="s">
        <v>22</v>
      </c>
      <c r="O239" s="241" t="s">
        <v>44</v>
      </c>
      <c r="P239" s="242">
        <f>I239+J239</f>
        <v>0</v>
      </c>
      <c r="Q239" s="242">
        <f>ROUND(I239*H239,2)</f>
        <v>0</v>
      </c>
      <c r="R239" s="242">
        <f>ROUND(J239*H239,2)</f>
        <v>0</v>
      </c>
      <c r="S239" s="84"/>
      <c r="T239" s="243">
        <f>S239*H239</f>
        <v>0</v>
      </c>
      <c r="U239" s="243">
        <v>0</v>
      </c>
      <c r="V239" s="243">
        <f>U239*H239</f>
        <v>0</v>
      </c>
      <c r="W239" s="243">
        <v>0</v>
      </c>
      <c r="X239" s="244">
        <f>W239*H239</f>
        <v>0</v>
      </c>
      <c r="Y239" s="38"/>
      <c r="Z239" s="38"/>
      <c r="AA239" s="38"/>
      <c r="AB239" s="38"/>
      <c r="AC239" s="38"/>
      <c r="AD239" s="38"/>
      <c r="AE239" s="38"/>
      <c r="AR239" s="245" t="s">
        <v>141</v>
      </c>
      <c r="AT239" s="245" t="s">
        <v>145</v>
      </c>
      <c r="AU239" s="245" t="s">
        <v>84</v>
      </c>
      <c r="AY239" s="17" t="s">
        <v>142</v>
      </c>
      <c r="BE239" s="246">
        <f>IF(O239="základní",K239,0)</f>
        <v>0</v>
      </c>
      <c r="BF239" s="246">
        <f>IF(O239="snížená",K239,0)</f>
        <v>0</v>
      </c>
      <c r="BG239" s="246">
        <f>IF(O239="zákl. přenesená",K239,0)</f>
        <v>0</v>
      </c>
      <c r="BH239" s="246">
        <f>IF(O239="sníž. přenesená",K239,0)</f>
        <v>0</v>
      </c>
      <c r="BI239" s="246">
        <f>IF(O239="nulová",K239,0)</f>
        <v>0</v>
      </c>
      <c r="BJ239" s="17" t="s">
        <v>82</v>
      </c>
      <c r="BK239" s="246">
        <f>ROUND(P239*H239,2)</f>
        <v>0</v>
      </c>
      <c r="BL239" s="17" t="s">
        <v>141</v>
      </c>
      <c r="BM239" s="245" t="s">
        <v>678</v>
      </c>
    </row>
    <row r="240" s="2" customFormat="1" ht="21.75" customHeight="1">
      <c r="A240" s="38"/>
      <c r="B240" s="39"/>
      <c r="C240" s="251" t="s">
        <v>679</v>
      </c>
      <c r="D240" s="251" t="s">
        <v>175</v>
      </c>
      <c r="E240" s="252" t="s">
        <v>680</v>
      </c>
      <c r="F240" s="253" t="s">
        <v>681</v>
      </c>
      <c r="G240" s="254" t="s">
        <v>682</v>
      </c>
      <c r="H240" s="255">
        <v>4</v>
      </c>
      <c r="I240" s="256"/>
      <c r="J240" s="257"/>
      <c r="K240" s="258">
        <f>ROUND(P240*H240,2)</f>
        <v>0</v>
      </c>
      <c r="L240" s="253" t="s">
        <v>149</v>
      </c>
      <c r="M240" s="259"/>
      <c r="N240" s="260" t="s">
        <v>22</v>
      </c>
      <c r="O240" s="241" t="s">
        <v>44</v>
      </c>
      <c r="P240" s="242">
        <f>I240+J240</f>
        <v>0</v>
      </c>
      <c r="Q240" s="242">
        <f>ROUND(I240*H240,2)</f>
        <v>0</v>
      </c>
      <c r="R240" s="242">
        <f>ROUND(J240*H240,2)</f>
        <v>0</v>
      </c>
      <c r="S240" s="84"/>
      <c r="T240" s="243">
        <f>S240*H240</f>
        <v>0</v>
      </c>
      <c r="U240" s="243">
        <v>0</v>
      </c>
      <c r="V240" s="243">
        <f>U240*H240</f>
        <v>0</v>
      </c>
      <c r="W240" s="243">
        <v>0</v>
      </c>
      <c r="X240" s="244">
        <f>W240*H240</f>
        <v>0</v>
      </c>
      <c r="Y240" s="38"/>
      <c r="Z240" s="38"/>
      <c r="AA240" s="38"/>
      <c r="AB240" s="38"/>
      <c r="AC240" s="38"/>
      <c r="AD240" s="38"/>
      <c r="AE240" s="38"/>
      <c r="AR240" s="245" t="s">
        <v>178</v>
      </c>
      <c r="AT240" s="245" t="s">
        <v>175</v>
      </c>
      <c r="AU240" s="245" t="s">
        <v>84</v>
      </c>
      <c r="AY240" s="17" t="s">
        <v>142</v>
      </c>
      <c r="BE240" s="246">
        <f>IF(O240="základní",K240,0)</f>
        <v>0</v>
      </c>
      <c r="BF240" s="246">
        <f>IF(O240="snížená",K240,0)</f>
        <v>0</v>
      </c>
      <c r="BG240" s="246">
        <f>IF(O240="zákl. přenesená",K240,0)</f>
        <v>0</v>
      </c>
      <c r="BH240" s="246">
        <f>IF(O240="sníž. přenesená",K240,0)</f>
        <v>0</v>
      </c>
      <c r="BI240" s="246">
        <f>IF(O240="nulová",K240,0)</f>
        <v>0</v>
      </c>
      <c r="BJ240" s="17" t="s">
        <v>82</v>
      </c>
      <c r="BK240" s="246">
        <f>ROUND(P240*H240,2)</f>
        <v>0</v>
      </c>
      <c r="BL240" s="17" t="s">
        <v>178</v>
      </c>
      <c r="BM240" s="245" t="s">
        <v>683</v>
      </c>
    </row>
    <row r="241" s="2" customFormat="1" ht="21.75" customHeight="1">
      <c r="A241" s="38"/>
      <c r="B241" s="39"/>
      <c r="C241" s="233" t="s">
        <v>684</v>
      </c>
      <c r="D241" s="233" t="s">
        <v>145</v>
      </c>
      <c r="E241" s="234" t="s">
        <v>685</v>
      </c>
      <c r="F241" s="235" t="s">
        <v>686</v>
      </c>
      <c r="G241" s="236" t="s">
        <v>159</v>
      </c>
      <c r="H241" s="237">
        <v>4</v>
      </c>
      <c r="I241" s="238"/>
      <c r="J241" s="238"/>
      <c r="K241" s="239">
        <f>ROUND(P241*H241,2)</f>
        <v>0</v>
      </c>
      <c r="L241" s="235" t="s">
        <v>149</v>
      </c>
      <c r="M241" s="44"/>
      <c r="N241" s="240" t="s">
        <v>22</v>
      </c>
      <c r="O241" s="241" t="s">
        <v>44</v>
      </c>
      <c r="P241" s="242">
        <f>I241+J241</f>
        <v>0</v>
      </c>
      <c r="Q241" s="242">
        <f>ROUND(I241*H241,2)</f>
        <v>0</v>
      </c>
      <c r="R241" s="242">
        <f>ROUND(J241*H241,2)</f>
        <v>0</v>
      </c>
      <c r="S241" s="84"/>
      <c r="T241" s="243">
        <f>S241*H241</f>
        <v>0</v>
      </c>
      <c r="U241" s="243">
        <v>0</v>
      </c>
      <c r="V241" s="243">
        <f>U241*H241</f>
        <v>0</v>
      </c>
      <c r="W241" s="243">
        <v>0</v>
      </c>
      <c r="X241" s="244">
        <f>W241*H241</f>
        <v>0</v>
      </c>
      <c r="Y241" s="38"/>
      <c r="Z241" s="38"/>
      <c r="AA241" s="38"/>
      <c r="AB241" s="38"/>
      <c r="AC241" s="38"/>
      <c r="AD241" s="38"/>
      <c r="AE241" s="38"/>
      <c r="AR241" s="245" t="s">
        <v>141</v>
      </c>
      <c r="AT241" s="245" t="s">
        <v>145</v>
      </c>
      <c r="AU241" s="245" t="s">
        <v>84</v>
      </c>
      <c r="AY241" s="17" t="s">
        <v>142</v>
      </c>
      <c r="BE241" s="246">
        <f>IF(O241="základní",K241,0)</f>
        <v>0</v>
      </c>
      <c r="BF241" s="246">
        <f>IF(O241="snížená",K241,0)</f>
        <v>0</v>
      </c>
      <c r="BG241" s="246">
        <f>IF(O241="zákl. přenesená",K241,0)</f>
        <v>0</v>
      </c>
      <c r="BH241" s="246">
        <f>IF(O241="sníž. přenesená",K241,0)</f>
        <v>0</v>
      </c>
      <c r="BI241" s="246">
        <f>IF(O241="nulová",K241,0)</f>
        <v>0</v>
      </c>
      <c r="BJ241" s="17" t="s">
        <v>82</v>
      </c>
      <c r="BK241" s="246">
        <f>ROUND(P241*H241,2)</f>
        <v>0</v>
      </c>
      <c r="BL241" s="17" t="s">
        <v>141</v>
      </c>
      <c r="BM241" s="245" t="s">
        <v>687</v>
      </c>
    </row>
    <row r="242" s="2" customFormat="1" ht="21.75" customHeight="1">
      <c r="A242" s="38"/>
      <c r="B242" s="39"/>
      <c r="C242" s="251" t="s">
        <v>688</v>
      </c>
      <c r="D242" s="251" t="s">
        <v>175</v>
      </c>
      <c r="E242" s="252" t="s">
        <v>689</v>
      </c>
      <c r="F242" s="253" t="s">
        <v>690</v>
      </c>
      <c r="G242" s="254" t="s">
        <v>159</v>
      </c>
      <c r="H242" s="255">
        <v>4</v>
      </c>
      <c r="I242" s="256"/>
      <c r="J242" s="257"/>
      <c r="K242" s="258">
        <f>ROUND(P242*H242,2)</f>
        <v>0</v>
      </c>
      <c r="L242" s="253" t="s">
        <v>149</v>
      </c>
      <c r="M242" s="259"/>
      <c r="N242" s="260" t="s">
        <v>22</v>
      </c>
      <c r="O242" s="241" t="s">
        <v>44</v>
      </c>
      <c r="P242" s="242">
        <f>I242+J242</f>
        <v>0</v>
      </c>
      <c r="Q242" s="242">
        <f>ROUND(I242*H242,2)</f>
        <v>0</v>
      </c>
      <c r="R242" s="242">
        <f>ROUND(J242*H242,2)</f>
        <v>0</v>
      </c>
      <c r="S242" s="84"/>
      <c r="T242" s="243">
        <f>S242*H242</f>
        <v>0</v>
      </c>
      <c r="U242" s="243">
        <v>0</v>
      </c>
      <c r="V242" s="243">
        <f>U242*H242</f>
        <v>0</v>
      </c>
      <c r="W242" s="243">
        <v>0</v>
      </c>
      <c r="X242" s="244">
        <f>W242*H242</f>
        <v>0</v>
      </c>
      <c r="Y242" s="38"/>
      <c r="Z242" s="38"/>
      <c r="AA242" s="38"/>
      <c r="AB242" s="38"/>
      <c r="AC242" s="38"/>
      <c r="AD242" s="38"/>
      <c r="AE242" s="38"/>
      <c r="AR242" s="245" t="s">
        <v>178</v>
      </c>
      <c r="AT242" s="245" t="s">
        <v>175</v>
      </c>
      <c r="AU242" s="245" t="s">
        <v>84</v>
      </c>
      <c r="AY242" s="17" t="s">
        <v>142</v>
      </c>
      <c r="BE242" s="246">
        <f>IF(O242="základní",K242,0)</f>
        <v>0</v>
      </c>
      <c r="BF242" s="246">
        <f>IF(O242="snížená",K242,0)</f>
        <v>0</v>
      </c>
      <c r="BG242" s="246">
        <f>IF(O242="zákl. přenesená",K242,0)</f>
        <v>0</v>
      </c>
      <c r="BH242" s="246">
        <f>IF(O242="sníž. přenesená",K242,0)</f>
        <v>0</v>
      </c>
      <c r="BI242" s="246">
        <f>IF(O242="nulová",K242,0)</f>
        <v>0</v>
      </c>
      <c r="BJ242" s="17" t="s">
        <v>82</v>
      </c>
      <c r="BK242" s="246">
        <f>ROUND(P242*H242,2)</f>
        <v>0</v>
      </c>
      <c r="BL242" s="17" t="s">
        <v>178</v>
      </c>
      <c r="BM242" s="245" t="s">
        <v>691</v>
      </c>
    </row>
    <row r="243" s="2" customFormat="1" ht="21.75" customHeight="1">
      <c r="A243" s="38"/>
      <c r="B243" s="39"/>
      <c r="C243" s="233" t="s">
        <v>692</v>
      </c>
      <c r="D243" s="233" t="s">
        <v>145</v>
      </c>
      <c r="E243" s="234" t="s">
        <v>693</v>
      </c>
      <c r="F243" s="235" t="s">
        <v>694</v>
      </c>
      <c r="G243" s="236" t="s">
        <v>159</v>
      </c>
      <c r="H243" s="237">
        <v>4</v>
      </c>
      <c r="I243" s="238"/>
      <c r="J243" s="238"/>
      <c r="K243" s="239">
        <f>ROUND(P243*H243,2)</f>
        <v>0</v>
      </c>
      <c r="L243" s="235" t="s">
        <v>149</v>
      </c>
      <c r="M243" s="44"/>
      <c r="N243" s="240" t="s">
        <v>22</v>
      </c>
      <c r="O243" s="241" t="s">
        <v>44</v>
      </c>
      <c r="P243" s="242">
        <f>I243+J243</f>
        <v>0</v>
      </c>
      <c r="Q243" s="242">
        <f>ROUND(I243*H243,2)</f>
        <v>0</v>
      </c>
      <c r="R243" s="242">
        <f>ROUND(J243*H243,2)</f>
        <v>0</v>
      </c>
      <c r="S243" s="84"/>
      <c r="T243" s="243">
        <f>S243*H243</f>
        <v>0</v>
      </c>
      <c r="U243" s="243">
        <v>0</v>
      </c>
      <c r="V243" s="243">
        <f>U243*H243</f>
        <v>0</v>
      </c>
      <c r="W243" s="243">
        <v>0</v>
      </c>
      <c r="X243" s="244">
        <f>W243*H243</f>
        <v>0</v>
      </c>
      <c r="Y243" s="38"/>
      <c r="Z243" s="38"/>
      <c r="AA243" s="38"/>
      <c r="AB243" s="38"/>
      <c r="AC243" s="38"/>
      <c r="AD243" s="38"/>
      <c r="AE243" s="38"/>
      <c r="AR243" s="245" t="s">
        <v>141</v>
      </c>
      <c r="AT243" s="245" t="s">
        <v>145</v>
      </c>
      <c r="AU243" s="245" t="s">
        <v>84</v>
      </c>
      <c r="AY243" s="17" t="s">
        <v>142</v>
      </c>
      <c r="BE243" s="246">
        <f>IF(O243="základní",K243,0)</f>
        <v>0</v>
      </c>
      <c r="BF243" s="246">
        <f>IF(O243="snížená",K243,0)</f>
        <v>0</v>
      </c>
      <c r="BG243" s="246">
        <f>IF(O243="zákl. přenesená",K243,0)</f>
        <v>0</v>
      </c>
      <c r="BH243" s="246">
        <f>IF(O243="sníž. přenesená",K243,0)</f>
        <v>0</v>
      </c>
      <c r="BI243" s="246">
        <f>IF(O243="nulová",K243,0)</f>
        <v>0</v>
      </c>
      <c r="BJ243" s="17" t="s">
        <v>82</v>
      </c>
      <c r="BK243" s="246">
        <f>ROUND(P243*H243,2)</f>
        <v>0</v>
      </c>
      <c r="BL243" s="17" t="s">
        <v>141</v>
      </c>
      <c r="BM243" s="245" t="s">
        <v>695</v>
      </c>
    </row>
    <row r="244" s="2" customFormat="1" ht="33" customHeight="1">
      <c r="A244" s="38"/>
      <c r="B244" s="39"/>
      <c r="C244" s="251" t="s">
        <v>696</v>
      </c>
      <c r="D244" s="251" t="s">
        <v>175</v>
      </c>
      <c r="E244" s="252" t="s">
        <v>697</v>
      </c>
      <c r="F244" s="253" t="s">
        <v>698</v>
      </c>
      <c r="G244" s="254" t="s">
        <v>159</v>
      </c>
      <c r="H244" s="255">
        <v>4</v>
      </c>
      <c r="I244" s="256"/>
      <c r="J244" s="257"/>
      <c r="K244" s="258">
        <f>ROUND(P244*H244,2)</f>
        <v>0</v>
      </c>
      <c r="L244" s="253" t="s">
        <v>149</v>
      </c>
      <c r="M244" s="259"/>
      <c r="N244" s="260" t="s">
        <v>22</v>
      </c>
      <c r="O244" s="241" t="s">
        <v>44</v>
      </c>
      <c r="P244" s="242">
        <f>I244+J244</f>
        <v>0</v>
      </c>
      <c r="Q244" s="242">
        <f>ROUND(I244*H244,2)</f>
        <v>0</v>
      </c>
      <c r="R244" s="242">
        <f>ROUND(J244*H244,2)</f>
        <v>0</v>
      </c>
      <c r="S244" s="84"/>
      <c r="T244" s="243">
        <f>S244*H244</f>
        <v>0</v>
      </c>
      <c r="U244" s="243">
        <v>0</v>
      </c>
      <c r="V244" s="243">
        <f>U244*H244</f>
        <v>0</v>
      </c>
      <c r="W244" s="243">
        <v>0</v>
      </c>
      <c r="X244" s="244">
        <f>W244*H244</f>
        <v>0</v>
      </c>
      <c r="Y244" s="38"/>
      <c r="Z244" s="38"/>
      <c r="AA244" s="38"/>
      <c r="AB244" s="38"/>
      <c r="AC244" s="38"/>
      <c r="AD244" s="38"/>
      <c r="AE244" s="38"/>
      <c r="AR244" s="245" t="s">
        <v>178</v>
      </c>
      <c r="AT244" s="245" t="s">
        <v>175</v>
      </c>
      <c r="AU244" s="245" t="s">
        <v>84</v>
      </c>
      <c r="AY244" s="17" t="s">
        <v>142</v>
      </c>
      <c r="BE244" s="246">
        <f>IF(O244="základní",K244,0)</f>
        <v>0</v>
      </c>
      <c r="BF244" s="246">
        <f>IF(O244="snížená",K244,0)</f>
        <v>0</v>
      </c>
      <c r="BG244" s="246">
        <f>IF(O244="zákl. přenesená",K244,0)</f>
        <v>0</v>
      </c>
      <c r="BH244" s="246">
        <f>IF(O244="sníž. přenesená",K244,0)</f>
        <v>0</v>
      </c>
      <c r="BI244" s="246">
        <f>IF(O244="nulová",K244,0)</f>
        <v>0</v>
      </c>
      <c r="BJ244" s="17" t="s">
        <v>82</v>
      </c>
      <c r="BK244" s="246">
        <f>ROUND(P244*H244,2)</f>
        <v>0</v>
      </c>
      <c r="BL244" s="17" t="s">
        <v>178</v>
      </c>
      <c r="BM244" s="245" t="s">
        <v>699</v>
      </c>
    </row>
    <row r="245" s="2" customFormat="1" ht="21.75" customHeight="1">
      <c r="A245" s="38"/>
      <c r="B245" s="39"/>
      <c r="C245" s="251" t="s">
        <v>700</v>
      </c>
      <c r="D245" s="251" t="s">
        <v>175</v>
      </c>
      <c r="E245" s="252" t="s">
        <v>701</v>
      </c>
      <c r="F245" s="253" t="s">
        <v>702</v>
      </c>
      <c r="G245" s="254" t="s">
        <v>159</v>
      </c>
      <c r="H245" s="255">
        <v>4</v>
      </c>
      <c r="I245" s="256"/>
      <c r="J245" s="257"/>
      <c r="K245" s="258">
        <f>ROUND(P245*H245,2)</f>
        <v>0</v>
      </c>
      <c r="L245" s="253" t="s">
        <v>149</v>
      </c>
      <c r="M245" s="259"/>
      <c r="N245" s="260" t="s">
        <v>22</v>
      </c>
      <c r="O245" s="241" t="s">
        <v>44</v>
      </c>
      <c r="P245" s="242">
        <f>I245+J245</f>
        <v>0</v>
      </c>
      <c r="Q245" s="242">
        <f>ROUND(I245*H245,2)</f>
        <v>0</v>
      </c>
      <c r="R245" s="242">
        <f>ROUND(J245*H245,2)</f>
        <v>0</v>
      </c>
      <c r="S245" s="84"/>
      <c r="T245" s="243">
        <f>S245*H245</f>
        <v>0</v>
      </c>
      <c r="U245" s="243">
        <v>0</v>
      </c>
      <c r="V245" s="243">
        <f>U245*H245</f>
        <v>0</v>
      </c>
      <c r="W245" s="243">
        <v>0</v>
      </c>
      <c r="X245" s="244">
        <f>W245*H245</f>
        <v>0</v>
      </c>
      <c r="Y245" s="38"/>
      <c r="Z245" s="38"/>
      <c r="AA245" s="38"/>
      <c r="AB245" s="38"/>
      <c r="AC245" s="38"/>
      <c r="AD245" s="38"/>
      <c r="AE245" s="38"/>
      <c r="AR245" s="245" t="s">
        <v>178</v>
      </c>
      <c r="AT245" s="245" t="s">
        <v>175</v>
      </c>
      <c r="AU245" s="245" t="s">
        <v>84</v>
      </c>
      <c r="AY245" s="17" t="s">
        <v>142</v>
      </c>
      <c r="BE245" s="246">
        <f>IF(O245="základní",K245,0)</f>
        <v>0</v>
      </c>
      <c r="BF245" s="246">
        <f>IF(O245="snížená",K245,0)</f>
        <v>0</v>
      </c>
      <c r="BG245" s="246">
        <f>IF(O245="zákl. přenesená",K245,0)</f>
        <v>0</v>
      </c>
      <c r="BH245" s="246">
        <f>IF(O245="sníž. přenesená",K245,0)</f>
        <v>0</v>
      </c>
      <c r="BI245" s="246">
        <f>IF(O245="nulová",K245,0)</f>
        <v>0</v>
      </c>
      <c r="BJ245" s="17" t="s">
        <v>82</v>
      </c>
      <c r="BK245" s="246">
        <f>ROUND(P245*H245,2)</f>
        <v>0</v>
      </c>
      <c r="BL245" s="17" t="s">
        <v>178</v>
      </c>
      <c r="BM245" s="245" t="s">
        <v>703</v>
      </c>
    </row>
    <row r="246" s="2" customFormat="1" ht="21.75" customHeight="1">
      <c r="A246" s="38"/>
      <c r="B246" s="39"/>
      <c r="C246" s="233" t="s">
        <v>704</v>
      </c>
      <c r="D246" s="233" t="s">
        <v>145</v>
      </c>
      <c r="E246" s="234" t="s">
        <v>705</v>
      </c>
      <c r="F246" s="235" t="s">
        <v>706</v>
      </c>
      <c r="G246" s="236" t="s">
        <v>159</v>
      </c>
      <c r="H246" s="237">
        <v>6</v>
      </c>
      <c r="I246" s="238"/>
      <c r="J246" s="238"/>
      <c r="K246" s="239">
        <f>ROUND(P246*H246,2)</f>
        <v>0</v>
      </c>
      <c r="L246" s="235" t="s">
        <v>149</v>
      </c>
      <c r="M246" s="44"/>
      <c r="N246" s="240" t="s">
        <v>22</v>
      </c>
      <c r="O246" s="241" t="s">
        <v>44</v>
      </c>
      <c r="P246" s="242">
        <f>I246+J246</f>
        <v>0</v>
      </c>
      <c r="Q246" s="242">
        <f>ROUND(I246*H246,2)</f>
        <v>0</v>
      </c>
      <c r="R246" s="242">
        <f>ROUND(J246*H246,2)</f>
        <v>0</v>
      </c>
      <c r="S246" s="84"/>
      <c r="T246" s="243">
        <f>S246*H246</f>
        <v>0</v>
      </c>
      <c r="U246" s="243">
        <v>0</v>
      </c>
      <c r="V246" s="243">
        <f>U246*H246</f>
        <v>0</v>
      </c>
      <c r="W246" s="243">
        <v>0</v>
      </c>
      <c r="X246" s="244">
        <f>W246*H246</f>
        <v>0</v>
      </c>
      <c r="Y246" s="38"/>
      <c r="Z246" s="38"/>
      <c r="AA246" s="38"/>
      <c r="AB246" s="38"/>
      <c r="AC246" s="38"/>
      <c r="AD246" s="38"/>
      <c r="AE246" s="38"/>
      <c r="AR246" s="245" t="s">
        <v>141</v>
      </c>
      <c r="AT246" s="245" t="s">
        <v>145</v>
      </c>
      <c r="AU246" s="245" t="s">
        <v>84</v>
      </c>
      <c r="AY246" s="17" t="s">
        <v>142</v>
      </c>
      <c r="BE246" s="246">
        <f>IF(O246="základní",K246,0)</f>
        <v>0</v>
      </c>
      <c r="BF246" s="246">
        <f>IF(O246="snížená",K246,0)</f>
        <v>0</v>
      </c>
      <c r="BG246" s="246">
        <f>IF(O246="zákl. přenesená",K246,0)</f>
        <v>0</v>
      </c>
      <c r="BH246" s="246">
        <f>IF(O246="sníž. přenesená",K246,0)</f>
        <v>0</v>
      </c>
      <c r="BI246" s="246">
        <f>IF(O246="nulová",K246,0)</f>
        <v>0</v>
      </c>
      <c r="BJ246" s="17" t="s">
        <v>82</v>
      </c>
      <c r="BK246" s="246">
        <f>ROUND(P246*H246,2)</f>
        <v>0</v>
      </c>
      <c r="BL246" s="17" t="s">
        <v>141</v>
      </c>
      <c r="BM246" s="245" t="s">
        <v>707</v>
      </c>
    </row>
    <row r="247" s="2" customFormat="1" ht="21.75" customHeight="1">
      <c r="A247" s="38"/>
      <c r="B247" s="39"/>
      <c r="C247" s="251" t="s">
        <v>708</v>
      </c>
      <c r="D247" s="251" t="s">
        <v>175</v>
      </c>
      <c r="E247" s="252" t="s">
        <v>709</v>
      </c>
      <c r="F247" s="253" t="s">
        <v>710</v>
      </c>
      <c r="G247" s="254" t="s">
        <v>159</v>
      </c>
      <c r="H247" s="255">
        <v>2</v>
      </c>
      <c r="I247" s="256"/>
      <c r="J247" s="257"/>
      <c r="K247" s="258">
        <f>ROUND(P247*H247,2)</f>
        <v>0</v>
      </c>
      <c r="L247" s="253" t="s">
        <v>149</v>
      </c>
      <c r="M247" s="259"/>
      <c r="N247" s="260" t="s">
        <v>22</v>
      </c>
      <c r="O247" s="241" t="s">
        <v>44</v>
      </c>
      <c r="P247" s="242">
        <f>I247+J247</f>
        <v>0</v>
      </c>
      <c r="Q247" s="242">
        <f>ROUND(I247*H247,2)</f>
        <v>0</v>
      </c>
      <c r="R247" s="242">
        <f>ROUND(J247*H247,2)</f>
        <v>0</v>
      </c>
      <c r="S247" s="84"/>
      <c r="T247" s="243">
        <f>S247*H247</f>
        <v>0</v>
      </c>
      <c r="U247" s="243">
        <v>0</v>
      </c>
      <c r="V247" s="243">
        <f>U247*H247</f>
        <v>0</v>
      </c>
      <c r="W247" s="243">
        <v>0</v>
      </c>
      <c r="X247" s="244">
        <f>W247*H247</f>
        <v>0</v>
      </c>
      <c r="Y247" s="38"/>
      <c r="Z247" s="38"/>
      <c r="AA247" s="38"/>
      <c r="AB247" s="38"/>
      <c r="AC247" s="38"/>
      <c r="AD247" s="38"/>
      <c r="AE247" s="38"/>
      <c r="AR247" s="245" t="s">
        <v>178</v>
      </c>
      <c r="AT247" s="245" t="s">
        <v>175</v>
      </c>
      <c r="AU247" s="245" t="s">
        <v>84</v>
      </c>
      <c r="AY247" s="17" t="s">
        <v>142</v>
      </c>
      <c r="BE247" s="246">
        <f>IF(O247="základní",K247,0)</f>
        <v>0</v>
      </c>
      <c r="BF247" s="246">
        <f>IF(O247="snížená",K247,0)</f>
        <v>0</v>
      </c>
      <c r="BG247" s="246">
        <f>IF(O247="zákl. přenesená",K247,0)</f>
        <v>0</v>
      </c>
      <c r="BH247" s="246">
        <f>IF(O247="sníž. přenesená",K247,0)</f>
        <v>0</v>
      </c>
      <c r="BI247" s="246">
        <f>IF(O247="nulová",K247,0)</f>
        <v>0</v>
      </c>
      <c r="BJ247" s="17" t="s">
        <v>82</v>
      </c>
      <c r="BK247" s="246">
        <f>ROUND(P247*H247,2)</f>
        <v>0</v>
      </c>
      <c r="BL247" s="17" t="s">
        <v>178</v>
      </c>
      <c r="BM247" s="245" t="s">
        <v>711</v>
      </c>
    </row>
    <row r="248" s="2" customFormat="1" ht="21.75" customHeight="1">
      <c r="A248" s="38"/>
      <c r="B248" s="39"/>
      <c r="C248" s="251" t="s">
        <v>712</v>
      </c>
      <c r="D248" s="251" t="s">
        <v>175</v>
      </c>
      <c r="E248" s="252" t="s">
        <v>713</v>
      </c>
      <c r="F248" s="253" t="s">
        <v>714</v>
      </c>
      <c r="G248" s="254" t="s">
        <v>159</v>
      </c>
      <c r="H248" s="255">
        <v>2</v>
      </c>
      <c r="I248" s="256"/>
      <c r="J248" s="257"/>
      <c r="K248" s="258">
        <f>ROUND(P248*H248,2)</f>
        <v>0</v>
      </c>
      <c r="L248" s="253" t="s">
        <v>149</v>
      </c>
      <c r="M248" s="259"/>
      <c r="N248" s="260" t="s">
        <v>22</v>
      </c>
      <c r="O248" s="241" t="s">
        <v>44</v>
      </c>
      <c r="P248" s="242">
        <f>I248+J248</f>
        <v>0</v>
      </c>
      <c r="Q248" s="242">
        <f>ROUND(I248*H248,2)</f>
        <v>0</v>
      </c>
      <c r="R248" s="242">
        <f>ROUND(J248*H248,2)</f>
        <v>0</v>
      </c>
      <c r="S248" s="84"/>
      <c r="T248" s="243">
        <f>S248*H248</f>
        <v>0</v>
      </c>
      <c r="U248" s="243">
        <v>0</v>
      </c>
      <c r="V248" s="243">
        <f>U248*H248</f>
        <v>0</v>
      </c>
      <c r="W248" s="243">
        <v>0</v>
      </c>
      <c r="X248" s="244">
        <f>W248*H248</f>
        <v>0</v>
      </c>
      <c r="Y248" s="38"/>
      <c r="Z248" s="38"/>
      <c r="AA248" s="38"/>
      <c r="AB248" s="38"/>
      <c r="AC248" s="38"/>
      <c r="AD248" s="38"/>
      <c r="AE248" s="38"/>
      <c r="AR248" s="245" t="s">
        <v>178</v>
      </c>
      <c r="AT248" s="245" t="s">
        <v>175</v>
      </c>
      <c r="AU248" s="245" t="s">
        <v>84</v>
      </c>
      <c r="AY248" s="17" t="s">
        <v>142</v>
      </c>
      <c r="BE248" s="246">
        <f>IF(O248="základní",K248,0)</f>
        <v>0</v>
      </c>
      <c r="BF248" s="246">
        <f>IF(O248="snížená",K248,0)</f>
        <v>0</v>
      </c>
      <c r="BG248" s="246">
        <f>IF(O248="zákl. přenesená",K248,0)</f>
        <v>0</v>
      </c>
      <c r="BH248" s="246">
        <f>IF(O248="sníž. přenesená",K248,0)</f>
        <v>0</v>
      </c>
      <c r="BI248" s="246">
        <f>IF(O248="nulová",K248,0)</f>
        <v>0</v>
      </c>
      <c r="BJ248" s="17" t="s">
        <v>82</v>
      </c>
      <c r="BK248" s="246">
        <f>ROUND(P248*H248,2)</f>
        <v>0</v>
      </c>
      <c r="BL248" s="17" t="s">
        <v>178</v>
      </c>
      <c r="BM248" s="245" t="s">
        <v>715</v>
      </c>
    </row>
    <row r="249" s="2" customFormat="1" ht="21.75" customHeight="1">
      <c r="A249" s="38"/>
      <c r="B249" s="39"/>
      <c r="C249" s="251" t="s">
        <v>716</v>
      </c>
      <c r="D249" s="251" t="s">
        <v>175</v>
      </c>
      <c r="E249" s="252" t="s">
        <v>717</v>
      </c>
      <c r="F249" s="253" t="s">
        <v>718</v>
      </c>
      <c r="G249" s="254" t="s">
        <v>159</v>
      </c>
      <c r="H249" s="255">
        <v>2</v>
      </c>
      <c r="I249" s="256"/>
      <c r="J249" s="257"/>
      <c r="K249" s="258">
        <f>ROUND(P249*H249,2)</f>
        <v>0</v>
      </c>
      <c r="L249" s="253" t="s">
        <v>149</v>
      </c>
      <c r="M249" s="259"/>
      <c r="N249" s="260" t="s">
        <v>22</v>
      </c>
      <c r="O249" s="241" t="s">
        <v>44</v>
      </c>
      <c r="P249" s="242">
        <f>I249+J249</f>
        <v>0</v>
      </c>
      <c r="Q249" s="242">
        <f>ROUND(I249*H249,2)</f>
        <v>0</v>
      </c>
      <c r="R249" s="242">
        <f>ROUND(J249*H249,2)</f>
        <v>0</v>
      </c>
      <c r="S249" s="84"/>
      <c r="T249" s="243">
        <f>S249*H249</f>
        <v>0</v>
      </c>
      <c r="U249" s="243">
        <v>0</v>
      </c>
      <c r="V249" s="243">
        <f>U249*H249</f>
        <v>0</v>
      </c>
      <c r="W249" s="243">
        <v>0</v>
      </c>
      <c r="X249" s="244">
        <f>W249*H249</f>
        <v>0</v>
      </c>
      <c r="Y249" s="38"/>
      <c r="Z249" s="38"/>
      <c r="AA249" s="38"/>
      <c r="AB249" s="38"/>
      <c r="AC249" s="38"/>
      <c r="AD249" s="38"/>
      <c r="AE249" s="38"/>
      <c r="AR249" s="245" t="s">
        <v>178</v>
      </c>
      <c r="AT249" s="245" t="s">
        <v>175</v>
      </c>
      <c r="AU249" s="245" t="s">
        <v>84</v>
      </c>
      <c r="AY249" s="17" t="s">
        <v>142</v>
      </c>
      <c r="BE249" s="246">
        <f>IF(O249="základní",K249,0)</f>
        <v>0</v>
      </c>
      <c r="BF249" s="246">
        <f>IF(O249="snížená",K249,0)</f>
        <v>0</v>
      </c>
      <c r="BG249" s="246">
        <f>IF(O249="zákl. přenesená",K249,0)</f>
        <v>0</v>
      </c>
      <c r="BH249" s="246">
        <f>IF(O249="sníž. přenesená",K249,0)</f>
        <v>0</v>
      </c>
      <c r="BI249" s="246">
        <f>IF(O249="nulová",K249,0)</f>
        <v>0</v>
      </c>
      <c r="BJ249" s="17" t="s">
        <v>82</v>
      </c>
      <c r="BK249" s="246">
        <f>ROUND(P249*H249,2)</f>
        <v>0</v>
      </c>
      <c r="BL249" s="17" t="s">
        <v>178</v>
      </c>
      <c r="BM249" s="245" t="s">
        <v>719</v>
      </c>
    </row>
    <row r="250" s="2" customFormat="1" ht="21.75" customHeight="1">
      <c r="A250" s="38"/>
      <c r="B250" s="39"/>
      <c r="C250" s="233" t="s">
        <v>720</v>
      </c>
      <c r="D250" s="233" t="s">
        <v>145</v>
      </c>
      <c r="E250" s="234" t="s">
        <v>721</v>
      </c>
      <c r="F250" s="235" t="s">
        <v>722</v>
      </c>
      <c r="G250" s="236" t="s">
        <v>159</v>
      </c>
      <c r="H250" s="237">
        <v>1</v>
      </c>
      <c r="I250" s="238"/>
      <c r="J250" s="238"/>
      <c r="K250" s="239">
        <f>ROUND(P250*H250,2)</f>
        <v>0</v>
      </c>
      <c r="L250" s="235" t="s">
        <v>149</v>
      </c>
      <c r="M250" s="44"/>
      <c r="N250" s="240" t="s">
        <v>22</v>
      </c>
      <c r="O250" s="241" t="s">
        <v>44</v>
      </c>
      <c r="P250" s="242">
        <f>I250+J250</f>
        <v>0</v>
      </c>
      <c r="Q250" s="242">
        <f>ROUND(I250*H250,2)</f>
        <v>0</v>
      </c>
      <c r="R250" s="242">
        <f>ROUND(J250*H250,2)</f>
        <v>0</v>
      </c>
      <c r="S250" s="84"/>
      <c r="T250" s="243">
        <f>S250*H250</f>
        <v>0</v>
      </c>
      <c r="U250" s="243">
        <v>0</v>
      </c>
      <c r="V250" s="243">
        <f>U250*H250</f>
        <v>0</v>
      </c>
      <c r="W250" s="243">
        <v>0</v>
      </c>
      <c r="X250" s="244">
        <f>W250*H250</f>
        <v>0</v>
      </c>
      <c r="Y250" s="38"/>
      <c r="Z250" s="38"/>
      <c r="AA250" s="38"/>
      <c r="AB250" s="38"/>
      <c r="AC250" s="38"/>
      <c r="AD250" s="38"/>
      <c r="AE250" s="38"/>
      <c r="AR250" s="245" t="s">
        <v>141</v>
      </c>
      <c r="AT250" s="245" t="s">
        <v>145</v>
      </c>
      <c r="AU250" s="245" t="s">
        <v>84</v>
      </c>
      <c r="AY250" s="17" t="s">
        <v>142</v>
      </c>
      <c r="BE250" s="246">
        <f>IF(O250="základní",K250,0)</f>
        <v>0</v>
      </c>
      <c r="BF250" s="246">
        <f>IF(O250="snížená",K250,0)</f>
        <v>0</v>
      </c>
      <c r="BG250" s="246">
        <f>IF(O250="zákl. přenesená",K250,0)</f>
        <v>0</v>
      </c>
      <c r="BH250" s="246">
        <f>IF(O250="sníž. přenesená",K250,0)</f>
        <v>0</v>
      </c>
      <c r="BI250" s="246">
        <f>IF(O250="nulová",K250,0)</f>
        <v>0</v>
      </c>
      <c r="BJ250" s="17" t="s">
        <v>82</v>
      </c>
      <c r="BK250" s="246">
        <f>ROUND(P250*H250,2)</f>
        <v>0</v>
      </c>
      <c r="BL250" s="17" t="s">
        <v>141</v>
      </c>
      <c r="BM250" s="245" t="s">
        <v>723</v>
      </c>
    </row>
    <row r="251" s="2" customFormat="1" ht="21.75" customHeight="1">
      <c r="A251" s="38"/>
      <c r="B251" s="39"/>
      <c r="C251" s="251" t="s">
        <v>724</v>
      </c>
      <c r="D251" s="251" t="s">
        <v>175</v>
      </c>
      <c r="E251" s="252" t="s">
        <v>725</v>
      </c>
      <c r="F251" s="253" t="s">
        <v>726</v>
      </c>
      <c r="G251" s="254" t="s">
        <v>159</v>
      </c>
      <c r="H251" s="255">
        <v>1</v>
      </c>
      <c r="I251" s="256"/>
      <c r="J251" s="257"/>
      <c r="K251" s="258">
        <f>ROUND(P251*H251,2)</f>
        <v>0</v>
      </c>
      <c r="L251" s="253" t="s">
        <v>149</v>
      </c>
      <c r="M251" s="259"/>
      <c r="N251" s="260" t="s">
        <v>22</v>
      </c>
      <c r="O251" s="241" t="s">
        <v>44</v>
      </c>
      <c r="P251" s="242">
        <f>I251+J251</f>
        <v>0</v>
      </c>
      <c r="Q251" s="242">
        <f>ROUND(I251*H251,2)</f>
        <v>0</v>
      </c>
      <c r="R251" s="242">
        <f>ROUND(J251*H251,2)</f>
        <v>0</v>
      </c>
      <c r="S251" s="84"/>
      <c r="T251" s="243">
        <f>S251*H251</f>
        <v>0</v>
      </c>
      <c r="U251" s="243">
        <v>0</v>
      </c>
      <c r="V251" s="243">
        <f>U251*H251</f>
        <v>0</v>
      </c>
      <c r="W251" s="243">
        <v>0</v>
      </c>
      <c r="X251" s="244">
        <f>W251*H251</f>
        <v>0</v>
      </c>
      <c r="Y251" s="38"/>
      <c r="Z251" s="38"/>
      <c r="AA251" s="38"/>
      <c r="AB251" s="38"/>
      <c r="AC251" s="38"/>
      <c r="AD251" s="38"/>
      <c r="AE251" s="38"/>
      <c r="AR251" s="245" t="s">
        <v>178</v>
      </c>
      <c r="AT251" s="245" t="s">
        <v>175</v>
      </c>
      <c r="AU251" s="245" t="s">
        <v>84</v>
      </c>
      <c r="AY251" s="17" t="s">
        <v>142</v>
      </c>
      <c r="BE251" s="246">
        <f>IF(O251="základní",K251,0)</f>
        <v>0</v>
      </c>
      <c r="BF251" s="246">
        <f>IF(O251="snížená",K251,0)</f>
        <v>0</v>
      </c>
      <c r="BG251" s="246">
        <f>IF(O251="zákl. přenesená",K251,0)</f>
        <v>0</v>
      </c>
      <c r="BH251" s="246">
        <f>IF(O251="sníž. přenesená",K251,0)</f>
        <v>0</v>
      </c>
      <c r="BI251" s="246">
        <f>IF(O251="nulová",K251,0)</f>
        <v>0</v>
      </c>
      <c r="BJ251" s="17" t="s">
        <v>82</v>
      </c>
      <c r="BK251" s="246">
        <f>ROUND(P251*H251,2)</f>
        <v>0</v>
      </c>
      <c r="BL251" s="17" t="s">
        <v>178</v>
      </c>
      <c r="BM251" s="245" t="s">
        <v>727</v>
      </c>
    </row>
    <row r="252" s="2" customFormat="1" ht="21.75" customHeight="1">
      <c r="A252" s="38"/>
      <c r="B252" s="39"/>
      <c r="C252" s="251" t="s">
        <v>728</v>
      </c>
      <c r="D252" s="251" t="s">
        <v>175</v>
      </c>
      <c r="E252" s="252" t="s">
        <v>729</v>
      </c>
      <c r="F252" s="253" t="s">
        <v>730</v>
      </c>
      <c r="G252" s="254" t="s">
        <v>159</v>
      </c>
      <c r="H252" s="255">
        <v>1</v>
      </c>
      <c r="I252" s="256"/>
      <c r="J252" s="257"/>
      <c r="K252" s="258">
        <f>ROUND(P252*H252,2)</f>
        <v>0</v>
      </c>
      <c r="L252" s="253" t="s">
        <v>149</v>
      </c>
      <c r="M252" s="259"/>
      <c r="N252" s="260" t="s">
        <v>22</v>
      </c>
      <c r="O252" s="241" t="s">
        <v>44</v>
      </c>
      <c r="P252" s="242">
        <f>I252+J252</f>
        <v>0</v>
      </c>
      <c r="Q252" s="242">
        <f>ROUND(I252*H252,2)</f>
        <v>0</v>
      </c>
      <c r="R252" s="242">
        <f>ROUND(J252*H252,2)</f>
        <v>0</v>
      </c>
      <c r="S252" s="84"/>
      <c r="T252" s="243">
        <f>S252*H252</f>
        <v>0</v>
      </c>
      <c r="U252" s="243">
        <v>0</v>
      </c>
      <c r="V252" s="243">
        <f>U252*H252</f>
        <v>0</v>
      </c>
      <c r="W252" s="243">
        <v>0</v>
      </c>
      <c r="X252" s="244">
        <f>W252*H252</f>
        <v>0</v>
      </c>
      <c r="Y252" s="38"/>
      <c r="Z252" s="38"/>
      <c r="AA252" s="38"/>
      <c r="AB252" s="38"/>
      <c r="AC252" s="38"/>
      <c r="AD252" s="38"/>
      <c r="AE252" s="38"/>
      <c r="AR252" s="245" t="s">
        <v>178</v>
      </c>
      <c r="AT252" s="245" t="s">
        <v>175</v>
      </c>
      <c r="AU252" s="245" t="s">
        <v>84</v>
      </c>
      <c r="AY252" s="17" t="s">
        <v>142</v>
      </c>
      <c r="BE252" s="246">
        <f>IF(O252="základní",K252,0)</f>
        <v>0</v>
      </c>
      <c r="BF252" s="246">
        <f>IF(O252="snížená",K252,0)</f>
        <v>0</v>
      </c>
      <c r="BG252" s="246">
        <f>IF(O252="zákl. přenesená",K252,0)</f>
        <v>0</v>
      </c>
      <c r="BH252" s="246">
        <f>IF(O252="sníž. přenesená",K252,0)</f>
        <v>0</v>
      </c>
      <c r="BI252" s="246">
        <f>IF(O252="nulová",K252,0)</f>
        <v>0</v>
      </c>
      <c r="BJ252" s="17" t="s">
        <v>82</v>
      </c>
      <c r="BK252" s="246">
        <f>ROUND(P252*H252,2)</f>
        <v>0</v>
      </c>
      <c r="BL252" s="17" t="s">
        <v>178</v>
      </c>
      <c r="BM252" s="245" t="s">
        <v>731</v>
      </c>
    </row>
    <row r="253" s="2" customFormat="1" ht="33" customHeight="1">
      <c r="A253" s="38"/>
      <c r="B253" s="39"/>
      <c r="C253" s="233" t="s">
        <v>732</v>
      </c>
      <c r="D253" s="233" t="s">
        <v>145</v>
      </c>
      <c r="E253" s="234" t="s">
        <v>733</v>
      </c>
      <c r="F253" s="235" t="s">
        <v>734</v>
      </c>
      <c r="G253" s="236" t="s">
        <v>159</v>
      </c>
      <c r="H253" s="237">
        <v>2</v>
      </c>
      <c r="I253" s="238"/>
      <c r="J253" s="238"/>
      <c r="K253" s="239">
        <f>ROUND(P253*H253,2)</f>
        <v>0</v>
      </c>
      <c r="L253" s="235" t="s">
        <v>149</v>
      </c>
      <c r="M253" s="44"/>
      <c r="N253" s="240" t="s">
        <v>22</v>
      </c>
      <c r="O253" s="241" t="s">
        <v>44</v>
      </c>
      <c r="P253" s="242">
        <f>I253+J253</f>
        <v>0</v>
      </c>
      <c r="Q253" s="242">
        <f>ROUND(I253*H253,2)</f>
        <v>0</v>
      </c>
      <c r="R253" s="242">
        <f>ROUND(J253*H253,2)</f>
        <v>0</v>
      </c>
      <c r="S253" s="84"/>
      <c r="T253" s="243">
        <f>S253*H253</f>
        <v>0</v>
      </c>
      <c r="U253" s="243">
        <v>0</v>
      </c>
      <c r="V253" s="243">
        <f>U253*H253</f>
        <v>0</v>
      </c>
      <c r="W253" s="243">
        <v>0</v>
      </c>
      <c r="X253" s="244">
        <f>W253*H253</f>
        <v>0</v>
      </c>
      <c r="Y253" s="38"/>
      <c r="Z253" s="38"/>
      <c r="AA253" s="38"/>
      <c r="AB253" s="38"/>
      <c r="AC253" s="38"/>
      <c r="AD253" s="38"/>
      <c r="AE253" s="38"/>
      <c r="AR253" s="245" t="s">
        <v>141</v>
      </c>
      <c r="AT253" s="245" t="s">
        <v>145</v>
      </c>
      <c r="AU253" s="245" t="s">
        <v>84</v>
      </c>
      <c r="AY253" s="17" t="s">
        <v>142</v>
      </c>
      <c r="BE253" s="246">
        <f>IF(O253="základní",K253,0)</f>
        <v>0</v>
      </c>
      <c r="BF253" s="246">
        <f>IF(O253="snížená",K253,0)</f>
        <v>0</v>
      </c>
      <c r="BG253" s="246">
        <f>IF(O253="zákl. přenesená",K253,0)</f>
        <v>0</v>
      </c>
      <c r="BH253" s="246">
        <f>IF(O253="sníž. přenesená",K253,0)</f>
        <v>0</v>
      </c>
      <c r="BI253" s="246">
        <f>IF(O253="nulová",K253,0)</f>
        <v>0</v>
      </c>
      <c r="BJ253" s="17" t="s">
        <v>82</v>
      </c>
      <c r="BK253" s="246">
        <f>ROUND(P253*H253,2)</f>
        <v>0</v>
      </c>
      <c r="BL253" s="17" t="s">
        <v>141</v>
      </c>
      <c r="BM253" s="245" t="s">
        <v>735</v>
      </c>
    </row>
    <row r="254" s="2" customFormat="1" ht="21.75" customHeight="1">
      <c r="A254" s="38"/>
      <c r="B254" s="39"/>
      <c r="C254" s="251" t="s">
        <v>736</v>
      </c>
      <c r="D254" s="251" t="s">
        <v>175</v>
      </c>
      <c r="E254" s="252" t="s">
        <v>737</v>
      </c>
      <c r="F254" s="253" t="s">
        <v>738</v>
      </c>
      <c r="G254" s="254" t="s">
        <v>148</v>
      </c>
      <c r="H254" s="255">
        <v>140</v>
      </c>
      <c r="I254" s="256"/>
      <c r="J254" s="257"/>
      <c r="K254" s="258">
        <f>ROUND(P254*H254,2)</f>
        <v>0</v>
      </c>
      <c r="L254" s="253" t="s">
        <v>149</v>
      </c>
      <c r="M254" s="259"/>
      <c r="N254" s="260" t="s">
        <v>22</v>
      </c>
      <c r="O254" s="241" t="s">
        <v>44</v>
      </c>
      <c r="P254" s="242">
        <f>I254+J254</f>
        <v>0</v>
      </c>
      <c r="Q254" s="242">
        <f>ROUND(I254*H254,2)</f>
        <v>0</v>
      </c>
      <c r="R254" s="242">
        <f>ROUND(J254*H254,2)</f>
        <v>0</v>
      </c>
      <c r="S254" s="84"/>
      <c r="T254" s="243">
        <f>S254*H254</f>
        <v>0</v>
      </c>
      <c r="U254" s="243">
        <v>0</v>
      </c>
      <c r="V254" s="243">
        <f>U254*H254</f>
        <v>0</v>
      </c>
      <c r="W254" s="243">
        <v>0</v>
      </c>
      <c r="X254" s="244">
        <f>W254*H254</f>
        <v>0</v>
      </c>
      <c r="Y254" s="38"/>
      <c r="Z254" s="38"/>
      <c r="AA254" s="38"/>
      <c r="AB254" s="38"/>
      <c r="AC254" s="38"/>
      <c r="AD254" s="38"/>
      <c r="AE254" s="38"/>
      <c r="AR254" s="245" t="s">
        <v>178</v>
      </c>
      <c r="AT254" s="245" t="s">
        <v>175</v>
      </c>
      <c r="AU254" s="245" t="s">
        <v>84</v>
      </c>
      <c r="AY254" s="17" t="s">
        <v>142</v>
      </c>
      <c r="BE254" s="246">
        <f>IF(O254="základní",K254,0)</f>
        <v>0</v>
      </c>
      <c r="BF254" s="246">
        <f>IF(O254="snížená",K254,0)</f>
        <v>0</v>
      </c>
      <c r="BG254" s="246">
        <f>IF(O254="zákl. přenesená",K254,0)</f>
        <v>0</v>
      </c>
      <c r="BH254" s="246">
        <f>IF(O254="sníž. přenesená",K254,0)</f>
        <v>0</v>
      </c>
      <c r="BI254" s="246">
        <f>IF(O254="nulová",K254,0)</f>
        <v>0</v>
      </c>
      <c r="BJ254" s="17" t="s">
        <v>82</v>
      </c>
      <c r="BK254" s="246">
        <f>ROUND(P254*H254,2)</f>
        <v>0</v>
      </c>
      <c r="BL254" s="17" t="s">
        <v>178</v>
      </c>
      <c r="BM254" s="245" t="s">
        <v>739</v>
      </c>
    </row>
    <row r="255" s="2" customFormat="1" ht="21.75" customHeight="1">
      <c r="A255" s="38"/>
      <c r="B255" s="39"/>
      <c r="C255" s="251" t="s">
        <v>740</v>
      </c>
      <c r="D255" s="251" t="s">
        <v>175</v>
      </c>
      <c r="E255" s="252" t="s">
        <v>741</v>
      </c>
      <c r="F255" s="253" t="s">
        <v>742</v>
      </c>
      <c r="G255" s="254" t="s">
        <v>159</v>
      </c>
      <c r="H255" s="255">
        <v>4</v>
      </c>
      <c r="I255" s="256"/>
      <c r="J255" s="257"/>
      <c r="K255" s="258">
        <f>ROUND(P255*H255,2)</f>
        <v>0</v>
      </c>
      <c r="L255" s="253" t="s">
        <v>149</v>
      </c>
      <c r="M255" s="259"/>
      <c r="N255" s="260" t="s">
        <v>22</v>
      </c>
      <c r="O255" s="241" t="s">
        <v>44</v>
      </c>
      <c r="P255" s="242">
        <f>I255+J255</f>
        <v>0</v>
      </c>
      <c r="Q255" s="242">
        <f>ROUND(I255*H255,2)</f>
        <v>0</v>
      </c>
      <c r="R255" s="242">
        <f>ROUND(J255*H255,2)</f>
        <v>0</v>
      </c>
      <c r="S255" s="84"/>
      <c r="T255" s="243">
        <f>S255*H255</f>
        <v>0</v>
      </c>
      <c r="U255" s="243">
        <v>0</v>
      </c>
      <c r="V255" s="243">
        <f>U255*H255</f>
        <v>0</v>
      </c>
      <c r="W255" s="243">
        <v>0</v>
      </c>
      <c r="X255" s="244">
        <f>W255*H255</f>
        <v>0</v>
      </c>
      <c r="Y255" s="38"/>
      <c r="Z255" s="38"/>
      <c r="AA255" s="38"/>
      <c r="AB255" s="38"/>
      <c r="AC255" s="38"/>
      <c r="AD255" s="38"/>
      <c r="AE255" s="38"/>
      <c r="AR255" s="245" t="s">
        <v>178</v>
      </c>
      <c r="AT255" s="245" t="s">
        <v>175</v>
      </c>
      <c r="AU255" s="245" t="s">
        <v>84</v>
      </c>
      <c r="AY255" s="17" t="s">
        <v>142</v>
      </c>
      <c r="BE255" s="246">
        <f>IF(O255="základní",K255,0)</f>
        <v>0</v>
      </c>
      <c r="BF255" s="246">
        <f>IF(O255="snížená",K255,0)</f>
        <v>0</v>
      </c>
      <c r="BG255" s="246">
        <f>IF(O255="zákl. přenesená",K255,0)</f>
        <v>0</v>
      </c>
      <c r="BH255" s="246">
        <f>IF(O255="sníž. přenesená",K255,0)</f>
        <v>0</v>
      </c>
      <c r="BI255" s="246">
        <f>IF(O255="nulová",K255,0)</f>
        <v>0</v>
      </c>
      <c r="BJ255" s="17" t="s">
        <v>82</v>
      </c>
      <c r="BK255" s="246">
        <f>ROUND(P255*H255,2)</f>
        <v>0</v>
      </c>
      <c r="BL255" s="17" t="s">
        <v>178</v>
      </c>
      <c r="BM255" s="245" t="s">
        <v>743</v>
      </c>
    </row>
    <row r="256" s="2" customFormat="1" ht="33" customHeight="1">
      <c r="A256" s="38"/>
      <c r="B256" s="39"/>
      <c r="C256" s="233" t="s">
        <v>744</v>
      </c>
      <c r="D256" s="233" t="s">
        <v>145</v>
      </c>
      <c r="E256" s="234" t="s">
        <v>745</v>
      </c>
      <c r="F256" s="235" t="s">
        <v>746</v>
      </c>
      <c r="G256" s="236" t="s">
        <v>159</v>
      </c>
      <c r="H256" s="237">
        <v>3</v>
      </c>
      <c r="I256" s="238"/>
      <c r="J256" s="238"/>
      <c r="K256" s="239">
        <f>ROUND(P256*H256,2)</f>
        <v>0</v>
      </c>
      <c r="L256" s="235" t="s">
        <v>149</v>
      </c>
      <c r="M256" s="44"/>
      <c r="N256" s="240" t="s">
        <v>22</v>
      </c>
      <c r="O256" s="241" t="s">
        <v>44</v>
      </c>
      <c r="P256" s="242">
        <f>I256+J256</f>
        <v>0</v>
      </c>
      <c r="Q256" s="242">
        <f>ROUND(I256*H256,2)</f>
        <v>0</v>
      </c>
      <c r="R256" s="242">
        <f>ROUND(J256*H256,2)</f>
        <v>0</v>
      </c>
      <c r="S256" s="84"/>
      <c r="T256" s="243">
        <f>S256*H256</f>
        <v>0</v>
      </c>
      <c r="U256" s="243">
        <v>0</v>
      </c>
      <c r="V256" s="243">
        <f>U256*H256</f>
        <v>0</v>
      </c>
      <c r="W256" s="243">
        <v>0</v>
      </c>
      <c r="X256" s="244">
        <f>W256*H256</f>
        <v>0</v>
      </c>
      <c r="Y256" s="38"/>
      <c r="Z256" s="38"/>
      <c r="AA256" s="38"/>
      <c r="AB256" s="38"/>
      <c r="AC256" s="38"/>
      <c r="AD256" s="38"/>
      <c r="AE256" s="38"/>
      <c r="AR256" s="245" t="s">
        <v>141</v>
      </c>
      <c r="AT256" s="245" t="s">
        <v>145</v>
      </c>
      <c r="AU256" s="245" t="s">
        <v>84</v>
      </c>
      <c r="AY256" s="17" t="s">
        <v>142</v>
      </c>
      <c r="BE256" s="246">
        <f>IF(O256="základní",K256,0)</f>
        <v>0</v>
      </c>
      <c r="BF256" s="246">
        <f>IF(O256="snížená",K256,0)</f>
        <v>0</v>
      </c>
      <c r="BG256" s="246">
        <f>IF(O256="zákl. přenesená",K256,0)</f>
        <v>0</v>
      </c>
      <c r="BH256" s="246">
        <f>IF(O256="sníž. přenesená",K256,0)</f>
        <v>0</v>
      </c>
      <c r="BI256" s="246">
        <f>IF(O256="nulová",K256,0)</f>
        <v>0</v>
      </c>
      <c r="BJ256" s="17" t="s">
        <v>82</v>
      </c>
      <c r="BK256" s="246">
        <f>ROUND(P256*H256,2)</f>
        <v>0</v>
      </c>
      <c r="BL256" s="17" t="s">
        <v>141</v>
      </c>
      <c r="BM256" s="245" t="s">
        <v>747</v>
      </c>
    </row>
    <row r="257" s="2" customFormat="1" ht="33" customHeight="1">
      <c r="A257" s="38"/>
      <c r="B257" s="39"/>
      <c r="C257" s="233" t="s">
        <v>748</v>
      </c>
      <c r="D257" s="233" t="s">
        <v>145</v>
      </c>
      <c r="E257" s="234" t="s">
        <v>749</v>
      </c>
      <c r="F257" s="235" t="s">
        <v>750</v>
      </c>
      <c r="G257" s="236" t="s">
        <v>159</v>
      </c>
      <c r="H257" s="237">
        <v>2</v>
      </c>
      <c r="I257" s="238"/>
      <c r="J257" s="238"/>
      <c r="K257" s="239">
        <f>ROUND(P257*H257,2)</f>
        <v>0</v>
      </c>
      <c r="L257" s="235" t="s">
        <v>149</v>
      </c>
      <c r="M257" s="44"/>
      <c r="N257" s="240" t="s">
        <v>22</v>
      </c>
      <c r="O257" s="241" t="s">
        <v>44</v>
      </c>
      <c r="P257" s="242">
        <f>I257+J257</f>
        <v>0</v>
      </c>
      <c r="Q257" s="242">
        <f>ROUND(I257*H257,2)</f>
        <v>0</v>
      </c>
      <c r="R257" s="242">
        <f>ROUND(J257*H257,2)</f>
        <v>0</v>
      </c>
      <c r="S257" s="84"/>
      <c r="T257" s="243">
        <f>S257*H257</f>
        <v>0</v>
      </c>
      <c r="U257" s="243">
        <v>0</v>
      </c>
      <c r="V257" s="243">
        <f>U257*H257</f>
        <v>0</v>
      </c>
      <c r="W257" s="243">
        <v>0</v>
      </c>
      <c r="X257" s="244">
        <f>W257*H257</f>
        <v>0</v>
      </c>
      <c r="Y257" s="38"/>
      <c r="Z257" s="38"/>
      <c r="AA257" s="38"/>
      <c r="AB257" s="38"/>
      <c r="AC257" s="38"/>
      <c r="AD257" s="38"/>
      <c r="AE257" s="38"/>
      <c r="AR257" s="245" t="s">
        <v>141</v>
      </c>
      <c r="AT257" s="245" t="s">
        <v>145</v>
      </c>
      <c r="AU257" s="245" t="s">
        <v>84</v>
      </c>
      <c r="AY257" s="17" t="s">
        <v>142</v>
      </c>
      <c r="BE257" s="246">
        <f>IF(O257="základní",K257,0)</f>
        <v>0</v>
      </c>
      <c r="BF257" s="246">
        <f>IF(O257="snížená",K257,0)</f>
        <v>0</v>
      </c>
      <c r="BG257" s="246">
        <f>IF(O257="zákl. přenesená",K257,0)</f>
        <v>0</v>
      </c>
      <c r="BH257" s="246">
        <f>IF(O257="sníž. přenesená",K257,0)</f>
        <v>0</v>
      </c>
      <c r="BI257" s="246">
        <f>IF(O257="nulová",K257,0)</f>
        <v>0</v>
      </c>
      <c r="BJ257" s="17" t="s">
        <v>82</v>
      </c>
      <c r="BK257" s="246">
        <f>ROUND(P257*H257,2)</f>
        <v>0</v>
      </c>
      <c r="BL257" s="17" t="s">
        <v>141</v>
      </c>
      <c r="BM257" s="245" t="s">
        <v>751</v>
      </c>
    </row>
    <row r="258" s="2" customFormat="1" ht="21.75" customHeight="1">
      <c r="A258" s="38"/>
      <c r="B258" s="39"/>
      <c r="C258" s="233" t="s">
        <v>752</v>
      </c>
      <c r="D258" s="233" t="s">
        <v>145</v>
      </c>
      <c r="E258" s="234" t="s">
        <v>753</v>
      </c>
      <c r="F258" s="235" t="s">
        <v>754</v>
      </c>
      <c r="G258" s="236" t="s">
        <v>159</v>
      </c>
      <c r="H258" s="237">
        <v>2</v>
      </c>
      <c r="I258" s="238"/>
      <c r="J258" s="238"/>
      <c r="K258" s="239">
        <f>ROUND(P258*H258,2)</f>
        <v>0</v>
      </c>
      <c r="L258" s="235" t="s">
        <v>149</v>
      </c>
      <c r="M258" s="44"/>
      <c r="N258" s="240" t="s">
        <v>22</v>
      </c>
      <c r="O258" s="241" t="s">
        <v>44</v>
      </c>
      <c r="P258" s="242">
        <f>I258+J258</f>
        <v>0</v>
      </c>
      <c r="Q258" s="242">
        <f>ROUND(I258*H258,2)</f>
        <v>0</v>
      </c>
      <c r="R258" s="242">
        <f>ROUND(J258*H258,2)</f>
        <v>0</v>
      </c>
      <c r="S258" s="84"/>
      <c r="T258" s="243">
        <f>S258*H258</f>
        <v>0</v>
      </c>
      <c r="U258" s="243">
        <v>0</v>
      </c>
      <c r="V258" s="243">
        <f>U258*H258</f>
        <v>0</v>
      </c>
      <c r="W258" s="243">
        <v>0</v>
      </c>
      <c r="X258" s="244">
        <f>W258*H258</f>
        <v>0</v>
      </c>
      <c r="Y258" s="38"/>
      <c r="Z258" s="38"/>
      <c r="AA258" s="38"/>
      <c r="AB258" s="38"/>
      <c r="AC258" s="38"/>
      <c r="AD258" s="38"/>
      <c r="AE258" s="38"/>
      <c r="AR258" s="245" t="s">
        <v>141</v>
      </c>
      <c r="AT258" s="245" t="s">
        <v>145</v>
      </c>
      <c r="AU258" s="245" t="s">
        <v>84</v>
      </c>
      <c r="AY258" s="17" t="s">
        <v>142</v>
      </c>
      <c r="BE258" s="246">
        <f>IF(O258="základní",K258,0)</f>
        <v>0</v>
      </c>
      <c r="BF258" s="246">
        <f>IF(O258="snížená",K258,0)</f>
        <v>0</v>
      </c>
      <c r="BG258" s="246">
        <f>IF(O258="zákl. přenesená",K258,0)</f>
        <v>0</v>
      </c>
      <c r="BH258" s="246">
        <f>IF(O258="sníž. přenesená",K258,0)</f>
        <v>0</v>
      </c>
      <c r="BI258" s="246">
        <f>IF(O258="nulová",K258,0)</f>
        <v>0</v>
      </c>
      <c r="BJ258" s="17" t="s">
        <v>82</v>
      </c>
      <c r="BK258" s="246">
        <f>ROUND(P258*H258,2)</f>
        <v>0</v>
      </c>
      <c r="BL258" s="17" t="s">
        <v>141</v>
      </c>
      <c r="BM258" s="245" t="s">
        <v>755</v>
      </c>
    </row>
    <row r="259" s="2" customFormat="1" ht="66.75" customHeight="1">
      <c r="A259" s="38"/>
      <c r="B259" s="39"/>
      <c r="C259" s="233" t="s">
        <v>756</v>
      </c>
      <c r="D259" s="233" t="s">
        <v>145</v>
      </c>
      <c r="E259" s="234" t="s">
        <v>757</v>
      </c>
      <c r="F259" s="235" t="s">
        <v>758</v>
      </c>
      <c r="G259" s="236" t="s">
        <v>159</v>
      </c>
      <c r="H259" s="237">
        <v>2</v>
      </c>
      <c r="I259" s="238"/>
      <c r="J259" s="238"/>
      <c r="K259" s="239">
        <f>ROUND(P259*H259,2)</f>
        <v>0</v>
      </c>
      <c r="L259" s="235" t="s">
        <v>149</v>
      </c>
      <c r="M259" s="44"/>
      <c r="N259" s="240" t="s">
        <v>22</v>
      </c>
      <c r="O259" s="241" t="s">
        <v>44</v>
      </c>
      <c r="P259" s="242">
        <f>I259+J259</f>
        <v>0</v>
      </c>
      <c r="Q259" s="242">
        <f>ROUND(I259*H259,2)</f>
        <v>0</v>
      </c>
      <c r="R259" s="242">
        <f>ROUND(J259*H259,2)</f>
        <v>0</v>
      </c>
      <c r="S259" s="84"/>
      <c r="T259" s="243">
        <f>S259*H259</f>
        <v>0</v>
      </c>
      <c r="U259" s="243">
        <v>0</v>
      </c>
      <c r="V259" s="243">
        <f>U259*H259</f>
        <v>0</v>
      </c>
      <c r="W259" s="243">
        <v>0</v>
      </c>
      <c r="X259" s="244">
        <f>W259*H259</f>
        <v>0</v>
      </c>
      <c r="Y259" s="38"/>
      <c r="Z259" s="38"/>
      <c r="AA259" s="38"/>
      <c r="AB259" s="38"/>
      <c r="AC259" s="38"/>
      <c r="AD259" s="38"/>
      <c r="AE259" s="38"/>
      <c r="AR259" s="245" t="s">
        <v>141</v>
      </c>
      <c r="AT259" s="245" t="s">
        <v>145</v>
      </c>
      <c r="AU259" s="245" t="s">
        <v>84</v>
      </c>
      <c r="AY259" s="17" t="s">
        <v>142</v>
      </c>
      <c r="BE259" s="246">
        <f>IF(O259="základní",K259,0)</f>
        <v>0</v>
      </c>
      <c r="BF259" s="246">
        <f>IF(O259="snížená",K259,0)</f>
        <v>0</v>
      </c>
      <c r="BG259" s="246">
        <f>IF(O259="zákl. přenesená",K259,0)</f>
        <v>0</v>
      </c>
      <c r="BH259" s="246">
        <f>IF(O259="sníž. přenesená",K259,0)</f>
        <v>0</v>
      </c>
      <c r="BI259" s="246">
        <f>IF(O259="nulová",K259,0)</f>
        <v>0</v>
      </c>
      <c r="BJ259" s="17" t="s">
        <v>82</v>
      </c>
      <c r="BK259" s="246">
        <f>ROUND(P259*H259,2)</f>
        <v>0</v>
      </c>
      <c r="BL259" s="17" t="s">
        <v>141</v>
      </c>
      <c r="BM259" s="245" t="s">
        <v>759</v>
      </c>
    </row>
    <row r="260" s="2" customFormat="1" ht="33" customHeight="1">
      <c r="A260" s="38"/>
      <c r="B260" s="39"/>
      <c r="C260" s="251" t="s">
        <v>760</v>
      </c>
      <c r="D260" s="251" t="s">
        <v>175</v>
      </c>
      <c r="E260" s="252" t="s">
        <v>761</v>
      </c>
      <c r="F260" s="253" t="s">
        <v>762</v>
      </c>
      <c r="G260" s="254" t="s">
        <v>159</v>
      </c>
      <c r="H260" s="255">
        <v>2</v>
      </c>
      <c r="I260" s="256"/>
      <c r="J260" s="257"/>
      <c r="K260" s="258">
        <f>ROUND(P260*H260,2)</f>
        <v>0</v>
      </c>
      <c r="L260" s="253" t="s">
        <v>149</v>
      </c>
      <c r="M260" s="259"/>
      <c r="N260" s="260" t="s">
        <v>22</v>
      </c>
      <c r="O260" s="241" t="s">
        <v>44</v>
      </c>
      <c r="P260" s="242">
        <f>I260+J260</f>
        <v>0</v>
      </c>
      <c r="Q260" s="242">
        <f>ROUND(I260*H260,2)</f>
        <v>0</v>
      </c>
      <c r="R260" s="242">
        <f>ROUND(J260*H260,2)</f>
        <v>0</v>
      </c>
      <c r="S260" s="84"/>
      <c r="T260" s="243">
        <f>S260*H260</f>
        <v>0</v>
      </c>
      <c r="U260" s="243">
        <v>0</v>
      </c>
      <c r="V260" s="243">
        <f>U260*H260</f>
        <v>0</v>
      </c>
      <c r="W260" s="243">
        <v>0</v>
      </c>
      <c r="X260" s="244">
        <f>W260*H260</f>
        <v>0</v>
      </c>
      <c r="Y260" s="38"/>
      <c r="Z260" s="38"/>
      <c r="AA260" s="38"/>
      <c r="AB260" s="38"/>
      <c r="AC260" s="38"/>
      <c r="AD260" s="38"/>
      <c r="AE260" s="38"/>
      <c r="AR260" s="245" t="s">
        <v>178</v>
      </c>
      <c r="AT260" s="245" t="s">
        <v>175</v>
      </c>
      <c r="AU260" s="245" t="s">
        <v>84</v>
      </c>
      <c r="AY260" s="17" t="s">
        <v>142</v>
      </c>
      <c r="BE260" s="246">
        <f>IF(O260="základní",K260,0)</f>
        <v>0</v>
      </c>
      <c r="BF260" s="246">
        <f>IF(O260="snížená",K260,0)</f>
        <v>0</v>
      </c>
      <c r="BG260" s="246">
        <f>IF(O260="zákl. přenesená",K260,0)</f>
        <v>0</v>
      </c>
      <c r="BH260" s="246">
        <f>IF(O260="sníž. přenesená",K260,0)</f>
        <v>0</v>
      </c>
      <c r="BI260" s="246">
        <f>IF(O260="nulová",K260,0)</f>
        <v>0</v>
      </c>
      <c r="BJ260" s="17" t="s">
        <v>82</v>
      </c>
      <c r="BK260" s="246">
        <f>ROUND(P260*H260,2)</f>
        <v>0</v>
      </c>
      <c r="BL260" s="17" t="s">
        <v>178</v>
      </c>
      <c r="BM260" s="245" t="s">
        <v>763</v>
      </c>
    </row>
    <row r="261" s="2" customFormat="1" ht="44.25" customHeight="1">
      <c r="A261" s="38"/>
      <c r="B261" s="39"/>
      <c r="C261" s="233" t="s">
        <v>764</v>
      </c>
      <c r="D261" s="233" t="s">
        <v>145</v>
      </c>
      <c r="E261" s="234" t="s">
        <v>765</v>
      </c>
      <c r="F261" s="235" t="s">
        <v>766</v>
      </c>
      <c r="G261" s="236" t="s">
        <v>159</v>
      </c>
      <c r="H261" s="237">
        <v>1</v>
      </c>
      <c r="I261" s="238"/>
      <c r="J261" s="238"/>
      <c r="K261" s="239">
        <f>ROUND(P261*H261,2)</f>
        <v>0</v>
      </c>
      <c r="L261" s="235" t="s">
        <v>149</v>
      </c>
      <c r="M261" s="44"/>
      <c r="N261" s="240" t="s">
        <v>22</v>
      </c>
      <c r="O261" s="241" t="s">
        <v>44</v>
      </c>
      <c r="P261" s="242">
        <f>I261+J261</f>
        <v>0</v>
      </c>
      <c r="Q261" s="242">
        <f>ROUND(I261*H261,2)</f>
        <v>0</v>
      </c>
      <c r="R261" s="242">
        <f>ROUND(J261*H261,2)</f>
        <v>0</v>
      </c>
      <c r="S261" s="84"/>
      <c r="T261" s="243">
        <f>S261*H261</f>
        <v>0</v>
      </c>
      <c r="U261" s="243">
        <v>0</v>
      </c>
      <c r="V261" s="243">
        <f>U261*H261</f>
        <v>0</v>
      </c>
      <c r="W261" s="243">
        <v>0</v>
      </c>
      <c r="X261" s="244">
        <f>W261*H261</f>
        <v>0</v>
      </c>
      <c r="Y261" s="38"/>
      <c r="Z261" s="38"/>
      <c r="AA261" s="38"/>
      <c r="AB261" s="38"/>
      <c r="AC261" s="38"/>
      <c r="AD261" s="38"/>
      <c r="AE261" s="38"/>
      <c r="AR261" s="245" t="s">
        <v>82</v>
      </c>
      <c r="AT261" s="245" t="s">
        <v>145</v>
      </c>
      <c r="AU261" s="245" t="s">
        <v>84</v>
      </c>
      <c r="AY261" s="17" t="s">
        <v>142</v>
      </c>
      <c r="BE261" s="246">
        <f>IF(O261="základní",K261,0)</f>
        <v>0</v>
      </c>
      <c r="BF261" s="246">
        <f>IF(O261="snížená",K261,0)</f>
        <v>0</v>
      </c>
      <c r="BG261" s="246">
        <f>IF(O261="zákl. přenesená",K261,0)</f>
        <v>0</v>
      </c>
      <c r="BH261" s="246">
        <f>IF(O261="sníž. přenesená",K261,0)</f>
        <v>0</v>
      </c>
      <c r="BI261" s="246">
        <f>IF(O261="nulová",K261,0)</f>
        <v>0</v>
      </c>
      <c r="BJ261" s="17" t="s">
        <v>82</v>
      </c>
      <c r="BK261" s="246">
        <f>ROUND(P261*H261,2)</f>
        <v>0</v>
      </c>
      <c r="BL261" s="17" t="s">
        <v>82</v>
      </c>
      <c r="BM261" s="245" t="s">
        <v>767</v>
      </c>
    </row>
    <row r="262" s="2" customFormat="1" ht="21.75" customHeight="1">
      <c r="A262" s="38"/>
      <c r="B262" s="39"/>
      <c r="C262" s="251" t="s">
        <v>768</v>
      </c>
      <c r="D262" s="251" t="s">
        <v>175</v>
      </c>
      <c r="E262" s="252" t="s">
        <v>769</v>
      </c>
      <c r="F262" s="253" t="s">
        <v>770</v>
      </c>
      <c r="G262" s="254" t="s">
        <v>159</v>
      </c>
      <c r="H262" s="255">
        <v>1</v>
      </c>
      <c r="I262" s="256"/>
      <c r="J262" s="257"/>
      <c r="K262" s="258">
        <f>ROUND(P262*H262,2)</f>
        <v>0</v>
      </c>
      <c r="L262" s="253" t="s">
        <v>149</v>
      </c>
      <c r="M262" s="259"/>
      <c r="N262" s="260" t="s">
        <v>22</v>
      </c>
      <c r="O262" s="241" t="s">
        <v>44</v>
      </c>
      <c r="P262" s="242">
        <f>I262+J262</f>
        <v>0</v>
      </c>
      <c r="Q262" s="242">
        <f>ROUND(I262*H262,2)</f>
        <v>0</v>
      </c>
      <c r="R262" s="242">
        <f>ROUND(J262*H262,2)</f>
        <v>0</v>
      </c>
      <c r="S262" s="84"/>
      <c r="T262" s="243">
        <f>S262*H262</f>
        <v>0</v>
      </c>
      <c r="U262" s="243">
        <v>0</v>
      </c>
      <c r="V262" s="243">
        <f>U262*H262</f>
        <v>0</v>
      </c>
      <c r="W262" s="243">
        <v>0</v>
      </c>
      <c r="X262" s="244">
        <f>W262*H262</f>
        <v>0</v>
      </c>
      <c r="Y262" s="38"/>
      <c r="Z262" s="38"/>
      <c r="AA262" s="38"/>
      <c r="AB262" s="38"/>
      <c r="AC262" s="38"/>
      <c r="AD262" s="38"/>
      <c r="AE262" s="38"/>
      <c r="AR262" s="245" t="s">
        <v>178</v>
      </c>
      <c r="AT262" s="245" t="s">
        <v>175</v>
      </c>
      <c r="AU262" s="245" t="s">
        <v>84</v>
      </c>
      <c r="AY262" s="17" t="s">
        <v>142</v>
      </c>
      <c r="BE262" s="246">
        <f>IF(O262="základní",K262,0)</f>
        <v>0</v>
      </c>
      <c r="BF262" s="246">
        <f>IF(O262="snížená",K262,0)</f>
        <v>0</v>
      </c>
      <c r="BG262" s="246">
        <f>IF(O262="zákl. přenesená",K262,0)</f>
        <v>0</v>
      </c>
      <c r="BH262" s="246">
        <f>IF(O262="sníž. přenesená",K262,0)</f>
        <v>0</v>
      </c>
      <c r="BI262" s="246">
        <f>IF(O262="nulová",K262,0)</f>
        <v>0</v>
      </c>
      <c r="BJ262" s="17" t="s">
        <v>82</v>
      </c>
      <c r="BK262" s="246">
        <f>ROUND(P262*H262,2)</f>
        <v>0</v>
      </c>
      <c r="BL262" s="17" t="s">
        <v>178</v>
      </c>
      <c r="BM262" s="245" t="s">
        <v>771</v>
      </c>
    </row>
    <row r="263" s="2" customFormat="1" ht="33" customHeight="1">
      <c r="A263" s="38"/>
      <c r="B263" s="39"/>
      <c r="C263" s="251" t="s">
        <v>772</v>
      </c>
      <c r="D263" s="251" t="s">
        <v>175</v>
      </c>
      <c r="E263" s="252" t="s">
        <v>773</v>
      </c>
      <c r="F263" s="253" t="s">
        <v>774</v>
      </c>
      <c r="G263" s="254" t="s">
        <v>159</v>
      </c>
      <c r="H263" s="255">
        <v>10</v>
      </c>
      <c r="I263" s="256"/>
      <c r="J263" s="257"/>
      <c r="K263" s="258">
        <f>ROUND(P263*H263,2)</f>
        <v>0</v>
      </c>
      <c r="L263" s="253" t="s">
        <v>149</v>
      </c>
      <c r="M263" s="259"/>
      <c r="N263" s="260" t="s">
        <v>22</v>
      </c>
      <c r="O263" s="241" t="s">
        <v>44</v>
      </c>
      <c r="P263" s="242">
        <f>I263+J263</f>
        <v>0</v>
      </c>
      <c r="Q263" s="242">
        <f>ROUND(I263*H263,2)</f>
        <v>0</v>
      </c>
      <c r="R263" s="242">
        <f>ROUND(J263*H263,2)</f>
        <v>0</v>
      </c>
      <c r="S263" s="84"/>
      <c r="T263" s="243">
        <f>S263*H263</f>
        <v>0</v>
      </c>
      <c r="U263" s="243">
        <v>0</v>
      </c>
      <c r="V263" s="243">
        <f>U263*H263</f>
        <v>0</v>
      </c>
      <c r="W263" s="243">
        <v>0</v>
      </c>
      <c r="X263" s="244">
        <f>W263*H263</f>
        <v>0</v>
      </c>
      <c r="Y263" s="38"/>
      <c r="Z263" s="38"/>
      <c r="AA263" s="38"/>
      <c r="AB263" s="38"/>
      <c r="AC263" s="38"/>
      <c r="AD263" s="38"/>
      <c r="AE263" s="38"/>
      <c r="AR263" s="245" t="s">
        <v>84</v>
      </c>
      <c r="AT263" s="245" t="s">
        <v>175</v>
      </c>
      <c r="AU263" s="245" t="s">
        <v>84</v>
      </c>
      <c r="AY263" s="17" t="s">
        <v>142</v>
      </c>
      <c r="BE263" s="246">
        <f>IF(O263="základní",K263,0)</f>
        <v>0</v>
      </c>
      <c r="BF263" s="246">
        <f>IF(O263="snížená",K263,0)</f>
        <v>0</v>
      </c>
      <c r="BG263" s="246">
        <f>IF(O263="zákl. přenesená",K263,0)</f>
        <v>0</v>
      </c>
      <c r="BH263" s="246">
        <f>IF(O263="sníž. přenesená",K263,0)</f>
        <v>0</v>
      </c>
      <c r="BI263" s="246">
        <f>IF(O263="nulová",K263,0)</f>
        <v>0</v>
      </c>
      <c r="BJ263" s="17" t="s">
        <v>82</v>
      </c>
      <c r="BK263" s="246">
        <f>ROUND(P263*H263,2)</f>
        <v>0</v>
      </c>
      <c r="BL263" s="17" t="s">
        <v>82</v>
      </c>
      <c r="BM263" s="245" t="s">
        <v>775</v>
      </c>
    </row>
    <row r="264" s="2" customFormat="1" ht="44.25" customHeight="1">
      <c r="A264" s="38"/>
      <c r="B264" s="39"/>
      <c r="C264" s="233" t="s">
        <v>776</v>
      </c>
      <c r="D264" s="233" t="s">
        <v>145</v>
      </c>
      <c r="E264" s="234" t="s">
        <v>777</v>
      </c>
      <c r="F264" s="235" t="s">
        <v>778</v>
      </c>
      <c r="G264" s="236" t="s">
        <v>159</v>
      </c>
      <c r="H264" s="237">
        <v>4</v>
      </c>
      <c r="I264" s="238"/>
      <c r="J264" s="238"/>
      <c r="K264" s="239">
        <f>ROUND(P264*H264,2)</f>
        <v>0</v>
      </c>
      <c r="L264" s="235" t="s">
        <v>149</v>
      </c>
      <c r="M264" s="44"/>
      <c r="N264" s="240" t="s">
        <v>22</v>
      </c>
      <c r="O264" s="241" t="s">
        <v>44</v>
      </c>
      <c r="P264" s="242">
        <f>I264+J264</f>
        <v>0</v>
      </c>
      <c r="Q264" s="242">
        <f>ROUND(I264*H264,2)</f>
        <v>0</v>
      </c>
      <c r="R264" s="242">
        <f>ROUND(J264*H264,2)</f>
        <v>0</v>
      </c>
      <c r="S264" s="84"/>
      <c r="T264" s="243">
        <f>S264*H264</f>
        <v>0</v>
      </c>
      <c r="U264" s="243">
        <v>0</v>
      </c>
      <c r="V264" s="243">
        <f>U264*H264</f>
        <v>0</v>
      </c>
      <c r="W264" s="243">
        <v>0</v>
      </c>
      <c r="X264" s="244">
        <f>W264*H264</f>
        <v>0</v>
      </c>
      <c r="Y264" s="38"/>
      <c r="Z264" s="38"/>
      <c r="AA264" s="38"/>
      <c r="AB264" s="38"/>
      <c r="AC264" s="38"/>
      <c r="AD264" s="38"/>
      <c r="AE264" s="38"/>
      <c r="AR264" s="245" t="s">
        <v>141</v>
      </c>
      <c r="AT264" s="245" t="s">
        <v>145</v>
      </c>
      <c r="AU264" s="245" t="s">
        <v>84</v>
      </c>
      <c r="AY264" s="17" t="s">
        <v>142</v>
      </c>
      <c r="BE264" s="246">
        <f>IF(O264="základní",K264,0)</f>
        <v>0</v>
      </c>
      <c r="BF264" s="246">
        <f>IF(O264="snížená",K264,0)</f>
        <v>0</v>
      </c>
      <c r="BG264" s="246">
        <f>IF(O264="zákl. přenesená",K264,0)</f>
        <v>0</v>
      </c>
      <c r="BH264" s="246">
        <f>IF(O264="sníž. přenesená",K264,0)</f>
        <v>0</v>
      </c>
      <c r="BI264" s="246">
        <f>IF(O264="nulová",K264,0)</f>
        <v>0</v>
      </c>
      <c r="BJ264" s="17" t="s">
        <v>82</v>
      </c>
      <c r="BK264" s="246">
        <f>ROUND(P264*H264,2)</f>
        <v>0</v>
      </c>
      <c r="BL264" s="17" t="s">
        <v>141</v>
      </c>
      <c r="BM264" s="245" t="s">
        <v>779</v>
      </c>
    </row>
    <row r="265" s="2" customFormat="1" ht="44.25" customHeight="1">
      <c r="A265" s="38"/>
      <c r="B265" s="39"/>
      <c r="C265" s="233" t="s">
        <v>780</v>
      </c>
      <c r="D265" s="233" t="s">
        <v>145</v>
      </c>
      <c r="E265" s="234" t="s">
        <v>781</v>
      </c>
      <c r="F265" s="235" t="s">
        <v>782</v>
      </c>
      <c r="G265" s="236" t="s">
        <v>159</v>
      </c>
      <c r="H265" s="237">
        <v>2</v>
      </c>
      <c r="I265" s="238"/>
      <c r="J265" s="238"/>
      <c r="K265" s="239">
        <f>ROUND(P265*H265,2)</f>
        <v>0</v>
      </c>
      <c r="L265" s="235" t="s">
        <v>149</v>
      </c>
      <c r="M265" s="44"/>
      <c r="N265" s="240" t="s">
        <v>22</v>
      </c>
      <c r="O265" s="241" t="s">
        <v>44</v>
      </c>
      <c r="P265" s="242">
        <f>I265+J265</f>
        <v>0</v>
      </c>
      <c r="Q265" s="242">
        <f>ROUND(I265*H265,2)</f>
        <v>0</v>
      </c>
      <c r="R265" s="242">
        <f>ROUND(J265*H265,2)</f>
        <v>0</v>
      </c>
      <c r="S265" s="84"/>
      <c r="T265" s="243">
        <f>S265*H265</f>
        <v>0</v>
      </c>
      <c r="U265" s="243">
        <v>0</v>
      </c>
      <c r="V265" s="243">
        <f>U265*H265</f>
        <v>0</v>
      </c>
      <c r="W265" s="243">
        <v>0</v>
      </c>
      <c r="X265" s="244">
        <f>W265*H265</f>
        <v>0</v>
      </c>
      <c r="Y265" s="38"/>
      <c r="Z265" s="38"/>
      <c r="AA265" s="38"/>
      <c r="AB265" s="38"/>
      <c r="AC265" s="38"/>
      <c r="AD265" s="38"/>
      <c r="AE265" s="38"/>
      <c r="AR265" s="245" t="s">
        <v>141</v>
      </c>
      <c r="AT265" s="245" t="s">
        <v>145</v>
      </c>
      <c r="AU265" s="245" t="s">
        <v>84</v>
      </c>
      <c r="AY265" s="17" t="s">
        <v>142</v>
      </c>
      <c r="BE265" s="246">
        <f>IF(O265="základní",K265,0)</f>
        <v>0</v>
      </c>
      <c r="BF265" s="246">
        <f>IF(O265="snížená",K265,0)</f>
        <v>0</v>
      </c>
      <c r="BG265" s="246">
        <f>IF(O265="zákl. přenesená",K265,0)</f>
        <v>0</v>
      </c>
      <c r="BH265" s="246">
        <f>IF(O265="sníž. přenesená",K265,0)</f>
        <v>0</v>
      </c>
      <c r="BI265" s="246">
        <f>IF(O265="nulová",K265,0)</f>
        <v>0</v>
      </c>
      <c r="BJ265" s="17" t="s">
        <v>82</v>
      </c>
      <c r="BK265" s="246">
        <f>ROUND(P265*H265,2)</f>
        <v>0</v>
      </c>
      <c r="BL265" s="17" t="s">
        <v>141</v>
      </c>
      <c r="BM265" s="245" t="s">
        <v>783</v>
      </c>
    </row>
    <row r="266" s="2" customFormat="1" ht="33" customHeight="1">
      <c r="A266" s="38"/>
      <c r="B266" s="39"/>
      <c r="C266" s="233" t="s">
        <v>784</v>
      </c>
      <c r="D266" s="233" t="s">
        <v>145</v>
      </c>
      <c r="E266" s="234" t="s">
        <v>785</v>
      </c>
      <c r="F266" s="235" t="s">
        <v>786</v>
      </c>
      <c r="G266" s="236" t="s">
        <v>159</v>
      </c>
      <c r="H266" s="237">
        <v>2</v>
      </c>
      <c r="I266" s="238"/>
      <c r="J266" s="238"/>
      <c r="K266" s="239">
        <f>ROUND(P266*H266,2)</f>
        <v>0</v>
      </c>
      <c r="L266" s="235" t="s">
        <v>149</v>
      </c>
      <c r="M266" s="44"/>
      <c r="N266" s="240" t="s">
        <v>22</v>
      </c>
      <c r="O266" s="241" t="s">
        <v>44</v>
      </c>
      <c r="P266" s="242">
        <f>I266+J266</f>
        <v>0</v>
      </c>
      <c r="Q266" s="242">
        <f>ROUND(I266*H266,2)</f>
        <v>0</v>
      </c>
      <c r="R266" s="242">
        <f>ROUND(J266*H266,2)</f>
        <v>0</v>
      </c>
      <c r="S266" s="84"/>
      <c r="T266" s="243">
        <f>S266*H266</f>
        <v>0</v>
      </c>
      <c r="U266" s="243">
        <v>0</v>
      </c>
      <c r="V266" s="243">
        <f>U266*H266</f>
        <v>0</v>
      </c>
      <c r="W266" s="243">
        <v>0</v>
      </c>
      <c r="X266" s="244">
        <f>W266*H266</f>
        <v>0</v>
      </c>
      <c r="Y266" s="38"/>
      <c r="Z266" s="38"/>
      <c r="AA266" s="38"/>
      <c r="AB266" s="38"/>
      <c r="AC266" s="38"/>
      <c r="AD266" s="38"/>
      <c r="AE266" s="38"/>
      <c r="AR266" s="245" t="s">
        <v>141</v>
      </c>
      <c r="AT266" s="245" t="s">
        <v>145</v>
      </c>
      <c r="AU266" s="245" t="s">
        <v>84</v>
      </c>
      <c r="AY266" s="17" t="s">
        <v>142</v>
      </c>
      <c r="BE266" s="246">
        <f>IF(O266="základní",K266,0)</f>
        <v>0</v>
      </c>
      <c r="BF266" s="246">
        <f>IF(O266="snížená",K266,0)</f>
        <v>0</v>
      </c>
      <c r="BG266" s="246">
        <f>IF(O266="zákl. přenesená",K266,0)</f>
        <v>0</v>
      </c>
      <c r="BH266" s="246">
        <f>IF(O266="sníž. přenesená",K266,0)</f>
        <v>0</v>
      </c>
      <c r="BI266" s="246">
        <f>IF(O266="nulová",K266,0)</f>
        <v>0</v>
      </c>
      <c r="BJ266" s="17" t="s">
        <v>82</v>
      </c>
      <c r="BK266" s="246">
        <f>ROUND(P266*H266,2)</f>
        <v>0</v>
      </c>
      <c r="BL266" s="17" t="s">
        <v>141</v>
      </c>
      <c r="BM266" s="245" t="s">
        <v>787</v>
      </c>
    </row>
    <row r="267" s="12" customFormat="1" ht="22.8" customHeight="1">
      <c r="A267" s="12"/>
      <c r="B267" s="216"/>
      <c r="C267" s="217"/>
      <c r="D267" s="218" t="s">
        <v>74</v>
      </c>
      <c r="E267" s="231" t="s">
        <v>788</v>
      </c>
      <c r="F267" s="231" t="s">
        <v>789</v>
      </c>
      <c r="G267" s="217"/>
      <c r="H267" s="217"/>
      <c r="I267" s="220"/>
      <c r="J267" s="220"/>
      <c r="K267" s="232">
        <f>BK267</f>
        <v>0</v>
      </c>
      <c r="L267" s="217"/>
      <c r="M267" s="222"/>
      <c r="N267" s="223"/>
      <c r="O267" s="224"/>
      <c r="P267" s="224"/>
      <c r="Q267" s="225">
        <f>SUM(Q268:Q286)</f>
        <v>0</v>
      </c>
      <c r="R267" s="225">
        <f>SUM(R268:R286)</f>
        <v>0</v>
      </c>
      <c r="S267" s="224"/>
      <c r="T267" s="226">
        <f>SUM(T268:T286)</f>
        <v>0</v>
      </c>
      <c r="U267" s="224"/>
      <c r="V267" s="226">
        <f>SUM(V268:V286)</f>
        <v>0</v>
      </c>
      <c r="W267" s="224"/>
      <c r="X267" s="227">
        <f>SUM(X268:X286)</f>
        <v>0</v>
      </c>
      <c r="Y267" s="12"/>
      <c r="Z267" s="12"/>
      <c r="AA267" s="12"/>
      <c r="AB267" s="12"/>
      <c r="AC267" s="12"/>
      <c r="AD267" s="12"/>
      <c r="AE267" s="12"/>
      <c r="AR267" s="228" t="s">
        <v>141</v>
      </c>
      <c r="AT267" s="229" t="s">
        <v>74</v>
      </c>
      <c r="AU267" s="229" t="s">
        <v>82</v>
      </c>
      <c r="AY267" s="228" t="s">
        <v>142</v>
      </c>
      <c r="BK267" s="230">
        <f>SUM(BK268:BK286)</f>
        <v>0</v>
      </c>
    </row>
    <row r="268" s="2" customFormat="1" ht="66.75" customHeight="1">
      <c r="A268" s="38"/>
      <c r="B268" s="39"/>
      <c r="C268" s="233" t="s">
        <v>790</v>
      </c>
      <c r="D268" s="233" t="s">
        <v>145</v>
      </c>
      <c r="E268" s="234" t="s">
        <v>791</v>
      </c>
      <c r="F268" s="235" t="s">
        <v>792</v>
      </c>
      <c r="G268" s="236" t="s">
        <v>159</v>
      </c>
      <c r="H268" s="237">
        <v>1</v>
      </c>
      <c r="I268" s="238"/>
      <c r="J268" s="238"/>
      <c r="K268" s="239">
        <f>ROUND(P268*H268,2)</f>
        <v>0</v>
      </c>
      <c r="L268" s="235" t="s">
        <v>149</v>
      </c>
      <c r="M268" s="44"/>
      <c r="N268" s="240" t="s">
        <v>22</v>
      </c>
      <c r="O268" s="241" t="s">
        <v>44</v>
      </c>
      <c r="P268" s="242">
        <f>I268+J268</f>
        <v>0</v>
      </c>
      <c r="Q268" s="242">
        <f>ROUND(I268*H268,2)</f>
        <v>0</v>
      </c>
      <c r="R268" s="242">
        <f>ROUND(J268*H268,2)</f>
        <v>0</v>
      </c>
      <c r="S268" s="84"/>
      <c r="T268" s="243">
        <f>S268*H268</f>
        <v>0</v>
      </c>
      <c r="U268" s="243">
        <v>0</v>
      </c>
      <c r="V268" s="243">
        <f>U268*H268</f>
        <v>0</v>
      </c>
      <c r="W268" s="243">
        <v>0</v>
      </c>
      <c r="X268" s="244">
        <f>W268*H268</f>
        <v>0</v>
      </c>
      <c r="Y268" s="38"/>
      <c r="Z268" s="38"/>
      <c r="AA268" s="38"/>
      <c r="AB268" s="38"/>
      <c r="AC268" s="38"/>
      <c r="AD268" s="38"/>
      <c r="AE268" s="38"/>
      <c r="AR268" s="245" t="s">
        <v>141</v>
      </c>
      <c r="AT268" s="245" t="s">
        <v>145</v>
      </c>
      <c r="AU268" s="245" t="s">
        <v>84</v>
      </c>
      <c r="AY268" s="17" t="s">
        <v>142</v>
      </c>
      <c r="BE268" s="246">
        <f>IF(O268="základní",K268,0)</f>
        <v>0</v>
      </c>
      <c r="BF268" s="246">
        <f>IF(O268="snížená",K268,0)</f>
        <v>0</v>
      </c>
      <c r="BG268" s="246">
        <f>IF(O268="zákl. přenesená",K268,0)</f>
        <v>0</v>
      </c>
      <c r="BH268" s="246">
        <f>IF(O268="sníž. přenesená",K268,0)</f>
        <v>0</v>
      </c>
      <c r="BI268" s="246">
        <f>IF(O268="nulová",K268,0)</f>
        <v>0</v>
      </c>
      <c r="BJ268" s="17" t="s">
        <v>82</v>
      </c>
      <c r="BK268" s="246">
        <f>ROUND(P268*H268,2)</f>
        <v>0</v>
      </c>
      <c r="BL268" s="17" t="s">
        <v>141</v>
      </c>
      <c r="BM268" s="245" t="s">
        <v>793</v>
      </c>
    </row>
    <row r="269" s="2" customFormat="1" ht="44.25" customHeight="1">
      <c r="A269" s="38"/>
      <c r="B269" s="39"/>
      <c r="C269" s="233" t="s">
        <v>794</v>
      </c>
      <c r="D269" s="233" t="s">
        <v>145</v>
      </c>
      <c r="E269" s="234" t="s">
        <v>795</v>
      </c>
      <c r="F269" s="235" t="s">
        <v>796</v>
      </c>
      <c r="G269" s="236" t="s">
        <v>159</v>
      </c>
      <c r="H269" s="237">
        <v>1</v>
      </c>
      <c r="I269" s="238"/>
      <c r="J269" s="238"/>
      <c r="K269" s="239">
        <f>ROUND(P269*H269,2)</f>
        <v>0</v>
      </c>
      <c r="L269" s="235" t="s">
        <v>149</v>
      </c>
      <c r="M269" s="44"/>
      <c r="N269" s="240" t="s">
        <v>22</v>
      </c>
      <c r="O269" s="241" t="s">
        <v>44</v>
      </c>
      <c r="P269" s="242">
        <f>I269+J269</f>
        <v>0</v>
      </c>
      <c r="Q269" s="242">
        <f>ROUND(I269*H269,2)</f>
        <v>0</v>
      </c>
      <c r="R269" s="242">
        <f>ROUND(J269*H269,2)</f>
        <v>0</v>
      </c>
      <c r="S269" s="84"/>
      <c r="T269" s="243">
        <f>S269*H269</f>
        <v>0</v>
      </c>
      <c r="U269" s="243">
        <v>0</v>
      </c>
      <c r="V269" s="243">
        <f>U269*H269</f>
        <v>0</v>
      </c>
      <c r="W269" s="243">
        <v>0</v>
      </c>
      <c r="X269" s="244">
        <f>W269*H269</f>
        <v>0</v>
      </c>
      <c r="Y269" s="38"/>
      <c r="Z269" s="38"/>
      <c r="AA269" s="38"/>
      <c r="AB269" s="38"/>
      <c r="AC269" s="38"/>
      <c r="AD269" s="38"/>
      <c r="AE269" s="38"/>
      <c r="AR269" s="245" t="s">
        <v>141</v>
      </c>
      <c r="AT269" s="245" t="s">
        <v>145</v>
      </c>
      <c r="AU269" s="245" t="s">
        <v>84</v>
      </c>
      <c r="AY269" s="17" t="s">
        <v>142</v>
      </c>
      <c r="BE269" s="246">
        <f>IF(O269="základní",K269,0)</f>
        <v>0</v>
      </c>
      <c r="BF269" s="246">
        <f>IF(O269="snížená",K269,0)</f>
        <v>0</v>
      </c>
      <c r="BG269" s="246">
        <f>IF(O269="zákl. přenesená",K269,0)</f>
        <v>0</v>
      </c>
      <c r="BH269" s="246">
        <f>IF(O269="sníž. přenesená",K269,0)</f>
        <v>0</v>
      </c>
      <c r="BI269" s="246">
        <f>IF(O269="nulová",K269,0)</f>
        <v>0</v>
      </c>
      <c r="BJ269" s="17" t="s">
        <v>82</v>
      </c>
      <c r="BK269" s="246">
        <f>ROUND(P269*H269,2)</f>
        <v>0</v>
      </c>
      <c r="BL269" s="17" t="s">
        <v>141</v>
      </c>
      <c r="BM269" s="245" t="s">
        <v>797</v>
      </c>
    </row>
    <row r="270" s="2" customFormat="1" ht="55.5" customHeight="1">
      <c r="A270" s="38"/>
      <c r="B270" s="39"/>
      <c r="C270" s="233" t="s">
        <v>798</v>
      </c>
      <c r="D270" s="233" t="s">
        <v>145</v>
      </c>
      <c r="E270" s="234" t="s">
        <v>799</v>
      </c>
      <c r="F270" s="235" t="s">
        <v>800</v>
      </c>
      <c r="G270" s="236" t="s">
        <v>159</v>
      </c>
      <c r="H270" s="237">
        <v>1</v>
      </c>
      <c r="I270" s="238"/>
      <c r="J270" s="238"/>
      <c r="K270" s="239">
        <f>ROUND(P270*H270,2)</f>
        <v>0</v>
      </c>
      <c r="L270" s="235" t="s">
        <v>149</v>
      </c>
      <c r="M270" s="44"/>
      <c r="N270" s="240" t="s">
        <v>22</v>
      </c>
      <c r="O270" s="241" t="s">
        <v>44</v>
      </c>
      <c r="P270" s="242">
        <f>I270+J270</f>
        <v>0</v>
      </c>
      <c r="Q270" s="242">
        <f>ROUND(I270*H270,2)</f>
        <v>0</v>
      </c>
      <c r="R270" s="242">
        <f>ROUND(J270*H270,2)</f>
        <v>0</v>
      </c>
      <c r="S270" s="84"/>
      <c r="T270" s="243">
        <f>S270*H270</f>
        <v>0</v>
      </c>
      <c r="U270" s="243">
        <v>0</v>
      </c>
      <c r="V270" s="243">
        <f>U270*H270</f>
        <v>0</v>
      </c>
      <c r="W270" s="243">
        <v>0</v>
      </c>
      <c r="X270" s="244">
        <f>W270*H270</f>
        <v>0</v>
      </c>
      <c r="Y270" s="38"/>
      <c r="Z270" s="38"/>
      <c r="AA270" s="38"/>
      <c r="AB270" s="38"/>
      <c r="AC270" s="38"/>
      <c r="AD270" s="38"/>
      <c r="AE270" s="38"/>
      <c r="AR270" s="245" t="s">
        <v>141</v>
      </c>
      <c r="AT270" s="245" t="s">
        <v>145</v>
      </c>
      <c r="AU270" s="245" t="s">
        <v>84</v>
      </c>
      <c r="AY270" s="17" t="s">
        <v>142</v>
      </c>
      <c r="BE270" s="246">
        <f>IF(O270="základní",K270,0)</f>
        <v>0</v>
      </c>
      <c r="BF270" s="246">
        <f>IF(O270="snížená",K270,0)</f>
        <v>0</v>
      </c>
      <c r="BG270" s="246">
        <f>IF(O270="zákl. přenesená",K270,0)</f>
        <v>0</v>
      </c>
      <c r="BH270" s="246">
        <f>IF(O270="sníž. přenesená",K270,0)</f>
        <v>0</v>
      </c>
      <c r="BI270" s="246">
        <f>IF(O270="nulová",K270,0)</f>
        <v>0</v>
      </c>
      <c r="BJ270" s="17" t="s">
        <v>82</v>
      </c>
      <c r="BK270" s="246">
        <f>ROUND(P270*H270,2)</f>
        <v>0</v>
      </c>
      <c r="BL270" s="17" t="s">
        <v>141</v>
      </c>
      <c r="BM270" s="245" t="s">
        <v>801</v>
      </c>
    </row>
    <row r="271" s="2" customFormat="1" ht="44.25" customHeight="1">
      <c r="A271" s="38"/>
      <c r="B271" s="39"/>
      <c r="C271" s="233" t="s">
        <v>802</v>
      </c>
      <c r="D271" s="233" t="s">
        <v>145</v>
      </c>
      <c r="E271" s="234" t="s">
        <v>803</v>
      </c>
      <c r="F271" s="235" t="s">
        <v>804</v>
      </c>
      <c r="G271" s="236" t="s">
        <v>159</v>
      </c>
      <c r="H271" s="237">
        <v>1</v>
      </c>
      <c r="I271" s="238"/>
      <c r="J271" s="238"/>
      <c r="K271" s="239">
        <f>ROUND(P271*H271,2)</f>
        <v>0</v>
      </c>
      <c r="L271" s="235" t="s">
        <v>149</v>
      </c>
      <c r="M271" s="44"/>
      <c r="N271" s="240" t="s">
        <v>22</v>
      </c>
      <c r="O271" s="241" t="s">
        <v>44</v>
      </c>
      <c r="P271" s="242">
        <f>I271+J271</f>
        <v>0</v>
      </c>
      <c r="Q271" s="242">
        <f>ROUND(I271*H271,2)</f>
        <v>0</v>
      </c>
      <c r="R271" s="242">
        <f>ROUND(J271*H271,2)</f>
        <v>0</v>
      </c>
      <c r="S271" s="84"/>
      <c r="T271" s="243">
        <f>S271*H271</f>
        <v>0</v>
      </c>
      <c r="U271" s="243">
        <v>0</v>
      </c>
      <c r="V271" s="243">
        <f>U271*H271</f>
        <v>0</v>
      </c>
      <c r="W271" s="243">
        <v>0</v>
      </c>
      <c r="X271" s="244">
        <f>W271*H271</f>
        <v>0</v>
      </c>
      <c r="Y271" s="38"/>
      <c r="Z271" s="38"/>
      <c r="AA271" s="38"/>
      <c r="AB271" s="38"/>
      <c r="AC271" s="38"/>
      <c r="AD271" s="38"/>
      <c r="AE271" s="38"/>
      <c r="AR271" s="245" t="s">
        <v>141</v>
      </c>
      <c r="AT271" s="245" t="s">
        <v>145</v>
      </c>
      <c r="AU271" s="245" t="s">
        <v>84</v>
      </c>
      <c r="AY271" s="17" t="s">
        <v>142</v>
      </c>
      <c r="BE271" s="246">
        <f>IF(O271="základní",K271,0)</f>
        <v>0</v>
      </c>
      <c r="BF271" s="246">
        <f>IF(O271="snížená",K271,0)</f>
        <v>0</v>
      </c>
      <c r="BG271" s="246">
        <f>IF(O271="zákl. přenesená",K271,0)</f>
        <v>0</v>
      </c>
      <c r="BH271" s="246">
        <f>IF(O271="sníž. přenesená",K271,0)</f>
        <v>0</v>
      </c>
      <c r="BI271" s="246">
        <f>IF(O271="nulová",K271,0)</f>
        <v>0</v>
      </c>
      <c r="BJ271" s="17" t="s">
        <v>82</v>
      </c>
      <c r="BK271" s="246">
        <f>ROUND(P271*H271,2)</f>
        <v>0</v>
      </c>
      <c r="BL271" s="17" t="s">
        <v>141</v>
      </c>
      <c r="BM271" s="245" t="s">
        <v>805</v>
      </c>
    </row>
    <row r="272" s="2" customFormat="1" ht="44.25" customHeight="1">
      <c r="A272" s="38"/>
      <c r="B272" s="39"/>
      <c r="C272" s="233" t="s">
        <v>806</v>
      </c>
      <c r="D272" s="233" t="s">
        <v>145</v>
      </c>
      <c r="E272" s="234" t="s">
        <v>807</v>
      </c>
      <c r="F272" s="235" t="s">
        <v>808</v>
      </c>
      <c r="G272" s="236" t="s">
        <v>159</v>
      </c>
      <c r="H272" s="237">
        <v>1</v>
      </c>
      <c r="I272" s="238"/>
      <c r="J272" s="238"/>
      <c r="K272" s="239">
        <f>ROUND(P272*H272,2)</f>
        <v>0</v>
      </c>
      <c r="L272" s="235" t="s">
        <v>149</v>
      </c>
      <c r="M272" s="44"/>
      <c r="N272" s="240" t="s">
        <v>22</v>
      </c>
      <c r="O272" s="241" t="s">
        <v>44</v>
      </c>
      <c r="P272" s="242">
        <f>I272+J272</f>
        <v>0</v>
      </c>
      <c r="Q272" s="242">
        <f>ROUND(I272*H272,2)</f>
        <v>0</v>
      </c>
      <c r="R272" s="242">
        <f>ROUND(J272*H272,2)</f>
        <v>0</v>
      </c>
      <c r="S272" s="84"/>
      <c r="T272" s="243">
        <f>S272*H272</f>
        <v>0</v>
      </c>
      <c r="U272" s="243">
        <v>0</v>
      </c>
      <c r="V272" s="243">
        <f>U272*H272</f>
        <v>0</v>
      </c>
      <c r="W272" s="243">
        <v>0</v>
      </c>
      <c r="X272" s="244">
        <f>W272*H272</f>
        <v>0</v>
      </c>
      <c r="Y272" s="38"/>
      <c r="Z272" s="38"/>
      <c r="AA272" s="38"/>
      <c r="AB272" s="38"/>
      <c r="AC272" s="38"/>
      <c r="AD272" s="38"/>
      <c r="AE272" s="38"/>
      <c r="AR272" s="245" t="s">
        <v>141</v>
      </c>
      <c r="AT272" s="245" t="s">
        <v>145</v>
      </c>
      <c r="AU272" s="245" t="s">
        <v>84</v>
      </c>
      <c r="AY272" s="17" t="s">
        <v>142</v>
      </c>
      <c r="BE272" s="246">
        <f>IF(O272="základní",K272,0)</f>
        <v>0</v>
      </c>
      <c r="BF272" s="246">
        <f>IF(O272="snížená",K272,0)</f>
        <v>0</v>
      </c>
      <c r="BG272" s="246">
        <f>IF(O272="zákl. přenesená",K272,0)</f>
        <v>0</v>
      </c>
      <c r="BH272" s="246">
        <f>IF(O272="sníž. přenesená",K272,0)</f>
        <v>0</v>
      </c>
      <c r="BI272" s="246">
        <f>IF(O272="nulová",K272,0)</f>
        <v>0</v>
      </c>
      <c r="BJ272" s="17" t="s">
        <v>82</v>
      </c>
      <c r="BK272" s="246">
        <f>ROUND(P272*H272,2)</f>
        <v>0</v>
      </c>
      <c r="BL272" s="17" t="s">
        <v>141</v>
      </c>
      <c r="BM272" s="245" t="s">
        <v>809</v>
      </c>
    </row>
    <row r="273" s="2" customFormat="1" ht="44.25" customHeight="1">
      <c r="A273" s="38"/>
      <c r="B273" s="39"/>
      <c r="C273" s="233" t="s">
        <v>810</v>
      </c>
      <c r="D273" s="233" t="s">
        <v>145</v>
      </c>
      <c r="E273" s="234" t="s">
        <v>811</v>
      </c>
      <c r="F273" s="235" t="s">
        <v>812</v>
      </c>
      <c r="G273" s="236" t="s">
        <v>159</v>
      </c>
      <c r="H273" s="237">
        <v>1</v>
      </c>
      <c r="I273" s="238"/>
      <c r="J273" s="238"/>
      <c r="K273" s="239">
        <f>ROUND(P273*H273,2)</f>
        <v>0</v>
      </c>
      <c r="L273" s="235" t="s">
        <v>149</v>
      </c>
      <c r="M273" s="44"/>
      <c r="N273" s="240" t="s">
        <v>22</v>
      </c>
      <c r="O273" s="241" t="s">
        <v>44</v>
      </c>
      <c r="P273" s="242">
        <f>I273+J273</f>
        <v>0</v>
      </c>
      <c r="Q273" s="242">
        <f>ROUND(I273*H273,2)</f>
        <v>0</v>
      </c>
      <c r="R273" s="242">
        <f>ROUND(J273*H273,2)</f>
        <v>0</v>
      </c>
      <c r="S273" s="84"/>
      <c r="T273" s="243">
        <f>S273*H273</f>
        <v>0</v>
      </c>
      <c r="U273" s="243">
        <v>0</v>
      </c>
      <c r="V273" s="243">
        <f>U273*H273</f>
        <v>0</v>
      </c>
      <c r="W273" s="243">
        <v>0</v>
      </c>
      <c r="X273" s="244">
        <f>W273*H273</f>
        <v>0</v>
      </c>
      <c r="Y273" s="38"/>
      <c r="Z273" s="38"/>
      <c r="AA273" s="38"/>
      <c r="AB273" s="38"/>
      <c r="AC273" s="38"/>
      <c r="AD273" s="38"/>
      <c r="AE273" s="38"/>
      <c r="AR273" s="245" t="s">
        <v>141</v>
      </c>
      <c r="AT273" s="245" t="s">
        <v>145</v>
      </c>
      <c r="AU273" s="245" t="s">
        <v>84</v>
      </c>
      <c r="AY273" s="17" t="s">
        <v>142</v>
      </c>
      <c r="BE273" s="246">
        <f>IF(O273="základní",K273,0)</f>
        <v>0</v>
      </c>
      <c r="BF273" s="246">
        <f>IF(O273="snížená",K273,0)</f>
        <v>0</v>
      </c>
      <c r="BG273" s="246">
        <f>IF(O273="zákl. přenesená",K273,0)</f>
        <v>0</v>
      </c>
      <c r="BH273" s="246">
        <f>IF(O273="sníž. přenesená",K273,0)</f>
        <v>0</v>
      </c>
      <c r="BI273" s="246">
        <f>IF(O273="nulová",K273,0)</f>
        <v>0</v>
      </c>
      <c r="BJ273" s="17" t="s">
        <v>82</v>
      </c>
      <c r="BK273" s="246">
        <f>ROUND(P273*H273,2)</f>
        <v>0</v>
      </c>
      <c r="BL273" s="17" t="s">
        <v>141</v>
      </c>
      <c r="BM273" s="245" t="s">
        <v>813</v>
      </c>
    </row>
    <row r="274" s="2" customFormat="1" ht="123" customHeight="1">
      <c r="A274" s="38"/>
      <c r="B274" s="39"/>
      <c r="C274" s="233" t="s">
        <v>814</v>
      </c>
      <c r="D274" s="233" t="s">
        <v>145</v>
      </c>
      <c r="E274" s="234" t="s">
        <v>815</v>
      </c>
      <c r="F274" s="235" t="s">
        <v>816</v>
      </c>
      <c r="G274" s="236" t="s">
        <v>159</v>
      </c>
      <c r="H274" s="237">
        <v>12</v>
      </c>
      <c r="I274" s="238"/>
      <c r="J274" s="238"/>
      <c r="K274" s="239">
        <f>ROUND(P274*H274,2)</f>
        <v>0</v>
      </c>
      <c r="L274" s="235" t="s">
        <v>149</v>
      </c>
      <c r="M274" s="44"/>
      <c r="N274" s="240" t="s">
        <v>22</v>
      </c>
      <c r="O274" s="241" t="s">
        <v>44</v>
      </c>
      <c r="P274" s="242">
        <f>I274+J274</f>
        <v>0</v>
      </c>
      <c r="Q274" s="242">
        <f>ROUND(I274*H274,2)</f>
        <v>0</v>
      </c>
      <c r="R274" s="242">
        <f>ROUND(J274*H274,2)</f>
        <v>0</v>
      </c>
      <c r="S274" s="84"/>
      <c r="T274" s="243">
        <f>S274*H274</f>
        <v>0</v>
      </c>
      <c r="U274" s="243">
        <v>0</v>
      </c>
      <c r="V274" s="243">
        <f>U274*H274</f>
        <v>0</v>
      </c>
      <c r="W274" s="243">
        <v>0</v>
      </c>
      <c r="X274" s="244">
        <f>W274*H274</f>
        <v>0</v>
      </c>
      <c r="Y274" s="38"/>
      <c r="Z274" s="38"/>
      <c r="AA274" s="38"/>
      <c r="AB274" s="38"/>
      <c r="AC274" s="38"/>
      <c r="AD274" s="38"/>
      <c r="AE274" s="38"/>
      <c r="AR274" s="245" t="s">
        <v>141</v>
      </c>
      <c r="AT274" s="245" t="s">
        <v>145</v>
      </c>
      <c r="AU274" s="245" t="s">
        <v>84</v>
      </c>
      <c r="AY274" s="17" t="s">
        <v>142</v>
      </c>
      <c r="BE274" s="246">
        <f>IF(O274="základní",K274,0)</f>
        <v>0</v>
      </c>
      <c r="BF274" s="246">
        <f>IF(O274="snížená",K274,0)</f>
        <v>0</v>
      </c>
      <c r="BG274" s="246">
        <f>IF(O274="zákl. přenesená",K274,0)</f>
        <v>0</v>
      </c>
      <c r="BH274" s="246">
        <f>IF(O274="sníž. přenesená",K274,0)</f>
        <v>0</v>
      </c>
      <c r="BI274" s="246">
        <f>IF(O274="nulová",K274,0)</f>
        <v>0</v>
      </c>
      <c r="BJ274" s="17" t="s">
        <v>82</v>
      </c>
      <c r="BK274" s="246">
        <f>ROUND(P274*H274,2)</f>
        <v>0</v>
      </c>
      <c r="BL274" s="17" t="s">
        <v>141</v>
      </c>
      <c r="BM274" s="245" t="s">
        <v>817</v>
      </c>
    </row>
    <row r="275" s="2" customFormat="1" ht="123" customHeight="1">
      <c r="A275" s="38"/>
      <c r="B275" s="39"/>
      <c r="C275" s="233" t="s">
        <v>818</v>
      </c>
      <c r="D275" s="233" t="s">
        <v>145</v>
      </c>
      <c r="E275" s="234" t="s">
        <v>819</v>
      </c>
      <c r="F275" s="235" t="s">
        <v>820</v>
      </c>
      <c r="G275" s="236" t="s">
        <v>159</v>
      </c>
      <c r="H275" s="237">
        <v>1</v>
      </c>
      <c r="I275" s="238"/>
      <c r="J275" s="238"/>
      <c r="K275" s="239">
        <f>ROUND(P275*H275,2)</f>
        <v>0</v>
      </c>
      <c r="L275" s="235" t="s">
        <v>149</v>
      </c>
      <c r="M275" s="44"/>
      <c r="N275" s="240" t="s">
        <v>22</v>
      </c>
      <c r="O275" s="241" t="s">
        <v>44</v>
      </c>
      <c r="P275" s="242">
        <f>I275+J275</f>
        <v>0</v>
      </c>
      <c r="Q275" s="242">
        <f>ROUND(I275*H275,2)</f>
        <v>0</v>
      </c>
      <c r="R275" s="242">
        <f>ROUND(J275*H275,2)</f>
        <v>0</v>
      </c>
      <c r="S275" s="84"/>
      <c r="T275" s="243">
        <f>S275*H275</f>
        <v>0</v>
      </c>
      <c r="U275" s="243">
        <v>0</v>
      </c>
      <c r="V275" s="243">
        <f>U275*H275</f>
        <v>0</v>
      </c>
      <c r="W275" s="243">
        <v>0</v>
      </c>
      <c r="X275" s="244">
        <f>W275*H275</f>
        <v>0</v>
      </c>
      <c r="Y275" s="38"/>
      <c r="Z275" s="38"/>
      <c r="AA275" s="38"/>
      <c r="AB275" s="38"/>
      <c r="AC275" s="38"/>
      <c r="AD275" s="38"/>
      <c r="AE275" s="38"/>
      <c r="AR275" s="245" t="s">
        <v>141</v>
      </c>
      <c r="AT275" s="245" t="s">
        <v>145</v>
      </c>
      <c r="AU275" s="245" t="s">
        <v>84</v>
      </c>
      <c r="AY275" s="17" t="s">
        <v>142</v>
      </c>
      <c r="BE275" s="246">
        <f>IF(O275="základní",K275,0)</f>
        <v>0</v>
      </c>
      <c r="BF275" s="246">
        <f>IF(O275="snížená",K275,0)</f>
        <v>0</v>
      </c>
      <c r="BG275" s="246">
        <f>IF(O275="zákl. přenesená",K275,0)</f>
        <v>0</v>
      </c>
      <c r="BH275" s="246">
        <f>IF(O275="sníž. přenesená",K275,0)</f>
        <v>0</v>
      </c>
      <c r="BI275" s="246">
        <f>IF(O275="nulová",K275,0)</f>
        <v>0</v>
      </c>
      <c r="BJ275" s="17" t="s">
        <v>82</v>
      </c>
      <c r="BK275" s="246">
        <f>ROUND(P275*H275,2)</f>
        <v>0</v>
      </c>
      <c r="BL275" s="17" t="s">
        <v>141</v>
      </c>
      <c r="BM275" s="245" t="s">
        <v>821</v>
      </c>
    </row>
    <row r="276" s="2" customFormat="1" ht="33" customHeight="1">
      <c r="A276" s="38"/>
      <c r="B276" s="39"/>
      <c r="C276" s="233" t="s">
        <v>822</v>
      </c>
      <c r="D276" s="233" t="s">
        <v>145</v>
      </c>
      <c r="E276" s="234" t="s">
        <v>823</v>
      </c>
      <c r="F276" s="235" t="s">
        <v>824</v>
      </c>
      <c r="G276" s="236" t="s">
        <v>159</v>
      </c>
      <c r="H276" s="237">
        <v>1</v>
      </c>
      <c r="I276" s="238"/>
      <c r="J276" s="238"/>
      <c r="K276" s="239">
        <f>ROUND(P276*H276,2)</f>
        <v>0</v>
      </c>
      <c r="L276" s="235" t="s">
        <v>149</v>
      </c>
      <c r="M276" s="44"/>
      <c r="N276" s="240" t="s">
        <v>22</v>
      </c>
      <c r="O276" s="241" t="s">
        <v>44</v>
      </c>
      <c r="P276" s="242">
        <f>I276+J276</f>
        <v>0</v>
      </c>
      <c r="Q276" s="242">
        <f>ROUND(I276*H276,2)</f>
        <v>0</v>
      </c>
      <c r="R276" s="242">
        <f>ROUND(J276*H276,2)</f>
        <v>0</v>
      </c>
      <c r="S276" s="84"/>
      <c r="T276" s="243">
        <f>S276*H276</f>
        <v>0</v>
      </c>
      <c r="U276" s="243">
        <v>0</v>
      </c>
      <c r="V276" s="243">
        <f>U276*H276</f>
        <v>0</v>
      </c>
      <c r="W276" s="243">
        <v>0</v>
      </c>
      <c r="X276" s="244">
        <f>W276*H276</f>
        <v>0</v>
      </c>
      <c r="Y276" s="38"/>
      <c r="Z276" s="38"/>
      <c r="AA276" s="38"/>
      <c r="AB276" s="38"/>
      <c r="AC276" s="38"/>
      <c r="AD276" s="38"/>
      <c r="AE276" s="38"/>
      <c r="AR276" s="245" t="s">
        <v>141</v>
      </c>
      <c r="AT276" s="245" t="s">
        <v>145</v>
      </c>
      <c r="AU276" s="245" t="s">
        <v>84</v>
      </c>
      <c r="AY276" s="17" t="s">
        <v>142</v>
      </c>
      <c r="BE276" s="246">
        <f>IF(O276="základní",K276,0)</f>
        <v>0</v>
      </c>
      <c r="BF276" s="246">
        <f>IF(O276="snížená",K276,0)</f>
        <v>0</v>
      </c>
      <c r="BG276" s="246">
        <f>IF(O276="zákl. přenesená",K276,0)</f>
        <v>0</v>
      </c>
      <c r="BH276" s="246">
        <f>IF(O276="sníž. přenesená",K276,0)</f>
        <v>0</v>
      </c>
      <c r="BI276" s="246">
        <f>IF(O276="nulová",K276,0)</f>
        <v>0</v>
      </c>
      <c r="BJ276" s="17" t="s">
        <v>82</v>
      </c>
      <c r="BK276" s="246">
        <f>ROUND(P276*H276,2)</f>
        <v>0</v>
      </c>
      <c r="BL276" s="17" t="s">
        <v>141</v>
      </c>
      <c r="BM276" s="245" t="s">
        <v>825</v>
      </c>
    </row>
    <row r="277" s="2" customFormat="1" ht="89.25" customHeight="1">
      <c r="A277" s="38"/>
      <c r="B277" s="39"/>
      <c r="C277" s="233" t="s">
        <v>826</v>
      </c>
      <c r="D277" s="233" t="s">
        <v>145</v>
      </c>
      <c r="E277" s="234" t="s">
        <v>827</v>
      </c>
      <c r="F277" s="235" t="s">
        <v>828</v>
      </c>
      <c r="G277" s="236" t="s">
        <v>159</v>
      </c>
      <c r="H277" s="237">
        <v>1</v>
      </c>
      <c r="I277" s="238"/>
      <c r="J277" s="238"/>
      <c r="K277" s="239">
        <f>ROUND(P277*H277,2)</f>
        <v>0</v>
      </c>
      <c r="L277" s="235" t="s">
        <v>149</v>
      </c>
      <c r="M277" s="44"/>
      <c r="N277" s="240" t="s">
        <v>22</v>
      </c>
      <c r="O277" s="241" t="s">
        <v>44</v>
      </c>
      <c r="P277" s="242">
        <f>I277+J277</f>
        <v>0</v>
      </c>
      <c r="Q277" s="242">
        <f>ROUND(I277*H277,2)</f>
        <v>0</v>
      </c>
      <c r="R277" s="242">
        <f>ROUND(J277*H277,2)</f>
        <v>0</v>
      </c>
      <c r="S277" s="84"/>
      <c r="T277" s="243">
        <f>S277*H277</f>
        <v>0</v>
      </c>
      <c r="U277" s="243">
        <v>0</v>
      </c>
      <c r="V277" s="243">
        <f>U277*H277</f>
        <v>0</v>
      </c>
      <c r="W277" s="243">
        <v>0</v>
      </c>
      <c r="X277" s="244">
        <f>W277*H277</f>
        <v>0</v>
      </c>
      <c r="Y277" s="38"/>
      <c r="Z277" s="38"/>
      <c r="AA277" s="38"/>
      <c r="AB277" s="38"/>
      <c r="AC277" s="38"/>
      <c r="AD277" s="38"/>
      <c r="AE277" s="38"/>
      <c r="AR277" s="245" t="s">
        <v>141</v>
      </c>
      <c r="AT277" s="245" t="s">
        <v>145</v>
      </c>
      <c r="AU277" s="245" t="s">
        <v>84</v>
      </c>
      <c r="AY277" s="17" t="s">
        <v>142</v>
      </c>
      <c r="BE277" s="246">
        <f>IF(O277="základní",K277,0)</f>
        <v>0</v>
      </c>
      <c r="BF277" s="246">
        <f>IF(O277="snížená",K277,0)</f>
        <v>0</v>
      </c>
      <c r="BG277" s="246">
        <f>IF(O277="zákl. přenesená",K277,0)</f>
        <v>0</v>
      </c>
      <c r="BH277" s="246">
        <f>IF(O277="sníž. přenesená",K277,0)</f>
        <v>0</v>
      </c>
      <c r="BI277" s="246">
        <f>IF(O277="nulová",K277,0)</f>
        <v>0</v>
      </c>
      <c r="BJ277" s="17" t="s">
        <v>82</v>
      </c>
      <c r="BK277" s="246">
        <f>ROUND(P277*H277,2)</f>
        <v>0</v>
      </c>
      <c r="BL277" s="17" t="s">
        <v>141</v>
      </c>
      <c r="BM277" s="245" t="s">
        <v>829</v>
      </c>
    </row>
    <row r="278" s="2" customFormat="1" ht="21.75" customHeight="1">
      <c r="A278" s="38"/>
      <c r="B278" s="39"/>
      <c r="C278" s="233" t="s">
        <v>830</v>
      </c>
      <c r="D278" s="233" t="s">
        <v>145</v>
      </c>
      <c r="E278" s="234" t="s">
        <v>831</v>
      </c>
      <c r="F278" s="235" t="s">
        <v>832</v>
      </c>
      <c r="G278" s="236" t="s">
        <v>159</v>
      </c>
      <c r="H278" s="237">
        <v>5</v>
      </c>
      <c r="I278" s="238"/>
      <c r="J278" s="238"/>
      <c r="K278" s="239">
        <f>ROUND(P278*H278,2)</f>
        <v>0</v>
      </c>
      <c r="L278" s="235" t="s">
        <v>149</v>
      </c>
      <c r="M278" s="44"/>
      <c r="N278" s="240" t="s">
        <v>22</v>
      </c>
      <c r="O278" s="241" t="s">
        <v>44</v>
      </c>
      <c r="P278" s="242">
        <f>I278+J278</f>
        <v>0</v>
      </c>
      <c r="Q278" s="242">
        <f>ROUND(I278*H278,2)</f>
        <v>0</v>
      </c>
      <c r="R278" s="242">
        <f>ROUND(J278*H278,2)</f>
        <v>0</v>
      </c>
      <c r="S278" s="84"/>
      <c r="T278" s="243">
        <f>S278*H278</f>
        <v>0</v>
      </c>
      <c r="U278" s="243">
        <v>0</v>
      </c>
      <c r="V278" s="243">
        <f>U278*H278</f>
        <v>0</v>
      </c>
      <c r="W278" s="243">
        <v>0</v>
      </c>
      <c r="X278" s="244">
        <f>W278*H278</f>
        <v>0</v>
      </c>
      <c r="Y278" s="38"/>
      <c r="Z278" s="38"/>
      <c r="AA278" s="38"/>
      <c r="AB278" s="38"/>
      <c r="AC278" s="38"/>
      <c r="AD278" s="38"/>
      <c r="AE278" s="38"/>
      <c r="AR278" s="245" t="s">
        <v>141</v>
      </c>
      <c r="AT278" s="245" t="s">
        <v>145</v>
      </c>
      <c r="AU278" s="245" t="s">
        <v>84</v>
      </c>
      <c r="AY278" s="17" t="s">
        <v>142</v>
      </c>
      <c r="BE278" s="246">
        <f>IF(O278="základní",K278,0)</f>
        <v>0</v>
      </c>
      <c r="BF278" s="246">
        <f>IF(O278="snížená",K278,0)</f>
        <v>0</v>
      </c>
      <c r="BG278" s="246">
        <f>IF(O278="zákl. přenesená",K278,0)</f>
        <v>0</v>
      </c>
      <c r="BH278" s="246">
        <f>IF(O278="sníž. přenesená",K278,0)</f>
        <v>0</v>
      </c>
      <c r="BI278" s="246">
        <f>IF(O278="nulová",K278,0)</f>
        <v>0</v>
      </c>
      <c r="BJ278" s="17" t="s">
        <v>82</v>
      </c>
      <c r="BK278" s="246">
        <f>ROUND(P278*H278,2)</f>
        <v>0</v>
      </c>
      <c r="BL278" s="17" t="s">
        <v>141</v>
      </c>
      <c r="BM278" s="245" t="s">
        <v>833</v>
      </c>
    </row>
    <row r="279" s="2" customFormat="1" ht="189.75" customHeight="1">
      <c r="A279" s="38"/>
      <c r="B279" s="39"/>
      <c r="C279" s="233" t="s">
        <v>834</v>
      </c>
      <c r="D279" s="233" t="s">
        <v>145</v>
      </c>
      <c r="E279" s="234" t="s">
        <v>835</v>
      </c>
      <c r="F279" s="235" t="s">
        <v>836</v>
      </c>
      <c r="G279" s="236" t="s">
        <v>837</v>
      </c>
      <c r="H279" s="237">
        <v>1</v>
      </c>
      <c r="I279" s="238"/>
      <c r="J279" s="238"/>
      <c r="K279" s="239">
        <f>ROUND(P279*H279,2)</f>
        <v>0</v>
      </c>
      <c r="L279" s="235" t="s">
        <v>149</v>
      </c>
      <c r="M279" s="44"/>
      <c r="N279" s="240" t="s">
        <v>22</v>
      </c>
      <c r="O279" s="241" t="s">
        <v>44</v>
      </c>
      <c r="P279" s="242">
        <f>I279+J279</f>
        <v>0</v>
      </c>
      <c r="Q279" s="242">
        <f>ROUND(I279*H279,2)</f>
        <v>0</v>
      </c>
      <c r="R279" s="242">
        <f>ROUND(J279*H279,2)</f>
        <v>0</v>
      </c>
      <c r="S279" s="84"/>
      <c r="T279" s="243">
        <f>S279*H279</f>
        <v>0</v>
      </c>
      <c r="U279" s="243">
        <v>0</v>
      </c>
      <c r="V279" s="243">
        <f>U279*H279</f>
        <v>0</v>
      </c>
      <c r="W279" s="243">
        <v>0</v>
      </c>
      <c r="X279" s="244">
        <f>W279*H279</f>
        <v>0</v>
      </c>
      <c r="Y279" s="38"/>
      <c r="Z279" s="38"/>
      <c r="AA279" s="38"/>
      <c r="AB279" s="38"/>
      <c r="AC279" s="38"/>
      <c r="AD279" s="38"/>
      <c r="AE279" s="38"/>
      <c r="AR279" s="245" t="s">
        <v>82</v>
      </c>
      <c r="AT279" s="245" t="s">
        <v>145</v>
      </c>
      <c r="AU279" s="245" t="s">
        <v>84</v>
      </c>
      <c r="AY279" s="17" t="s">
        <v>142</v>
      </c>
      <c r="BE279" s="246">
        <f>IF(O279="základní",K279,0)</f>
        <v>0</v>
      </c>
      <c r="BF279" s="246">
        <f>IF(O279="snížená",K279,0)</f>
        <v>0</v>
      </c>
      <c r="BG279" s="246">
        <f>IF(O279="zákl. přenesená",K279,0)</f>
        <v>0</v>
      </c>
      <c r="BH279" s="246">
        <f>IF(O279="sníž. přenesená",K279,0)</f>
        <v>0</v>
      </c>
      <c r="BI279" s="246">
        <f>IF(O279="nulová",K279,0)</f>
        <v>0</v>
      </c>
      <c r="BJ279" s="17" t="s">
        <v>82</v>
      </c>
      <c r="BK279" s="246">
        <f>ROUND(P279*H279,2)</f>
        <v>0</v>
      </c>
      <c r="BL279" s="17" t="s">
        <v>82</v>
      </c>
      <c r="BM279" s="245" t="s">
        <v>838</v>
      </c>
    </row>
    <row r="280" s="2" customFormat="1" ht="189.75" customHeight="1">
      <c r="A280" s="38"/>
      <c r="B280" s="39"/>
      <c r="C280" s="233" t="s">
        <v>839</v>
      </c>
      <c r="D280" s="233" t="s">
        <v>145</v>
      </c>
      <c r="E280" s="234" t="s">
        <v>840</v>
      </c>
      <c r="F280" s="235" t="s">
        <v>841</v>
      </c>
      <c r="G280" s="236" t="s">
        <v>837</v>
      </c>
      <c r="H280" s="237">
        <v>0.59999999999999998</v>
      </c>
      <c r="I280" s="238"/>
      <c r="J280" s="238"/>
      <c r="K280" s="239">
        <f>ROUND(P280*H280,2)</f>
        <v>0</v>
      </c>
      <c r="L280" s="235" t="s">
        <v>149</v>
      </c>
      <c r="M280" s="44"/>
      <c r="N280" s="240" t="s">
        <v>22</v>
      </c>
      <c r="O280" s="241" t="s">
        <v>44</v>
      </c>
      <c r="P280" s="242">
        <f>I280+J280</f>
        <v>0</v>
      </c>
      <c r="Q280" s="242">
        <f>ROUND(I280*H280,2)</f>
        <v>0</v>
      </c>
      <c r="R280" s="242">
        <f>ROUND(J280*H280,2)</f>
        <v>0</v>
      </c>
      <c r="S280" s="84"/>
      <c r="T280" s="243">
        <f>S280*H280</f>
        <v>0</v>
      </c>
      <c r="U280" s="243">
        <v>0</v>
      </c>
      <c r="V280" s="243">
        <f>U280*H280</f>
        <v>0</v>
      </c>
      <c r="W280" s="243">
        <v>0</v>
      </c>
      <c r="X280" s="244">
        <f>W280*H280</f>
        <v>0</v>
      </c>
      <c r="Y280" s="38"/>
      <c r="Z280" s="38"/>
      <c r="AA280" s="38"/>
      <c r="AB280" s="38"/>
      <c r="AC280" s="38"/>
      <c r="AD280" s="38"/>
      <c r="AE280" s="38"/>
      <c r="AR280" s="245" t="s">
        <v>82</v>
      </c>
      <c r="AT280" s="245" t="s">
        <v>145</v>
      </c>
      <c r="AU280" s="245" t="s">
        <v>84</v>
      </c>
      <c r="AY280" s="17" t="s">
        <v>142</v>
      </c>
      <c r="BE280" s="246">
        <f>IF(O280="základní",K280,0)</f>
        <v>0</v>
      </c>
      <c r="BF280" s="246">
        <f>IF(O280="snížená",K280,0)</f>
        <v>0</v>
      </c>
      <c r="BG280" s="246">
        <f>IF(O280="zákl. přenesená",K280,0)</f>
        <v>0</v>
      </c>
      <c r="BH280" s="246">
        <f>IF(O280="sníž. přenesená",K280,0)</f>
        <v>0</v>
      </c>
      <c r="BI280" s="246">
        <f>IF(O280="nulová",K280,0)</f>
        <v>0</v>
      </c>
      <c r="BJ280" s="17" t="s">
        <v>82</v>
      </c>
      <c r="BK280" s="246">
        <f>ROUND(P280*H280,2)</f>
        <v>0</v>
      </c>
      <c r="BL280" s="17" t="s">
        <v>82</v>
      </c>
      <c r="BM280" s="245" t="s">
        <v>842</v>
      </c>
    </row>
    <row r="281" s="2" customFormat="1" ht="201" customHeight="1">
      <c r="A281" s="38"/>
      <c r="B281" s="39"/>
      <c r="C281" s="233" t="s">
        <v>843</v>
      </c>
      <c r="D281" s="233" t="s">
        <v>145</v>
      </c>
      <c r="E281" s="234" t="s">
        <v>844</v>
      </c>
      <c r="F281" s="235" t="s">
        <v>845</v>
      </c>
      <c r="G281" s="236" t="s">
        <v>837</v>
      </c>
      <c r="H281" s="237">
        <v>1</v>
      </c>
      <c r="I281" s="238"/>
      <c r="J281" s="238"/>
      <c r="K281" s="239">
        <f>ROUND(P281*H281,2)</f>
        <v>0</v>
      </c>
      <c r="L281" s="235" t="s">
        <v>149</v>
      </c>
      <c r="M281" s="44"/>
      <c r="N281" s="240" t="s">
        <v>22</v>
      </c>
      <c r="O281" s="241" t="s">
        <v>44</v>
      </c>
      <c r="P281" s="242">
        <f>I281+J281</f>
        <v>0</v>
      </c>
      <c r="Q281" s="242">
        <f>ROUND(I281*H281,2)</f>
        <v>0</v>
      </c>
      <c r="R281" s="242">
        <f>ROUND(J281*H281,2)</f>
        <v>0</v>
      </c>
      <c r="S281" s="84"/>
      <c r="T281" s="243">
        <f>S281*H281</f>
        <v>0</v>
      </c>
      <c r="U281" s="243">
        <v>0</v>
      </c>
      <c r="V281" s="243">
        <f>U281*H281</f>
        <v>0</v>
      </c>
      <c r="W281" s="243">
        <v>0</v>
      </c>
      <c r="X281" s="244">
        <f>W281*H281</f>
        <v>0</v>
      </c>
      <c r="Y281" s="38"/>
      <c r="Z281" s="38"/>
      <c r="AA281" s="38"/>
      <c r="AB281" s="38"/>
      <c r="AC281" s="38"/>
      <c r="AD281" s="38"/>
      <c r="AE281" s="38"/>
      <c r="AR281" s="245" t="s">
        <v>82</v>
      </c>
      <c r="AT281" s="245" t="s">
        <v>145</v>
      </c>
      <c r="AU281" s="245" t="s">
        <v>84</v>
      </c>
      <c r="AY281" s="17" t="s">
        <v>142</v>
      </c>
      <c r="BE281" s="246">
        <f>IF(O281="základní",K281,0)</f>
        <v>0</v>
      </c>
      <c r="BF281" s="246">
        <f>IF(O281="snížená",K281,0)</f>
        <v>0</v>
      </c>
      <c r="BG281" s="246">
        <f>IF(O281="zákl. přenesená",K281,0)</f>
        <v>0</v>
      </c>
      <c r="BH281" s="246">
        <f>IF(O281="sníž. přenesená",K281,0)</f>
        <v>0</v>
      </c>
      <c r="BI281" s="246">
        <f>IF(O281="nulová",K281,0)</f>
        <v>0</v>
      </c>
      <c r="BJ281" s="17" t="s">
        <v>82</v>
      </c>
      <c r="BK281" s="246">
        <f>ROUND(P281*H281,2)</f>
        <v>0</v>
      </c>
      <c r="BL281" s="17" t="s">
        <v>82</v>
      </c>
      <c r="BM281" s="245" t="s">
        <v>846</v>
      </c>
    </row>
    <row r="282" s="2" customFormat="1" ht="66.75" customHeight="1">
      <c r="A282" s="38"/>
      <c r="B282" s="39"/>
      <c r="C282" s="233" t="s">
        <v>847</v>
      </c>
      <c r="D282" s="233" t="s">
        <v>145</v>
      </c>
      <c r="E282" s="234" t="s">
        <v>848</v>
      </c>
      <c r="F282" s="235" t="s">
        <v>849</v>
      </c>
      <c r="G282" s="236" t="s">
        <v>837</v>
      </c>
      <c r="H282" s="237">
        <v>0.5</v>
      </c>
      <c r="I282" s="238"/>
      <c r="J282" s="238"/>
      <c r="K282" s="239">
        <f>ROUND(P282*H282,2)</f>
        <v>0</v>
      </c>
      <c r="L282" s="235" t="s">
        <v>149</v>
      </c>
      <c r="M282" s="44"/>
      <c r="N282" s="240" t="s">
        <v>22</v>
      </c>
      <c r="O282" s="241" t="s">
        <v>44</v>
      </c>
      <c r="P282" s="242">
        <f>I282+J282</f>
        <v>0</v>
      </c>
      <c r="Q282" s="242">
        <f>ROUND(I282*H282,2)</f>
        <v>0</v>
      </c>
      <c r="R282" s="242">
        <f>ROUND(J282*H282,2)</f>
        <v>0</v>
      </c>
      <c r="S282" s="84"/>
      <c r="T282" s="243">
        <f>S282*H282</f>
        <v>0</v>
      </c>
      <c r="U282" s="243">
        <v>0</v>
      </c>
      <c r="V282" s="243">
        <f>U282*H282</f>
        <v>0</v>
      </c>
      <c r="W282" s="243">
        <v>0</v>
      </c>
      <c r="X282" s="244">
        <f>W282*H282</f>
        <v>0</v>
      </c>
      <c r="Y282" s="38"/>
      <c r="Z282" s="38"/>
      <c r="AA282" s="38"/>
      <c r="AB282" s="38"/>
      <c r="AC282" s="38"/>
      <c r="AD282" s="38"/>
      <c r="AE282" s="38"/>
      <c r="AR282" s="245" t="s">
        <v>141</v>
      </c>
      <c r="AT282" s="245" t="s">
        <v>145</v>
      </c>
      <c r="AU282" s="245" t="s">
        <v>84</v>
      </c>
      <c r="AY282" s="17" t="s">
        <v>142</v>
      </c>
      <c r="BE282" s="246">
        <f>IF(O282="základní",K282,0)</f>
        <v>0</v>
      </c>
      <c r="BF282" s="246">
        <f>IF(O282="snížená",K282,0)</f>
        <v>0</v>
      </c>
      <c r="BG282" s="246">
        <f>IF(O282="zákl. přenesená",K282,0)</f>
        <v>0</v>
      </c>
      <c r="BH282" s="246">
        <f>IF(O282="sníž. přenesená",K282,0)</f>
        <v>0</v>
      </c>
      <c r="BI282" s="246">
        <f>IF(O282="nulová",K282,0)</f>
        <v>0</v>
      </c>
      <c r="BJ282" s="17" t="s">
        <v>82</v>
      </c>
      <c r="BK282" s="246">
        <f>ROUND(P282*H282,2)</f>
        <v>0</v>
      </c>
      <c r="BL282" s="17" t="s">
        <v>141</v>
      </c>
      <c r="BM282" s="245" t="s">
        <v>850</v>
      </c>
    </row>
    <row r="283" s="2" customFormat="1" ht="78" customHeight="1">
      <c r="A283" s="38"/>
      <c r="B283" s="39"/>
      <c r="C283" s="233" t="s">
        <v>851</v>
      </c>
      <c r="D283" s="233" t="s">
        <v>145</v>
      </c>
      <c r="E283" s="234" t="s">
        <v>852</v>
      </c>
      <c r="F283" s="235" t="s">
        <v>853</v>
      </c>
      <c r="G283" s="236" t="s">
        <v>837</v>
      </c>
      <c r="H283" s="237">
        <v>1</v>
      </c>
      <c r="I283" s="238"/>
      <c r="J283" s="238"/>
      <c r="K283" s="239">
        <f>ROUND(P283*H283,2)</f>
        <v>0</v>
      </c>
      <c r="L283" s="235" t="s">
        <v>149</v>
      </c>
      <c r="M283" s="44"/>
      <c r="N283" s="240" t="s">
        <v>22</v>
      </c>
      <c r="O283" s="241" t="s">
        <v>44</v>
      </c>
      <c r="P283" s="242">
        <f>I283+J283</f>
        <v>0</v>
      </c>
      <c r="Q283" s="242">
        <f>ROUND(I283*H283,2)</f>
        <v>0</v>
      </c>
      <c r="R283" s="242">
        <f>ROUND(J283*H283,2)</f>
        <v>0</v>
      </c>
      <c r="S283" s="84"/>
      <c r="T283" s="243">
        <f>S283*H283</f>
        <v>0</v>
      </c>
      <c r="U283" s="243">
        <v>0</v>
      </c>
      <c r="V283" s="243">
        <f>U283*H283</f>
        <v>0</v>
      </c>
      <c r="W283" s="243">
        <v>0</v>
      </c>
      <c r="X283" s="244">
        <f>W283*H283</f>
        <v>0</v>
      </c>
      <c r="Y283" s="38"/>
      <c r="Z283" s="38"/>
      <c r="AA283" s="38"/>
      <c r="AB283" s="38"/>
      <c r="AC283" s="38"/>
      <c r="AD283" s="38"/>
      <c r="AE283" s="38"/>
      <c r="AR283" s="245" t="s">
        <v>141</v>
      </c>
      <c r="AT283" s="245" t="s">
        <v>145</v>
      </c>
      <c r="AU283" s="245" t="s">
        <v>84</v>
      </c>
      <c r="AY283" s="17" t="s">
        <v>142</v>
      </c>
      <c r="BE283" s="246">
        <f>IF(O283="základní",K283,0)</f>
        <v>0</v>
      </c>
      <c r="BF283" s="246">
        <f>IF(O283="snížená",K283,0)</f>
        <v>0</v>
      </c>
      <c r="BG283" s="246">
        <f>IF(O283="zákl. přenesená",K283,0)</f>
        <v>0</v>
      </c>
      <c r="BH283" s="246">
        <f>IF(O283="sníž. přenesená",K283,0)</f>
        <v>0</v>
      </c>
      <c r="BI283" s="246">
        <f>IF(O283="nulová",K283,0)</f>
        <v>0</v>
      </c>
      <c r="BJ283" s="17" t="s">
        <v>82</v>
      </c>
      <c r="BK283" s="246">
        <f>ROUND(P283*H283,2)</f>
        <v>0</v>
      </c>
      <c r="BL283" s="17" t="s">
        <v>141</v>
      </c>
      <c r="BM283" s="245" t="s">
        <v>854</v>
      </c>
    </row>
    <row r="284" s="2" customFormat="1" ht="78" customHeight="1">
      <c r="A284" s="38"/>
      <c r="B284" s="39"/>
      <c r="C284" s="233" t="s">
        <v>855</v>
      </c>
      <c r="D284" s="233" t="s">
        <v>145</v>
      </c>
      <c r="E284" s="234" t="s">
        <v>856</v>
      </c>
      <c r="F284" s="235" t="s">
        <v>857</v>
      </c>
      <c r="G284" s="236" t="s">
        <v>837</v>
      </c>
      <c r="H284" s="237">
        <v>0.070000000000000007</v>
      </c>
      <c r="I284" s="238"/>
      <c r="J284" s="238"/>
      <c r="K284" s="239">
        <f>ROUND(P284*H284,2)</f>
        <v>0</v>
      </c>
      <c r="L284" s="235" t="s">
        <v>149</v>
      </c>
      <c r="M284" s="44"/>
      <c r="N284" s="240" t="s">
        <v>22</v>
      </c>
      <c r="O284" s="241" t="s">
        <v>44</v>
      </c>
      <c r="P284" s="242">
        <f>I284+J284</f>
        <v>0</v>
      </c>
      <c r="Q284" s="242">
        <f>ROUND(I284*H284,2)</f>
        <v>0</v>
      </c>
      <c r="R284" s="242">
        <f>ROUND(J284*H284,2)</f>
        <v>0</v>
      </c>
      <c r="S284" s="84"/>
      <c r="T284" s="243">
        <f>S284*H284</f>
        <v>0</v>
      </c>
      <c r="U284" s="243">
        <v>0</v>
      </c>
      <c r="V284" s="243">
        <f>U284*H284</f>
        <v>0</v>
      </c>
      <c r="W284" s="243">
        <v>0</v>
      </c>
      <c r="X284" s="244">
        <f>W284*H284</f>
        <v>0</v>
      </c>
      <c r="Y284" s="38"/>
      <c r="Z284" s="38"/>
      <c r="AA284" s="38"/>
      <c r="AB284" s="38"/>
      <c r="AC284" s="38"/>
      <c r="AD284" s="38"/>
      <c r="AE284" s="38"/>
      <c r="AR284" s="245" t="s">
        <v>82</v>
      </c>
      <c r="AT284" s="245" t="s">
        <v>145</v>
      </c>
      <c r="AU284" s="245" t="s">
        <v>84</v>
      </c>
      <c r="AY284" s="17" t="s">
        <v>142</v>
      </c>
      <c r="BE284" s="246">
        <f>IF(O284="základní",K284,0)</f>
        <v>0</v>
      </c>
      <c r="BF284" s="246">
        <f>IF(O284="snížená",K284,0)</f>
        <v>0</v>
      </c>
      <c r="BG284" s="246">
        <f>IF(O284="zákl. přenesená",K284,0)</f>
        <v>0</v>
      </c>
      <c r="BH284" s="246">
        <f>IF(O284="sníž. přenesená",K284,0)</f>
        <v>0</v>
      </c>
      <c r="BI284" s="246">
        <f>IF(O284="nulová",K284,0)</f>
        <v>0</v>
      </c>
      <c r="BJ284" s="17" t="s">
        <v>82</v>
      </c>
      <c r="BK284" s="246">
        <f>ROUND(P284*H284,2)</f>
        <v>0</v>
      </c>
      <c r="BL284" s="17" t="s">
        <v>82</v>
      </c>
      <c r="BM284" s="245" t="s">
        <v>858</v>
      </c>
    </row>
    <row r="285" s="2" customFormat="1" ht="78" customHeight="1">
      <c r="A285" s="38"/>
      <c r="B285" s="39"/>
      <c r="C285" s="233" t="s">
        <v>859</v>
      </c>
      <c r="D285" s="233" t="s">
        <v>145</v>
      </c>
      <c r="E285" s="234" t="s">
        <v>860</v>
      </c>
      <c r="F285" s="235" t="s">
        <v>861</v>
      </c>
      <c r="G285" s="236" t="s">
        <v>837</v>
      </c>
      <c r="H285" s="237">
        <v>1</v>
      </c>
      <c r="I285" s="238"/>
      <c r="J285" s="238"/>
      <c r="K285" s="239">
        <f>ROUND(P285*H285,2)</f>
        <v>0</v>
      </c>
      <c r="L285" s="235" t="s">
        <v>149</v>
      </c>
      <c r="M285" s="44"/>
      <c r="N285" s="240" t="s">
        <v>22</v>
      </c>
      <c r="O285" s="241" t="s">
        <v>44</v>
      </c>
      <c r="P285" s="242">
        <f>I285+J285</f>
        <v>0</v>
      </c>
      <c r="Q285" s="242">
        <f>ROUND(I285*H285,2)</f>
        <v>0</v>
      </c>
      <c r="R285" s="242">
        <f>ROUND(J285*H285,2)</f>
        <v>0</v>
      </c>
      <c r="S285" s="84"/>
      <c r="T285" s="243">
        <f>S285*H285</f>
        <v>0</v>
      </c>
      <c r="U285" s="243">
        <v>0</v>
      </c>
      <c r="V285" s="243">
        <f>U285*H285</f>
        <v>0</v>
      </c>
      <c r="W285" s="243">
        <v>0</v>
      </c>
      <c r="X285" s="244">
        <f>W285*H285</f>
        <v>0</v>
      </c>
      <c r="Y285" s="38"/>
      <c r="Z285" s="38"/>
      <c r="AA285" s="38"/>
      <c r="AB285" s="38"/>
      <c r="AC285" s="38"/>
      <c r="AD285" s="38"/>
      <c r="AE285" s="38"/>
      <c r="AR285" s="245" t="s">
        <v>82</v>
      </c>
      <c r="AT285" s="245" t="s">
        <v>145</v>
      </c>
      <c r="AU285" s="245" t="s">
        <v>84</v>
      </c>
      <c r="AY285" s="17" t="s">
        <v>142</v>
      </c>
      <c r="BE285" s="246">
        <f>IF(O285="základní",K285,0)</f>
        <v>0</v>
      </c>
      <c r="BF285" s="246">
        <f>IF(O285="snížená",K285,0)</f>
        <v>0</v>
      </c>
      <c r="BG285" s="246">
        <f>IF(O285="zákl. přenesená",K285,0)</f>
        <v>0</v>
      </c>
      <c r="BH285" s="246">
        <f>IF(O285="sníž. přenesená",K285,0)</f>
        <v>0</v>
      </c>
      <c r="BI285" s="246">
        <f>IF(O285="nulová",K285,0)</f>
        <v>0</v>
      </c>
      <c r="BJ285" s="17" t="s">
        <v>82</v>
      </c>
      <c r="BK285" s="246">
        <f>ROUND(P285*H285,2)</f>
        <v>0</v>
      </c>
      <c r="BL285" s="17" t="s">
        <v>82</v>
      </c>
      <c r="BM285" s="245" t="s">
        <v>862</v>
      </c>
    </row>
    <row r="286" s="2" customFormat="1" ht="78" customHeight="1">
      <c r="A286" s="38"/>
      <c r="B286" s="39"/>
      <c r="C286" s="233" t="s">
        <v>863</v>
      </c>
      <c r="D286" s="233" t="s">
        <v>145</v>
      </c>
      <c r="E286" s="234" t="s">
        <v>864</v>
      </c>
      <c r="F286" s="235" t="s">
        <v>865</v>
      </c>
      <c r="G286" s="236" t="s">
        <v>837</v>
      </c>
      <c r="H286" s="237">
        <v>1.3300000000000001</v>
      </c>
      <c r="I286" s="238"/>
      <c r="J286" s="238"/>
      <c r="K286" s="239">
        <f>ROUND(P286*H286,2)</f>
        <v>0</v>
      </c>
      <c r="L286" s="235" t="s">
        <v>149</v>
      </c>
      <c r="M286" s="44"/>
      <c r="N286" s="283" t="s">
        <v>22</v>
      </c>
      <c r="O286" s="284" t="s">
        <v>44</v>
      </c>
      <c r="P286" s="285">
        <f>I286+J286</f>
        <v>0</v>
      </c>
      <c r="Q286" s="285">
        <f>ROUND(I286*H286,2)</f>
        <v>0</v>
      </c>
      <c r="R286" s="285">
        <f>ROUND(J286*H286,2)</f>
        <v>0</v>
      </c>
      <c r="S286" s="286"/>
      <c r="T286" s="287">
        <f>S286*H286</f>
        <v>0</v>
      </c>
      <c r="U286" s="287">
        <v>0</v>
      </c>
      <c r="V286" s="287">
        <f>U286*H286</f>
        <v>0</v>
      </c>
      <c r="W286" s="287">
        <v>0</v>
      </c>
      <c r="X286" s="288">
        <f>W286*H286</f>
        <v>0</v>
      </c>
      <c r="Y286" s="38"/>
      <c r="Z286" s="38"/>
      <c r="AA286" s="38"/>
      <c r="AB286" s="38"/>
      <c r="AC286" s="38"/>
      <c r="AD286" s="38"/>
      <c r="AE286" s="38"/>
      <c r="AR286" s="245" t="s">
        <v>82</v>
      </c>
      <c r="AT286" s="245" t="s">
        <v>145</v>
      </c>
      <c r="AU286" s="245" t="s">
        <v>84</v>
      </c>
      <c r="AY286" s="17" t="s">
        <v>142</v>
      </c>
      <c r="BE286" s="246">
        <f>IF(O286="základní",K286,0)</f>
        <v>0</v>
      </c>
      <c r="BF286" s="246">
        <f>IF(O286="snížená",K286,0)</f>
        <v>0</v>
      </c>
      <c r="BG286" s="246">
        <f>IF(O286="zákl. přenesená",K286,0)</f>
        <v>0</v>
      </c>
      <c r="BH286" s="246">
        <f>IF(O286="sníž. přenesená",K286,0)</f>
        <v>0</v>
      </c>
      <c r="BI286" s="246">
        <f>IF(O286="nulová",K286,0)</f>
        <v>0</v>
      </c>
      <c r="BJ286" s="17" t="s">
        <v>82</v>
      </c>
      <c r="BK286" s="246">
        <f>ROUND(P286*H286,2)</f>
        <v>0</v>
      </c>
      <c r="BL286" s="17" t="s">
        <v>82</v>
      </c>
      <c r="BM286" s="245" t="s">
        <v>866</v>
      </c>
    </row>
    <row r="287" s="2" customFormat="1" ht="6.96" customHeight="1">
      <c r="A287" s="38"/>
      <c r="B287" s="59"/>
      <c r="C287" s="60"/>
      <c r="D287" s="60"/>
      <c r="E287" s="60"/>
      <c r="F287" s="60"/>
      <c r="G287" s="60"/>
      <c r="H287" s="60"/>
      <c r="I287" s="178"/>
      <c r="J287" s="178"/>
      <c r="K287" s="60"/>
      <c r="L287" s="60"/>
      <c r="M287" s="44"/>
      <c r="N287" s="38"/>
      <c r="P287" s="38"/>
      <c r="Q287" s="38"/>
      <c r="R287" s="38"/>
      <c r="S287" s="38"/>
      <c r="T287" s="38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</row>
  </sheetData>
  <sheetProtection sheet="1" autoFilter="0" formatColumns="0" formatRows="0" objects="1" scenarios="1" spinCount="100000" saltValue="4mZasrs9HnNQ40z7FMJvpew6XgaxHpdLVOZD2liRFwrwIBcOoy+bgR6JEA7SIUBdOzLSMD0GZBQevRvQxUqh6A==" hashValue="4uBcpz/R+lcAVAcIJ3cvOz6IBW8vUYGXIn3FCtUhONWMMtzEepBJIMBommZ8nOM+Que7NWqXYRxJmOvHiiQCZQ==" algorithmName="SHA-512" password="CC35"/>
  <autoFilter ref="C92:L286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81:H81"/>
    <mergeCell ref="E83:H83"/>
    <mergeCell ref="E85:H85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0" customWidth="1"/>
    <col min="10" max="10" width="20.16016" style="140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0"/>
      <c r="J2" s="14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92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3"/>
      <c r="K3" s="142"/>
      <c r="L3" s="142"/>
      <c r="M3" s="20"/>
      <c r="AT3" s="17" t="s">
        <v>84</v>
      </c>
    </row>
    <row r="4" s="1" customFormat="1" ht="24.96" customHeight="1">
      <c r="B4" s="20"/>
      <c r="D4" s="144" t="s">
        <v>102</v>
      </c>
      <c r="I4" s="140"/>
      <c r="J4" s="140"/>
      <c r="M4" s="20"/>
      <c r="N4" s="145" t="s">
        <v>11</v>
      </c>
      <c r="AT4" s="17" t="s">
        <v>4</v>
      </c>
    </row>
    <row r="5" s="1" customFormat="1" ht="6.96" customHeight="1">
      <c r="B5" s="20"/>
      <c r="I5" s="140"/>
      <c r="J5" s="140"/>
      <c r="M5" s="20"/>
    </row>
    <row r="6" s="1" customFormat="1" ht="12" customHeight="1">
      <c r="B6" s="20"/>
      <c r="D6" s="146" t="s">
        <v>17</v>
      </c>
      <c r="I6" s="140"/>
      <c r="J6" s="140"/>
      <c r="M6" s="20"/>
    </row>
    <row r="7" s="1" customFormat="1" ht="23.25" customHeight="1">
      <c r="B7" s="20"/>
      <c r="E7" s="147" t="str">
        <f>'Rekapitulace zakázky'!K6</f>
        <v>Oprava PZS v km 14,262 a km 18,178 v úseku Studénka - Štramberk (FINAL)</v>
      </c>
      <c r="F7" s="146"/>
      <c r="G7" s="146"/>
      <c r="H7" s="146"/>
      <c r="I7" s="140"/>
      <c r="J7" s="140"/>
      <c r="M7" s="20"/>
    </row>
    <row r="8" s="1" customFormat="1" ht="12" customHeight="1">
      <c r="B8" s="20"/>
      <c r="D8" s="146" t="s">
        <v>103</v>
      </c>
      <c r="I8" s="140"/>
      <c r="J8" s="140"/>
      <c r="M8" s="20"/>
    </row>
    <row r="9" s="2" customFormat="1" ht="16.5" customHeight="1">
      <c r="A9" s="38"/>
      <c r="B9" s="44"/>
      <c r="C9" s="38"/>
      <c r="D9" s="38"/>
      <c r="E9" s="147" t="s">
        <v>104</v>
      </c>
      <c r="F9" s="38"/>
      <c r="G9" s="38"/>
      <c r="H9" s="38"/>
      <c r="I9" s="148"/>
      <c r="J9" s="148"/>
      <c r="K9" s="38"/>
      <c r="L9" s="38"/>
      <c r="M9" s="149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6" t="s">
        <v>105</v>
      </c>
      <c r="E10" s="38"/>
      <c r="F10" s="38"/>
      <c r="G10" s="38"/>
      <c r="H10" s="38"/>
      <c r="I10" s="148"/>
      <c r="J10" s="148"/>
      <c r="K10" s="38"/>
      <c r="L10" s="38"/>
      <c r="M10" s="149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0" t="s">
        <v>867</v>
      </c>
      <c r="F11" s="38"/>
      <c r="G11" s="38"/>
      <c r="H11" s="38"/>
      <c r="I11" s="148"/>
      <c r="J11" s="148"/>
      <c r="K11" s="38"/>
      <c r="L11" s="38"/>
      <c r="M11" s="149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8"/>
      <c r="J12" s="148"/>
      <c r="K12" s="38"/>
      <c r="L12" s="38"/>
      <c r="M12" s="149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6" t="s">
        <v>19</v>
      </c>
      <c r="E13" s="38"/>
      <c r="F13" s="135" t="s">
        <v>22</v>
      </c>
      <c r="G13" s="38"/>
      <c r="H13" s="38"/>
      <c r="I13" s="151" t="s">
        <v>21</v>
      </c>
      <c r="J13" s="152" t="s">
        <v>22</v>
      </c>
      <c r="K13" s="38"/>
      <c r="L13" s="38"/>
      <c r="M13" s="149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6" t="s">
        <v>23</v>
      </c>
      <c r="E14" s="38"/>
      <c r="F14" s="135" t="s">
        <v>80</v>
      </c>
      <c r="G14" s="38"/>
      <c r="H14" s="38"/>
      <c r="I14" s="151" t="s">
        <v>25</v>
      </c>
      <c r="J14" s="153" t="str">
        <f>'Rekapitulace zakázky'!AN8</f>
        <v>20. 3. 2020</v>
      </c>
      <c r="K14" s="38"/>
      <c r="L14" s="38"/>
      <c r="M14" s="149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8"/>
      <c r="J15" s="148"/>
      <c r="K15" s="38"/>
      <c r="L15" s="38"/>
      <c r="M15" s="149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6" t="s">
        <v>27</v>
      </c>
      <c r="E16" s="38"/>
      <c r="F16" s="38"/>
      <c r="G16" s="38"/>
      <c r="H16" s="38"/>
      <c r="I16" s="151" t="s">
        <v>28</v>
      </c>
      <c r="J16" s="152" t="s">
        <v>22</v>
      </c>
      <c r="K16" s="38"/>
      <c r="L16" s="38"/>
      <c r="M16" s="149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5" t="s">
        <v>29</v>
      </c>
      <c r="F17" s="38"/>
      <c r="G17" s="38"/>
      <c r="H17" s="38"/>
      <c r="I17" s="151" t="s">
        <v>30</v>
      </c>
      <c r="J17" s="152" t="s">
        <v>22</v>
      </c>
      <c r="K17" s="38"/>
      <c r="L17" s="38"/>
      <c r="M17" s="149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8"/>
      <c r="J18" s="148"/>
      <c r="K18" s="38"/>
      <c r="L18" s="38"/>
      <c r="M18" s="149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6" t="s">
        <v>31</v>
      </c>
      <c r="E19" s="38"/>
      <c r="F19" s="38"/>
      <c r="G19" s="38"/>
      <c r="H19" s="38"/>
      <c r="I19" s="151" t="s">
        <v>28</v>
      </c>
      <c r="J19" s="33" t="str">
        <f>'Rekapitulace zakázky'!AN13</f>
        <v>Vyplň údaj</v>
      </c>
      <c r="K19" s="38"/>
      <c r="L19" s="38"/>
      <c r="M19" s="149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5"/>
      <c r="G20" s="135"/>
      <c r="H20" s="135"/>
      <c r="I20" s="151" t="s">
        <v>30</v>
      </c>
      <c r="J20" s="33" t="str">
        <f>'Rekapitulace zakázky'!AN14</f>
        <v>Vyplň údaj</v>
      </c>
      <c r="K20" s="38"/>
      <c r="L20" s="38"/>
      <c r="M20" s="149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8"/>
      <c r="J21" s="148"/>
      <c r="K21" s="38"/>
      <c r="L21" s="38"/>
      <c r="M21" s="149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6" t="s">
        <v>33</v>
      </c>
      <c r="E22" s="38"/>
      <c r="F22" s="38"/>
      <c r="G22" s="38"/>
      <c r="H22" s="38"/>
      <c r="I22" s="151" t="s">
        <v>28</v>
      </c>
      <c r="J22" s="152" t="str">
        <f>IF('Rekapitulace zakázky'!AN16="","",'Rekapitulace zakázky'!AN16)</f>
        <v/>
      </c>
      <c r="K22" s="38"/>
      <c r="L22" s="38"/>
      <c r="M22" s="149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5" t="str">
        <f>IF('Rekapitulace zakázky'!E17="","",'Rekapitulace zakázky'!E17)</f>
        <v xml:space="preserve"> </v>
      </c>
      <c r="F23" s="38"/>
      <c r="G23" s="38"/>
      <c r="H23" s="38"/>
      <c r="I23" s="151" t="s">
        <v>30</v>
      </c>
      <c r="J23" s="152" t="str">
        <f>IF('Rekapitulace zakázky'!AN17="","",'Rekapitulace zakázky'!AN17)</f>
        <v/>
      </c>
      <c r="K23" s="38"/>
      <c r="L23" s="38"/>
      <c r="M23" s="149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8"/>
      <c r="J24" s="148"/>
      <c r="K24" s="38"/>
      <c r="L24" s="38"/>
      <c r="M24" s="149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6" t="s">
        <v>35</v>
      </c>
      <c r="E25" s="38"/>
      <c r="F25" s="38"/>
      <c r="G25" s="38"/>
      <c r="H25" s="38"/>
      <c r="I25" s="151" t="s">
        <v>28</v>
      </c>
      <c r="J25" s="152" t="s">
        <v>22</v>
      </c>
      <c r="K25" s="38"/>
      <c r="L25" s="38"/>
      <c r="M25" s="149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5" t="s">
        <v>107</v>
      </c>
      <c r="F26" s="38"/>
      <c r="G26" s="38"/>
      <c r="H26" s="38"/>
      <c r="I26" s="151" t="s">
        <v>30</v>
      </c>
      <c r="J26" s="152" t="s">
        <v>22</v>
      </c>
      <c r="K26" s="38"/>
      <c r="L26" s="38"/>
      <c r="M26" s="149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8"/>
      <c r="J27" s="148"/>
      <c r="K27" s="38"/>
      <c r="L27" s="38"/>
      <c r="M27" s="149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6" t="s">
        <v>37</v>
      </c>
      <c r="E28" s="38"/>
      <c r="F28" s="38"/>
      <c r="G28" s="38"/>
      <c r="H28" s="38"/>
      <c r="I28" s="148"/>
      <c r="J28" s="148"/>
      <c r="K28" s="38"/>
      <c r="L28" s="38"/>
      <c r="M28" s="149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22</v>
      </c>
      <c r="F29" s="156"/>
      <c r="G29" s="156"/>
      <c r="H29" s="156"/>
      <c r="I29" s="157"/>
      <c r="J29" s="157"/>
      <c r="K29" s="154"/>
      <c r="L29" s="154"/>
      <c r="M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8"/>
      <c r="J30" s="148"/>
      <c r="K30" s="38"/>
      <c r="L30" s="38"/>
      <c r="M30" s="149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60"/>
      <c r="J31" s="160"/>
      <c r="K31" s="159"/>
      <c r="L31" s="159"/>
      <c r="M31" s="149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>
      <c r="A32" s="38"/>
      <c r="B32" s="44"/>
      <c r="C32" s="38"/>
      <c r="D32" s="38"/>
      <c r="E32" s="146" t="s">
        <v>108</v>
      </c>
      <c r="F32" s="38"/>
      <c r="G32" s="38"/>
      <c r="H32" s="38"/>
      <c r="I32" s="148"/>
      <c r="J32" s="148"/>
      <c r="K32" s="161">
        <f>I65</f>
        <v>0</v>
      </c>
      <c r="L32" s="38"/>
      <c r="M32" s="149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>
      <c r="A33" s="38"/>
      <c r="B33" s="44"/>
      <c r="C33" s="38"/>
      <c r="D33" s="38"/>
      <c r="E33" s="146" t="s">
        <v>109</v>
      </c>
      <c r="F33" s="38"/>
      <c r="G33" s="38"/>
      <c r="H33" s="38"/>
      <c r="I33" s="148"/>
      <c r="J33" s="148"/>
      <c r="K33" s="161">
        <f>J65</f>
        <v>0</v>
      </c>
      <c r="L33" s="38"/>
      <c r="M33" s="149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2" t="s">
        <v>39</v>
      </c>
      <c r="E34" s="38"/>
      <c r="F34" s="38"/>
      <c r="G34" s="38"/>
      <c r="H34" s="38"/>
      <c r="I34" s="148"/>
      <c r="J34" s="148"/>
      <c r="K34" s="163">
        <f>ROUND(K91, 2)</f>
        <v>0</v>
      </c>
      <c r="L34" s="38"/>
      <c r="M34" s="149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9"/>
      <c r="E35" s="159"/>
      <c r="F35" s="159"/>
      <c r="G35" s="159"/>
      <c r="H35" s="159"/>
      <c r="I35" s="160"/>
      <c r="J35" s="160"/>
      <c r="K35" s="159"/>
      <c r="L35" s="159"/>
      <c r="M35" s="149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4" t="s">
        <v>41</v>
      </c>
      <c r="G36" s="38"/>
      <c r="H36" s="38"/>
      <c r="I36" s="165" t="s">
        <v>40</v>
      </c>
      <c r="J36" s="148"/>
      <c r="K36" s="164" t="s">
        <v>42</v>
      </c>
      <c r="L36" s="38"/>
      <c r="M36" s="149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6" t="s">
        <v>43</v>
      </c>
      <c r="E37" s="146" t="s">
        <v>44</v>
      </c>
      <c r="F37" s="161">
        <f>ROUND((SUM(BE91:BE102)),  2)</f>
        <v>0</v>
      </c>
      <c r="G37" s="38"/>
      <c r="H37" s="38"/>
      <c r="I37" s="167">
        <v>0.20999999999999999</v>
      </c>
      <c r="J37" s="148"/>
      <c r="K37" s="161">
        <f>ROUND(((SUM(BE91:BE102))*I37),  2)</f>
        <v>0</v>
      </c>
      <c r="L37" s="38"/>
      <c r="M37" s="149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6" t="s">
        <v>45</v>
      </c>
      <c r="F38" s="161">
        <f>ROUND((SUM(BF91:BF102)),  2)</f>
        <v>0</v>
      </c>
      <c r="G38" s="38"/>
      <c r="H38" s="38"/>
      <c r="I38" s="167">
        <v>0.14999999999999999</v>
      </c>
      <c r="J38" s="148"/>
      <c r="K38" s="161">
        <f>ROUND(((SUM(BF91:BF102))*I38),  2)</f>
        <v>0</v>
      </c>
      <c r="L38" s="38"/>
      <c r="M38" s="149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6" t="s">
        <v>46</v>
      </c>
      <c r="F39" s="161">
        <f>ROUND((SUM(BG91:BG102)),  2)</f>
        <v>0</v>
      </c>
      <c r="G39" s="38"/>
      <c r="H39" s="38"/>
      <c r="I39" s="167">
        <v>0.20999999999999999</v>
      </c>
      <c r="J39" s="148"/>
      <c r="K39" s="161">
        <f>0</f>
        <v>0</v>
      </c>
      <c r="L39" s="38"/>
      <c r="M39" s="149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6" t="s">
        <v>47</v>
      </c>
      <c r="F40" s="161">
        <f>ROUND((SUM(BH91:BH102)),  2)</f>
        <v>0</v>
      </c>
      <c r="G40" s="38"/>
      <c r="H40" s="38"/>
      <c r="I40" s="167">
        <v>0.14999999999999999</v>
      </c>
      <c r="J40" s="148"/>
      <c r="K40" s="161">
        <f>0</f>
        <v>0</v>
      </c>
      <c r="L40" s="38"/>
      <c r="M40" s="149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46" t="s">
        <v>48</v>
      </c>
      <c r="F41" s="161">
        <f>ROUND((SUM(BI91:BI102)),  2)</f>
        <v>0</v>
      </c>
      <c r="G41" s="38"/>
      <c r="H41" s="38"/>
      <c r="I41" s="167">
        <v>0</v>
      </c>
      <c r="J41" s="148"/>
      <c r="K41" s="161">
        <f>0</f>
        <v>0</v>
      </c>
      <c r="L41" s="38"/>
      <c r="M41" s="149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148"/>
      <c r="J42" s="148"/>
      <c r="K42" s="38"/>
      <c r="L42" s="38"/>
      <c r="M42" s="149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8"/>
      <c r="D43" s="169" t="s">
        <v>49</v>
      </c>
      <c r="E43" s="170"/>
      <c r="F43" s="170"/>
      <c r="G43" s="171" t="s">
        <v>50</v>
      </c>
      <c r="H43" s="172" t="s">
        <v>51</v>
      </c>
      <c r="I43" s="173"/>
      <c r="J43" s="173"/>
      <c r="K43" s="174">
        <f>SUM(K34:K41)</f>
        <v>0</v>
      </c>
      <c r="L43" s="175"/>
      <c r="M43" s="149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176"/>
      <c r="C44" s="177"/>
      <c r="D44" s="177"/>
      <c r="E44" s="177"/>
      <c r="F44" s="177"/>
      <c r="G44" s="177"/>
      <c r="H44" s="177"/>
      <c r="I44" s="178"/>
      <c r="J44" s="178"/>
      <c r="K44" s="177"/>
      <c r="L44" s="177"/>
      <c r="M44" s="149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8" s="2" customFormat="1" ht="6.96" customHeight="1">
      <c r="A48" s="38"/>
      <c r="B48" s="179"/>
      <c r="C48" s="180"/>
      <c r="D48" s="180"/>
      <c r="E48" s="180"/>
      <c r="F48" s="180"/>
      <c r="G48" s="180"/>
      <c r="H48" s="180"/>
      <c r="I48" s="181"/>
      <c r="J48" s="181"/>
      <c r="K48" s="180"/>
      <c r="L48" s="180"/>
      <c r="M48" s="149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24.96" customHeight="1">
      <c r="A49" s="38"/>
      <c r="B49" s="39"/>
      <c r="C49" s="23" t="s">
        <v>110</v>
      </c>
      <c r="D49" s="40"/>
      <c r="E49" s="40"/>
      <c r="F49" s="40"/>
      <c r="G49" s="40"/>
      <c r="H49" s="40"/>
      <c r="I49" s="148"/>
      <c r="J49" s="148"/>
      <c r="K49" s="40"/>
      <c r="L49" s="40"/>
      <c r="M49" s="149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6.96" customHeight="1">
      <c r="A50" s="38"/>
      <c r="B50" s="39"/>
      <c r="C50" s="40"/>
      <c r="D50" s="40"/>
      <c r="E50" s="40"/>
      <c r="F50" s="40"/>
      <c r="G50" s="40"/>
      <c r="H50" s="40"/>
      <c r="I50" s="148"/>
      <c r="J50" s="148"/>
      <c r="K50" s="40"/>
      <c r="L50" s="40"/>
      <c r="M50" s="149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17</v>
      </c>
      <c r="D51" s="40"/>
      <c r="E51" s="40"/>
      <c r="F51" s="40"/>
      <c r="G51" s="40"/>
      <c r="H51" s="40"/>
      <c r="I51" s="148"/>
      <c r="J51" s="148"/>
      <c r="K51" s="40"/>
      <c r="L51" s="40"/>
      <c r="M51" s="149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23.25" customHeight="1">
      <c r="A52" s="38"/>
      <c r="B52" s="39"/>
      <c r="C52" s="40"/>
      <c r="D52" s="40"/>
      <c r="E52" s="182" t="str">
        <f>E7</f>
        <v>Oprava PZS v km 14,262 a km 18,178 v úseku Studénka - Štramberk (FINAL)</v>
      </c>
      <c r="F52" s="32"/>
      <c r="G52" s="32"/>
      <c r="H52" s="32"/>
      <c r="I52" s="148"/>
      <c r="J52" s="148"/>
      <c r="K52" s="40"/>
      <c r="L52" s="40"/>
      <c r="M52" s="149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1" customFormat="1" ht="12" customHeight="1">
      <c r="B53" s="21"/>
      <c r="C53" s="32" t="s">
        <v>103</v>
      </c>
      <c r="D53" s="22"/>
      <c r="E53" s="22"/>
      <c r="F53" s="22"/>
      <c r="G53" s="22"/>
      <c r="H53" s="22"/>
      <c r="I53" s="140"/>
      <c r="J53" s="140"/>
      <c r="K53" s="22"/>
      <c r="L53" s="22"/>
      <c r="M53" s="20"/>
    </row>
    <row r="54" s="2" customFormat="1" ht="16.5" customHeight="1">
      <c r="A54" s="38"/>
      <c r="B54" s="39"/>
      <c r="C54" s="40"/>
      <c r="D54" s="40"/>
      <c r="E54" s="182" t="s">
        <v>104</v>
      </c>
      <c r="F54" s="40"/>
      <c r="G54" s="40"/>
      <c r="H54" s="40"/>
      <c r="I54" s="148"/>
      <c r="J54" s="148"/>
      <c r="K54" s="40"/>
      <c r="L54" s="40"/>
      <c r="M54" s="149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2" customHeight="1">
      <c r="A55" s="38"/>
      <c r="B55" s="39"/>
      <c r="C55" s="32" t="s">
        <v>105</v>
      </c>
      <c r="D55" s="40"/>
      <c r="E55" s="40"/>
      <c r="F55" s="40"/>
      <c r="G55" s="40"/>
      <c r="H55" s="40"/>
      <c r="I55" s="148"/>
      <c r="J55" s="148"/>
      <c r="K55" s="40"/>
      <c r="L55" s="40"/>
      <c r="M55" s="149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6.5" customHeight="1">
      <c r="A56" s="38"/>
      <c r="B56" s="39"/>
      <c r="C56" s="40"/>
      <c r="D56" s="40"/>
      <c r="E56" s="69" t="str">
        <f>E11</f>
        <v>02 - Stavební část</v>
      </c>
      <c r="F56" s="40"/>
      <c r="G56" s="40"/>
      <c r="H56" s="40"/>
      <c r="I56" s="148"/>
      <c r="J56" s="148"/>
      <c r="K56" s="40"/>
      <c r="L56" s="40"/>
      <c r="M56" s="149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8"/>
      <c r="J57" s="148"/>
      <c r="K57" s="40"/>
      <c r="L57" s="40"/>
      <c r="M57" s="149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2" customHeight="1">
      <c r="A58" s="38"/>
      <c r="B58" s="39"/>
      <c r="C58" s="32" t="s">
        <v>23</v>
      </c>
      <c r="D58" s="40"/>
      <c r="E58" s="40"/>
      <c r="F58" s="27" t="str">
        <f>F14</f>
        <v>PZS v km 14,262</v>
      </c>
      <c r="G58" s="40"/>
      <c r="H58" s="40"/>
      <c r="I58" s="151" t="s">
        <v>25</v>
      </c>
      <c r="J58" s="153" t="str">
        <f>IF(J14="","",J14)</f>
        <v>20. 3. 2020</v>
      </c>
      <c r="K58" s="40"/>
      <c r="L58" s="40"/>
      <c r="M58" s="149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6.96" customHeight="1">
      <c r="A59" s="38"/>
      <c r="B59" s="39"/>
      <c r="C59" s="40"/>
      <c r="D59" s="40"/>
      <c r="E59" s="40"/>
      <c r="F59" s="40"/>
      <c r="G59" s="40"/>
      <c r="H59" s="40"/>
      <c r="I59" s="148"/>
      <c r="J59" s="148"/>
      <c r="K59" s="40"/>
      <c r="L59" s="40"/>
      <c r="M59" s="149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5.15" customHeight="1">
      <c r="A60" s="38"/>
      <c r="B60" s="39"/>
      <c r="C60" s="32" t="s">
        <v>27</v>
      </c>
      <c r="D60" s="40"/>
      <c r="E60" s="40"/>
      <c r="F60" s="27" t="str">
        <f>E17</f>
        <v>Správa železnic, státní organizace</v>
      </c>
      <c r="G60" s="40"/>
      <c r="H60" s="40"/>
      <c r="I60" s="151" t="s">
        <v>33</v>
      </c>
      <c r="J60" s="183" t="str">
        <f>E23</f>
        <v xml:space="preserve"> </v>
      </c>
      <c r="K60" s="40"/>
      <c r="L60" s="40"/>
      <c r="M60" s="149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5.65" customHeight="1">
      <c r="A61" s="38"/>
      <c r="B61" s="39"/>
      <c r="C61" s="32" t="s">
        <v>31</v>
      </c>
      <c r="D61" s="40"/>
      <c r="E61" s="40"/>
      <c r="F61" s="27" t="str">
        <f>IF(E20="","",E20)</f>
        <v>Vyplň údaj</v>
      </c>
      <c r="G61" s="40"/>
      <c r="H61" s="40"/>
      <c r="I61" s="151" t="s">
        <v>35</v>
      </c>
      <c r="J61" s="183" t="str">
        <f>E26</f>
        <v>ing. Hodulová Michaela</v>
      </c>
      <c r="K61" s="40"/>
      <c r="L61" s="40"/>
      <c r="M61" s="149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8"/>
      <c r="J62" s="148"/>
      <c r="K62" s="40"/>
      <c r="L62" s="40"/>
      <c r="M62" s="149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9.28" customHeight="1">
      <c r="A63" s="38"/>
      <c r="B63" s="39"/>
      <c r="C63" s="184" t="s">
        <v>111</v>
      </c>
      <c r="D63" s="185"/>
      <c r="E63" s="185"/>
      <c r="F63" s="185"/>
      <c r="G63" s="185"/>
      <c r="H63" s="185"/>
      <c r="I63" s="186" t="s">
        <v>112</v>
      </c>
      <c r="J63" s="186" t="s">
        <v>113</v>
      </c>
      <c r="K63" s="187" t="s">
        <v>114</v>
      </c>
      <c r="L63" s="185"/>
      <c r="M63" s="149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10.32" customHeight="1">
      <c r="A64" s="38"/>
      <c r="B64" s="39"/>
      <c r="C64" s="40"/>
      <c r="D64" s="40"/>
      <c r="E64" s="40"/>
      <c r="F64" s="40"/>
      <c r="G64" s="40"/>
      <c r="H64" s="40"/>
      <c r="I64" s="148"/>
      <c r="J64" s="148"/>
      <c r="K64" s="40"/>
      <c r="L64" s="40"/>
      <c r="M64" s="149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22.8" customHeight="1">
      <c r="A65" s="38"/>
      <c r="B65" s="39"/>
      <c r="C65" s="188" t="s">
        <v>73</v>
      </c>
      <c r="D65" s="40"/>
      <c r="E65" s="40"/>
      <c r="F65" s="40"/>
      <c r="G65" s="40"/>
      <c r="H65" s="40"/>
      <c r="I65" s="189">
        <f>Q91</f>
        <v>0</v>
      </c>
      <c r="J65" s="189">
        <f>R91</f>
        <v>0</v>
      </c>
      <c r="K65" s="102">
        <f>K91</f>
        <v>0</v>
      </c>
      <c r="L65" s="40"/>
      <c r="M65" s="149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U65" s="17" t="s">
        <v>115</v>
      </c>
    </row>
    <row r="66" s="9" customFormat="1" ht="24.96" customHeight="1">
      <c r="A66" s="9"/>
      <c r="B66" s="190"/>
      <c r="C66" s="191"/>
      <c r="D66" s="192" t="s">
        <v>868</v>
      </c>
      <c r="E66" s="193"/>
      <c r="F66" s="193"/>
      <c r="G66" s="193"/>
      <c r="H66" s="193"/>
      <c r="I66" s="194">
        <f>Q92</f>
        <v>0</v>
      </c>
      <c r="J66" s="194">
        <f>R92</f>
        <v>0</v>
      </c>
      <c r="K66" s="195">
        <f>K92</f>
        <v>0</v>
      </c>
      <c r="L66" s="191"/>
      <c r="M66" s="196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97"/>
      <c r="C67" s="127"/>
      <c r="D67" s="198" t="s">
        <v>869</v>
      </c>
      <c r="E67" s="199"/>
      <c r="F67" s="199"/>
      <c r="G67" s="199"/>
      <c r="H67" s="199"/>
      <c r="I67" s="200">
        <f>Q93</f>
        <v>0</v>
      </c>
      <c r="J67" s="200">
        <f>R93</f>
        <v>0</v>
      </c>
      <c r="K67" s="201">
        <f>K93</f>
        <v>0</v>
      </c>
      <c r="L67" s="127"/>
      <c r="M67" s="20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90"/>
      <c r="C68" s="191"/>
      <c r="D68" s="192" t="s">
        <v>870</v>
      </c>
      <c r="E68" s="193"/>
      <c r="F68" s="193"/>
      <c r="G68" s="193"/>
      <c r="H68" s="193"/>
      <c r="I68" s="194">
        <f>Q95</f>
        <v>0</v>
      </c>
      <c r="J68" s="194">
        <f>R95</f>
        <v>0</v>
      </c>
      <c r="K68" s="195">
        <f>K95</f>
        <v>0</v>
      </c>
      <c r="L68" s="191"/>
      <c r="M68" s="196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97"/>
      <c r="C69" s="127"/>
      <c r="D69" s="198" t="s">
        <v>871</v>
      </c>
      <c r="E69" s="199"/>
      <c r="F69" s="199"/>
      <c r="G69" s="199"/>
      <c r="H69" s="199"/>
      <c r="I69" s="200">
        <f>Q96</f>
        <v>0</v>
      </c>
      <c r="J69" s="200">
        <f>R96</f>
        <v>0</v>
      </c>
      <c r="K69" s="201">
        <f>K96</f>
        <v>0</v>
      </c>
      <c r="L69" s="127"/>
      <c r="M69" s="20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148"/>
      <c r="J70" s="148"/>
      <c r="K70" s="40"/>
      <c r="L70" s="40"/>
      <c r="M70" s="149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178"/>
      <c r="J71" s="178"/>
      <c r="K71" s="60"/>
      <c r="L71" s="60"/>
      <c r="M71" s="149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181"/>
      <c r="J75" s="181"/>
      <c r="K75" s="62"/>
      <c r="L75" s="62"/>
      <c r="M75" s="149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122</v>
      </c>
      <c r="D76" s="40"/>
      <c r="E76" s="40"/>
      <c r="F76" s="40"/>
      <c r="G76" s="40"/>
      <c r="H76" s="40"/>
      <c r="I76" s="148"/>
      <c r="J76" s="148"/>
      <c r="K76" s="40"/>
      <c r="L76" s="40"/>
      <c r="M76" s="149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148"/>
      <c r="J77" s="148"/>
      <c r="K77" s="40"/>
      <c r="L77" s="40"/>
      <c r="M77" s="149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17</v>
      </c>
      <c r="D78" s="40"/>
      <c r="E78" s="40"/>
      <c r="F78" s="40"/>
      <c r="G78" s="40"/>
      <c r="H78" s="40"/>
      <c r="I78" s="148"/>
      <c r="J78" s="148"/>
      <c r="K78" s="40"/>
      <c r="L78" s="40"/>
      <c r="M78" s="149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3.25" customHeight="1">
      <c r="A79" s="38"/>
      <c r="B79" s="39"/>
      <c r="C79" s="40"/>
      <c r="D79" s="40"/>
      <c r="E79" s="182" t="str">
        <f>E7</f>
        <v>Oprava PZS v km 14,262 a km 18,178 v úseku Studénka - Štramberk (FINAL)</v>
      </c>
      <c r="F79" s="32"/>
      <c r="G79" s="32"/>
      <c r="H79" s="32"/>
      <c r="I79" s="148"/>
      <c r="J79" s="148"/>
      <c r="K79" s="40"/>
      <c r="L79" s="40"/>
      <c r="M79" s="149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103</v>
      </c>
      <c r="D80" s="22"/>
      <c r="E80" s="22"/>
      <c r="F80" s="22"/>
      <c r="G80" s="22"/>
      <c r="H80" s="22"/>
      <c r="I80" s="140"/>
      <c r="J80" s="140"/>
      <c r="K80" s="22"/>
      <c r="L80" s="22"/>
      <c r="M80" s="20"/>
    </row>
    <row r="81" s="2" customFormat="1" ht="16.5" customHeight="1">
      <c r="A81" s="38"/>
      <c r="B81" s="39"/>
      <c r="C81" s="40"/>
      <c r="D81" s="40"/>
      <c r="E81" s="182" t="s">
        <v>104</v>
      </c>
      <c r="F81" s="40"/>
      <c r="G81" s="40"/>
      <c r="H81" s="40"/>
      <c r="I81" s="148"/>
      <c r="J81" s="148"/>
      <c r="K81" s="40"/>
      <c r="L81" s="40"/>
      <c r="M81" s="149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105</v>
      </c>
      <c r="D82" s="40"/>
      <c r="E82" s="40"/>
      <c r="F82" s="40"/>
      <c r="G82" s="40"/>
      <c r="H82" s="40"/>
      <c r="I82" s="148"/>
      <c r="J82" s="148"/>
      <c r="K82" s="40"/>
      <c r="L82" s="40"/>
      <c r="M82" s="149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E11</f>
        <v>02 - Stavební část</v>
      </c>
      <c r="F83" s="40"/>
      <c r="G83" s="40"/>
      <c r="H83" s="40"/>
      <c r="I83" s="148"/>
      <c r="J83" s="148"/>
      <c r="K83" s="40"/>
      <c r="L83" s="40"/>
      <c r="M83" s="149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148"/>
      <c r="J84" s="148"/>
      <c r="K84" s="40"/>
      <c r="L84" s="40"/>
      <c r="M84" s="149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23</v>
      </c>
      <c r="D85" s="40"/>
      <c r="E85" s="40"/>
      <c r="F85" s="27" t="str">
        <f>F14</f>
        <v>PZS v km 14,262</v>
      </c>
      <c r="G85" s="40"/>
      <c r="H85" s="40"/>
      <c r="I85" s="151" t="s">
        <v>25</v>
      </c>
      <c r="J85" s="153" t="str">
        <f>IF(J14="","",J14)</f>
        <v>20. 3. 2020</v>
      </c>
      <c r="K85" s="40"/>
      <c r="L85" s="40"/>
      <c r="M85" s="149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148"/>
      <c r="J86" s="148"/>
      <c r="K86" s="40"/>
      <c r="L86" s="40"/>
      <c r="M86" s="149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27</v>
      </c>
      <c r="D87" s="40"/>
      <c r="E87" s="40"/>
      <c r="F87" s="27" t="str">
        <f>E17</f>
        <v>Správa železnic, státní organizace</v>
      </c>
      <c r="G87" s="40"/>
      <c r="H87" s="40"/>
      <c r="I87" s="151" t="s">
        <v>33</v>
      </c>
      <c r="J87" s="183" t="str">
        <f>E23</f>
        <v xml:space="preserve"> </v>
      </c>
      <c r="K87" s="40"/>
      <c r="L87" s="40"/>
      <c r="M87" s="149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25.65" customHeight="1">
      <c r="A88" s="38"/>
      <c r="B88" s="39"/>
      <c r="C88" s="32" t="s">
        <v>31</v>
      </c>
      <c r="D88" s="40"/>
      <c r="E88" s="40"/>
      <c r="F88" s="27" t="str">
        <f>IF(E20="","",E20)</f>
        <v>Vyplň údaj</v>
      </c>
      <c r="G88" s="40"/>
      <c r="H88" s="40"/>
      <c r="I88" s="151" t="s">
        <v>35</v>
      </c>
      <c r="J88" s="183" t="str">
        <f>E26</f>
        <v>ing. Hodulová Michaela</v>
      </c>
      <c r="K88" s="40"/>
      <c r="L88" s="40"/>
      <c r="M88" s="149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148"/>
      <c r="J89" s="148"/>
      <c r="K89" s="40"/>
      <c r="L89" s="40"/>
      <c r="M89" s="149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203"/>
      <c r="B90" s="204"/>
      <c r="C90" s="205" t="s">
        <v>123</v>
      </c>
      <c r="D90" s="206" t="s">
        <v>58</v>
      </c>
      <c r="E90" s="206" t="s">
        <v>54</v>
      </c>
      <c r="F90" s="206" t="s">
        <v>55</v>
      </c>
      <c r="G90" s="206" t="s">
        <v>124</v>
      </c>
      <c r="H90" s="206" t="s">
        <v>125</v>
      </c>
      <c r="I90" s="207" t="s">
        <v>126</v>
      </c>
      <c r="J90" s="207" t="s">
        <v>127</v>
      </c>
      <c r="K90" s="206" t="s">
        <v>114</v>
      </c>
      <c r="L90" s="208" t="s">
        <v>128</v>
      </c>
      <c r="M90" s="209"/>
      <c r="N90" s="92" t="s">
        <v>22</v>
      </c>
      <c r="O90" s="93" t="s">
        <v>43</v>
      </c>
      <c r="P90" s="93" t="s">
        <v>129</v>
      </c>
      <c r="Q90" s="93" t="s">
        <v>130</v>
      </c>
      <c r="R90" s="93" t="s">
        <v>131</v>
      </c>
      <c r="S90" s="93" t="s">
        <v>132</v>
      </c>
      <c r="T90" s="93" t="s">
        <v>133</v>
      </c>
      <c r="U90" s="93" t="s">
        <v>134</v>
      </c>
      <c r="V90" s="93" t="s">
        <v>135</v>
      </c>
      <c r="W90" s="93" t="s">
        <v>136</v>
      </c>
      <c r="X90" s="94" t="s">
        <v>137</v>
      </c>
      <c r="Y90" s="203"/>
      <c r="Z90" s="203"/>
      <c r="AA90" s="203"/>
      <c r="AB90" s="203"/>
      <c r="AC90" s="203"/>
      <c r="AD90" s="203"/>
      <c r="AE90" s="203"/>
    </row>
    <row r="91" s="2" customFormat="1" ht="22.8" customHeight="1">
      <c r="A91" s="38"/>
      <c r="B91" s="39"/>
      <c r="C91" s="99" t="s">
        <v>138</v>
      </c>
      <c r="D91" s="40"/>
      <c r="E91" s="40"/>
      <c r="F91" s="40"/>
      <c r="G91" s="40"/>
      <c r="H91" s="40"/>
      <c r="I91" s="148"/>
      <c r="J91" s="148"/>
      <c r="K91" s="210">
        <f>BK91</f>
        <v>0</v>
      </c>
      <c r="L91" s="40"/>
      <c r="M91" s="44"/>
      <c r="N91" s="95"/>
      <c r="O91" s="211"/>
      <c r="P91" s="96"/>
      <c r="Q91" s="212">
        <f>Q92+Q95</f>
        <v>0</v>
      </c>
      <c r="R91" s="212">
        <f>R92+R95</f>
        <v>0</v>
      </c>
      <c r="S91" s="96"/>
      <c r="T91" s="213">
        <f>T92+T95</f>
        <v>0</v>
      </c>
      <c r="U91" s="96"/>
      <c r="V91" s="213">
        <f>V92+V95</f>
        <v>0.26949000000000001</v>
      </c>
      <c r="W91" s="96"/>
      <c r="X91" s="214">
        <f>X92+X95</f>
        <v>0</v>
      </c>
      <c r="Y91" s="38"/>
      <c r="Z91" s="38"/>
      <c r="AA91" s="38"/>
      <c r="AB91" s="38"/>
      <c r="AC91" s="38"/>
      <c r="AD91" s="38"/>
      <c r="AE91" s="38"/>
      <c r="AT91" s="17" t="s">
        <v>74</v>
      </c>
      <c r="AU91" s="17" t="s">
        <v>115</v>
      </c>
      <c r="BK91" s="215">
        <f>BK92+BK95</f>
        <v>0</v>
      </c>
    </row>
    <row r="92" s="12" customFormat="1" ht="25.92" customHeight="1">
      <c r="A92" s="12"/>
      <c r="B92" s="216"/>
      <c r="C92" s="217"/>
      <c r="D92" s="218" t="s">
        <v>74</v>
      </c>
      <c r="E92" s="219" t="s">
        <v>872</v>
      </c>
      <c r="F92" s="219" t="s">
        <v>873</v>
      </c>
      <c r="G92" s="217"/>
      <c r="H92" s="217"/>
      <c r="I92" s="220"/>
      <c r="J92" s="220"/>
      <c r="K92" s="221">
        <f>BK92</f>
        <v>0</v>
      </c>
      <c r="L92" s="217"/>
      <c r="M92" s="222"/>
      <c r="N92" s="223"/>
      <c r="O92" s="224"/>
      <c r="P92" s="224"/>
      <c r="Q92" s="225">
        <f>Q93</f>
        <v>0</v>
      </c>
      <c r="R92" s="225">
        <f>R93</f>
        <v>0</v>
      </c>
      <c r="S92" s="224"/>
      <c r="T92" s="226">
        <f>T93</f>
        <v>0</v>
      </c>
      <c r="U92" s="224"/>
      <c r="V92" s="226">
        <f>V93</f>
        <v>0.17871999999999999</v>
      </c>
      <c r="W92" s="224"/>
      <c r="X92" s="227">
        <f>X93</f>
        <v>0</v>
      </c>
      <c r="Y92" s="12"/>
      <c r="Z92" s="12"/>
      <c r="AA92" s="12"/>
      <c r="AB92" s="12"/>
      <c r="AC92" s="12"/>
      <c r="AD92" s="12"/>
      <c r="AE92" s="12"/>
      <c r="AR92" s="228" t="s">
        <v>82</v>
      </c>
      <c r="AT92" s="229" t="s">
        <v>74</v>
      </c>
      <c r="AU92" s="229" t="s">
        <v>75</v>
      </c>
      <c r="AY92" s="228" t="s">
        <v>142</v>
      </c>
      <c r="BK92" s="230">
        <f>BK93</f>
        <v>0</v>
      </c>
    </row>
    <row r="93" s="12" customFormat="1" ht="22.8" customHeight="1">
      <c r="A93" s="12"/>
      <c r="B93" s="216"/>
      <c r="C93" s="217"/>
      <c r="D93" s="218" t="s">
        <v>74</v>
      </c>
      <c r="E93" s="231" t="s">
        <v>84</v>
      </c>
      <c r="F93" s="231" t="s">
        <v>874</v>
      </c>
      <c r="G93" s="217"/>
      <c r="H93" s="217"/>
      <c r="I93" s="220"/>
      <c r="J93" s="220"/>
      <c r="K93" s="232">
        <f>BK93</f>
        <v>0</v>
      </c>
      <c r="L93" s="217"/>
      <c r="M93" s="222"/>
      <c r="N93" s="223"/>
      <c r="O93" s="224"/>
      <c r="P93" s="224"/>
      <c r="Q93" s="225">
        <f>Q94</f>
        <v>0</v>
      </c>
      <c r="R93" s="225">
        <f>R94</f>
        <v>0</v>
      </c>
      <c r="S93" s="224"/>
      <c r="T93" s="226">
        <f>T94</f>
        <v>0</v>
      </c>
      <c r="U93" s="224"/>
      <c r="V93" s="226">
        <f>V94</f>
        <v>0.17871999999999999</v>
      </c>
      <c r="W93" s="224"/>
      <c r="X93" s="227">
        <f>X94</f>
        <v>0</v>
      </c>
      <c r="Y93" s="12"/>
      <c r="Z93" s="12"/>
      <c r="AA93" s="12"/>
      <c r="AB93" s="12"/>
      <c r="AC93" s="12"/>
      <c r="AD93" s="12"/>
      <c r="AE93" s="12"/>
      <c r="AR93" s="228" t="s">
        <v>82</v>
      </c>
      <c r="AT93" s="229" t="s">
        <v>74</v>
      </c>
      <c r="AU93" s="229" t="s">
        <v>82</v>
      </c>
      <c r="AY93" s="228" t="s">
        <v>142</v>
      </c>
      <c r="BK93" s="230">
        <f>BK94</f>
        <v>0</v>
      </c>
    </row>
    <row r="94" s="2" customFormat="1" ht="33" customHeight="1">
      <c r="A94" s="38"/>
      <c r="B94" s="39"/>
      <c r="C94" s="233" t="s">
        <v>82</v>
      </c>
      <c r="D94" s="233" t="s">
        <v>145</v>
      </c>
      <c r="E94" s="234" t="s">
        <v>875</v>
      </c>
      <c r="F94" s="235" t="s">
        <v>876</v>
      </c>
      <c r="G94" s="236" t="s">
        <v>159</v>
      </c>
      <c r="H94" s="237">
        <v>2</v>
      </c>
      <c r="I94" s="238"/>
      <c r="J94" s="238"/>
      <c r="K94" s="239">
        <f>ROUND(P94*H94,2)</f>
        <v>0</v>
      </c>
      <c r="L94" s="235" t="s">
        <v>877</v>
      </c>
      <c r="M94" s="44"/>
      <c r="N94" s="240" t="s">
        <v>22</v>
      </c>
      <c r="O94" s="241" t="s">
        <v>44</v>
      </c>
      <c r="P94" s="242">
        <f>I94+J94</f>
        <v>0</v>
      </c>
      <c r="Q94" s="242">
        <f>ROUND(I94*H94,2)</f>
        <v>0</v>
      </c>
      <c r="R94" s="242">
        <f>ROUND(J94*H94,2)</f>
        <v>0</v>
      </c>
      <c r="S94" s="84"/>
      <c r="T94" s="243">
        <f>S94*H94</f>
        <v>0</v>
      </c>
      <c r="U94" s="243">
        <v>0.089359999999999995</v>
      </c>
      <c r="V94" s="243">
        <f>U94*H94</f>
        <v>0.17871999999999999</v>
      </c>
      <c r="W94" s="243">
        <v>0</v>
      </c>
      <c r="X94" s="244">
        <f>W94*H94</f>
        <v>0</v>
      </c>
      <c r="Y94" s="38"/>
      <c r="Z94" s="38"/>
      <c r="AA94" s="38"/>
      <c r="AB94" s="38"/>
      <c r="AC94" s="38"/>
      <c r="AD94" s="38"/>
      <c r="AE94" s="38"/>
      <c r="AR94" s="245" t="s">
        <v>141</v>
      </c>
      <c r="AT94" s="245" t="s">
        <v>145</v>
      </c>
      <c r="AU94" s="245" t="s">
        <v>84</v>
      </c>
      <c r="AY94" s="17" t="s">
        <v>142</v>
      </c>
      <c r="BE94" s="246">
        <f>IF(O94="základní",K94,0)</f>
        <v>0</v>
      </c>
      <c r="BF94" s="246">
        <f>IF(O94="snížená",K94,0)</f>
        <v>0</v>
      </c>
      <c r="BG94" s="246">
        <f>IF(O94="zákl. přenesená",K94,0)</f>
        <v>0</v>
      </c>
      <c r="BH94" s="246">
        <f>IF(O94="sníž. přenesená",K94,0)</f>
        <v>0</v>
      </c>
      <c r="BI94" s="246">
        <f>IF(O94="nulová",K94,0)</f>
        <v>0</v>
      </c>
      <c r="BJ94" s="17" t="s">
        <v>82</v>
      </c>
      <c r="BK94" s="246">
        <f>ROUND(P94*H94,2)</f>
        <v>0</v>
      </c>
      <c r="BL94" s="17" t="s">
        <v>141</v>
      </c>
      <c r="BM94" s="245" t="s">
        <v>878</v>
      </c>
    </row>
    <row r="95" s="12" customFormat="1" ht="25.92" customHeight="1">
      <c r="A95" s="12"/>
      <c r="B95" s="216"/>
      <c r="C95" s="217"/>
      <c r="D95" s="218" t="s">
        <v>74</v>
      </c>
      <c r="E95" s="219" t="s">
        <v>175</v>
      </c>
      <c r="F95" s="219" t="s">
        <v>879</v>
      </c>
      <c r="G95" s="217"/>
      <c r="H95" s="217"/>
      <c r="I95" s="220"/>
      <c r="J95" s="220"/>
      <c r="K95" s="221">
        <f>BK95</f>
        <v>0</v>
      </c>
      <c r="L95" s="217"/>
      <c r="M95" s="222"/>
      <c r="N95" s="223"/>
      <c r="O95" s="224"/>
      <c r="P95" s="224"/>
      <c r="Q95" s="225">
        <f>Q96</f>
        <v>0</v>
      </c>
      <c r="R95" s="225">
        <f>R96</f>
        <v>0</v>
      </c>
      <c r="S95" s="224"/>
      <c r="T95" s="226">
        <f>T96</f>
        <v>0</v>
      </c>
      <c r="U95" s="224"/>
      <c r="V95" s="226">
        <f>V96</f>
        <v>0.090770000000000003</v>
      </c>
      <c r="W95" s="224"/>
      <c r="X95" s="227">
        <f>X96</f>
        <v>0</v>
      </c>
      <c r="Y95" s="12"/>
      <c r="Z95" s="12"/>
      <c r="AA95" s="12"/>
      <c r="AB95" s="12"/>
      <c r="AC95" s="12"/>
      <c r="AD95" s="12"/>
      <c r="AE95" s="12"/>
      <c r="AR95" s="228" t="s">
        <v>156</v>
      </c>
      <c r="AT95" s="229" t="s">
        <v>74</v>
      </c>
      <c r="AU95" s="229" t="s">
        <v>75</v>
      </c>
      <c r="AY95" s="228" t="s">
        <v>142</v>
      </c>
      <c r="BK95" s="230">
        <f>BK96</f>
        <v>0</v>
      </c>
    </row>
    <row r="96" s="12" customFormat="1" ht="22.8" customHeight="1">
      <c r="A96" s="12"/>
      <c r="B96" s="216"/>
      <c r="C96" s="217"/>
      <c r="D96" s="218" t="s">
        <v>74</v>
      </c>
      <c r="E96" s="231" t="s">
        <v>880</v>
      </c>
      <c r="F96" s="231" t="s">
        <v>881</v>
      </c>
      <c r="G96" s="217"/>
      <c r="H96" s="217"/>
      <c r="I96" s="220"/>
      <c r="J96" s="220"/>
      <c r="K96" s="232">
        <f>BK96</f>
        <v>0</v>
      </c>
      <c r="L96" s="217"/>
      <c r="M96" s="222"/>
      <c r="N96" s="223"/>
      <c r="O96" s="224"/>
      <c r="P96" s="224"/>
      <c r="Q96" s="225">
        <f>SUM(Q97:Q102)</f>
        <v>0</v>
      </c>
      <c r="R96" s="225">
        <f>SUM(R97:R102)</f>
        <v>0</v>
      </c>
      <c r="S96" s="224"/>
      <c r="T96" s="226">
        <f>SUM(T97:T102)</f>
        <v>0</v>
      </c>
      <c r="U96" s="224"/>
      <c r="V96" s="226">
        <f>SUM(V97:V102)</f>
        <v>0.090770000000000003</v>
      </c>
      <c r="W96" s="224"/>
      <c r="X96" s="227">
        <f>SUM(X97:X102)</f>
        <v>0</v>
      </c>
      <c r="Y96" s="12"/>
      <c r="Z96" s="12"/>
      <c r="AA96" s="12"/>
      <c r="AB96" s="12"/>
      <c r="AC96" s="12"/>
      <c r="AD96" s="12"/>
      <c r="AE96" s="12"/>
      <c r="AR96" s="228" t="s">
        <v>156</v>
      </c>
      <c r="AT96" s="229" t="s">
        <v>74</v>
      </c>
      <c r="AU96" s="229" t="s">
        <v>82</v>
      </c>
      <c r="AY96" s="228" t="s">
        <v>142</v>
      </c>
      <c r="BK96" s="230">
        <f>SUM(BK97:BK102)</f>
        <v>0</v>
      </c>
    </row>
    <row r="97" s="2" customFormat="1" ht="55.5" customHeight="1">
      <c r="A97" s="38"/>
      <c r="B97" s="39"/>
      <c r="C97" s="233" t="s">
        <v>84</v>
      </c>
      <c r="D97" s="233" t="s">
        <v>145</v>
      </c>
      <c r="E97" s="234" t="s">
        <v>882</v>
      </c>
      <c r="F97" s="235" t="s">
        <v>883</v>
      </c>
      <c r="G97" s="236" t="s">
        <v>884</v>
      </c>
      <c r="H97" s="237">
        <v>5</v>
      </c>
      <c r="I97" s="238"/>
      <c r="J97" s="238"/>
      <c r="K97" s="239">
        <f>ROUND(P97*H97,2)</f>
        <v>0</v>
      </c>
      <c r="L97" s="235" t="s">
        <v>877</v>
      </c>
      <c r="M97" s="44"/>
      <c r="N97" s="240" t="s">
        <v>22</v>
      </c>
      <c r="O97" s="241" t="s">
        <v>44</v>
      </c>
      <c r="P97" s="242">
        <f>I97+J97</f>
        <v>0</v>
      </c>
      <c r="Q97" s="242">
        <f>ROUND(I97*H97,2)</f>
        <v>0</v>
      </c>
      <c r="R97" s="242">
        <f>ROUND(J97*H97,2)</f>
        <v>0</v>
      </c>
      <c r="S97" s="84"/>
      <c r="T97" s="243">
        <f>S97*H97</f>
        <v>0</v>
      </c>
      <c r="U97" s="243">
        <v>0</v>
      </c>
      <c r="V97" s="243">
        <f>U97*H97</f>
        <v>0</v>
      </c>
      <c r="W97" s="243">
        <v>0</v>
      </c>
      <c r="X97" s="244">
        <f>W97*H97</f>
        <v>0</v>
      </c>
      <c r="Y97" s="38"/>
      <c r="Z97" s="38"/>
      <c r="AA97" s="38"/>
      <c r="AB97" s="38"/>
      <c r="AC97" s="38"/>
      <c r="AD97" s="38"/>
      <c r="AE97" s="38"/>
      <c r="AR97" s="245" t="s">
        <v>141</v>
      </c>
      <c r="AT97" s="245" t="s">
        <v>145</v>
      </c>
      <c r="AU97" s="245" t="s">
        <v>84</v>
      </c>
      <c r="AY97" s="17" t="s">
        <v>142</v>
      </c>
      <c r="BE97" s="246">
        <f>IF(O97="základní",K97,0)</f>
        <v>0</v>
      </c>
      <c r="BF97" s="246">
        <f>IF(O97="snížená",K97,0)</f>
        <v>0</v>
      </c>
      <c r="BG97" s="246">
        <f>IF(O97="zákl. přenesená",K97,0)</f>
        <v>0</v>
      </c>
      <c r="BH97" s="246">
        <f>IF(O97="sníž. přenesená",K97,0)</f>
        <v>0</v>
      </c>
      <c r="BI97" s="246">
        <f>IF(O97="nulová",K97,0)</f>
        <v>0</v>
      </c>
      <c r="BJ97" s="17" t="s">
        <v>82</v>
      </c>
      <c r="BK97" s="246">
        <f>ROUND(P97*H97,2)</f>
        <v>0</v>
      </c>
      <c r="BL97" s="17" t="s">
        <v>141</v>
      </c>
      <c r="BM97" s="245" t="s">
        <v>885</v>
      </c>
    </row>
    <row r="98" s="2" customFormat="1" ht="44.25" customHeight="1">
      <c r="A98" s="38"/>
      <c r="B98" s="39"/>
      <c r="C98" s="233" t="s">
        <v>156</v>
      </c>
      <c r="D98" s="233" t="s">
        <v>145</v>
      </c>
      <c r="E98" s="234" t="s">
        <v>886</v>
      </c>
      <c r="F98" s="235" t="s">
        <v>887</v>
      </c>
      <c r="G98" s="236" t="s">
        <v>148</v>
      </c>
      <c r="H98" s="237">
        <v>20</v>
      </c>
      <c r="I98" s="238"/>
      <c r="J98" s="238"/>
      <c r="K98" s="239">
        <f>ROUND(P98*H98,2)</f>
        <v>0</v>
      </c>
      <c r="L98" s="235" t="s">
        <v>877</v>
      </c>
      <c r="M98" s="44"/>
      <c r="N98" s="240" t="s">
        <v>22</v>
      </c>
      <c r="O98" s="241" t="s">
        <v>44</v>
      </c>
      <c r="P98" s="242">
        <f>I98+J98</f>
        <v>0</v>
      </c>
      <c r="Q98" s="242">
        <f>ROUND(I98*H98,2)</f>
        <v>0</v>
      </c>
      <c r="R98" s="242">
        <f>ROUND(J98*H98,2)</f>
        <v>0</v>
      </c>
      <c r="S98" s="84"/>
      <c r="T98" s="243">
        <f>S98*H98</f>
        <v>0</v>
      </c>
      <c r="U98" s="243">
        <v>0</v>
      </c>
      <c r="V98" s="243">
        <f>U98*H98</f>
        <v>0</v>
      </c>
      <c r="W98" s="243">
        <v>0</v>
      </c>
      <c r="X98" s="244">
        <f>W98*H98</f>
        <v>0</v>
      </c>
      <c r="Y98" s="38"/>
      <c r="Z98" s="38"/>
      <c r="AA98" s="38"/>
      <c r="AB98" s="38"/>
      <c r="AC98" s="38"/>
      <c r="AD98" s="38"/>
      <c r="AE98" s="38"/>
      <c r="AR98" s="245" t="s">
        <v>141</v>
      </c>
      <c r="AT98" s="245" t="s">
        <v>145</v>
      </c>
      <c r="AU98" s="245" t="s">
        <v>84</v>
      </c>
      <c r="AY98" s="17" t="s">
        <v>142</v>
      </c>
      <c r="BE98" s="246">
        <f>IF(O98="základní",K98,0)</f>
        <v>0</v>
      </c>
      <c r="BF98" s="246">
        <f>IF(O98="snížená",K98,0)</f>
        <v>0</v>
      </c>
      <c r="BG98" s="246">
        <f>IF(O98="zákl. přenesená",K98,0)</f>
        <v>0</v>
      </c>
      <c r="BH98" s="246">
        <f>IF(O98="sníž. přenesená",K98,0)</f>
        <v>0</v>
      </c>
      <c r="BI98" s="246">
        <f>IF(O98="nulová",K98,0)</f>
        <v>0</v>
      </c>
      <c r="BJ98" s="17" t="s">
        <v>82</v>
      </c>
      <c r="BK98" s="246">
        <f>ROUND(P98*H98,2)</f>
        <v>0</v>
      </c>
      <c r="BL98" s="17" t="s">
        <v>141</v>
      </c>
      <c r="BM98" s="245" t="s">
        <v>888</v>
      </c>
    </row>
    <row r="99" s="2" customFormat="1" ht="21.75" customHeight="1">
      <c r="A99" s="38"/>
      <c r="B99" s="39"/>
      <c r="C99" s="251" t="s">
        <v>141</v>
      </c>
      <c r="D99" s="251" t="s">
        <v>175</v>
      </c>
      <c r="E99" s="252" t="s">
        <v>889</v>
      </c>
      <c r="F99" s="253" t="s">
        <v>890</v>
      </c>
      <c r="G99" s="254" t="s">
        <v>148</v>
      </c>
      <c r="H99" s="255">
        <v>20</v>
      </c>
      <c r="I99" s="256"/>
      <c r="J99" s="257"/>
      <c r="K99" s="258">
        <f>ROUND(P99*H99,2)</f>
        <v>0</v>
      </c>
      <c r="L99" s="253" t="s">
        <v>877</v>
      </c>
      <c r="M99" s="259"/>
      <c r="N99" s="260" t="s">
        <v>22</v>
      </c>
      <c r="O99" s="241" t="s">
        <v>44</v>
      </c>
      <c r="P99" s="242">
        <f>I99+J99</f>
        <v>0</v>
      </c>
      <c r="Q99" s="242">
        <f>ROUND(I99*H99,2)</f>
        <v>0</v>
      </c>
      <c r="R99" s="242">
        <f>ROUND(J99*H99,2)</f>
        <v>0</v>
      </c>
      <c r="S99" s="84"/>
      <c r="T99" s="243">
        <f>S99*H99</f>
        <v>0</v>
      </c>
      <c r="U99" s="243">
        <v>0.0044900000000000001</v>
      </c>
      <c r="V99" s="243">
        <f>U99*H99</f>
        <v>0.089800000000000005</v>
      </c>
      <c r="W99" s="243">
        <v>0</v>
      </c>
      <c r="X99" s="244">
        <f>W99*H99</f>
        <v>0</v>
      </c>
      <c r="Y99" s="38"/>
      <c r="Z99" s="38"/>
      <c r="AA99" s="38"/>
      <c r="AB99" s="38"/>
      <c r="AC99" s="38"/>
      <c r="AD99" s="38"/>
      <c r="AE99" s="38"/>
      <c r="AR99" s="245" t="s">
        <v>178</v>
      </c>
      <c r="AT99" s="245" t="s">
        <v>175</v>
      </c>
      <c r="AU99" s="245" t="s">
        <v>84</v>
      </c>
      <c r="AY99" s="17" t="s">
        <v>142</v>
      </c>
      <c r="BE99" s="246">
        <f>IF(O99="základní",K99,0)</f>
        <v>0</v>
      </c>
      <c r="BF99" s="246">
        <f>IF(O99="snížená",K99,0)</f>
        <v>0</v>
      </c>
      <c r="BG99" s="246">
        <f>IF(O99="zákl. přenesená",K99,0)</f>
        <v>0</v>
      </c>
      <c r="BH99" s="246">
        <f>IF(O99="sníž. přenesená",K99,0)</f>
        <v>0</v>
      </c>
      <c r="BI99" s="246">
        <f>IF(O99="nulová",K99,0)</f>
        <v>0</v>
      </c>
      <c r="BJ99" s="17" t="s">
        <v>82</v>
      </c>
      <c r="BK99" s="246">
        <f>ROUND(P99*H99,2)</f>
        <v>0</v>
      </c>
      <c r="BL99" s="17" t="s">
        <v>178</v>
      </c>
      <c r="BM99" s="245" t="s">
        <v>891</v>
      </c>
    </row>
    <row r="100" s="2" customFormat="1" ht="21.75" customHeight="1">
      <c r="A100" s="38"/>
      <c r="B100" s="39"/>
      <c r="C100" s="233" t="s">
        <v>166</v>
      </c>
      <c r="D100" s="233" t="s">
        <v>145</v>
      </c>
      <c r="E100" s="234" t="s">
        <v>892</v>
      </c>
      <c r="F100" s="235" t="s">
        <v>893</v>
      </c>
      <c r="G100" s="236" t="s">
        <v>884</v>
      </c>
      <c r="H100" s="237">
        <v>2</v>
      </c>
      <c r="I100" s="238"/>
      <c r="J100" s="238"/>
      <c r="K100" s="239">
        <f>ROUND(P100*H100,2)</f>
        <v>0</v>
      </c>
      <c r="L100" s="235" t="s">
        <v>877</v>
      </c>
      <c r="M100" s="44"/>
      <c r="N100" s="240" t="s">
        <v>22</v>
      </c>
      <c r="O100" s="241" t="s">
        <v>44</v>
      </c>
      <c r="P100" s="242">
        <f>I100+J100</f>
        <v>0</v>
      </c>
      <c r="Q100" s="242">
        <f>ROUND(I100*H100,2)</f>
        <v>0</v>
      </c>
      <c r="R100" s="242">
        <f>ROUND(J100*H100,2)</f>
        <v>0</v>
      </c>
      <c r="S100" s="84"/>
      <c r="T100" s="243">
        <f>S100*H100</f>
        <v>0</v>
      </c>
      <c r="U100" s="243">
        <v>0</v>
      </c>
      <c r="V100" s="243">
        <f>U100*H100</f>
        <v>0</v>
      </c>
      <c r="W100" s="243">
        <v>0</v>
      </c>
      <c r="X100" s="244">
        <f>W100*H100</f>
        <v>0</v>
      </c>
      <c r="Y100" s="38"/>
      <c r="Z100" s="38"/>
      <c r="AA100" s="38"/>
      <c r="AB100" s="38"/>
      <c r="AC100" s="38"/>
      <c r="AD100" s="38"/>
      <c r="AE100" s="38"/>
      <c r="AR100" s="245" t="s">
        <v>141</v>
      </c>
      <c r="AT100" s="245" t="s">
        <v>145</v>
      </c>
      <c r="AU100" s="245" t="s">
        <v>84</v>
      </c>
      <c r="AY100" s="17" t="s">
        <v>142</v>
      </c>
      <c r="BE100" s="246">
        <f>IF(O100="základní",K100,0)</f>
        <v>0</v>
      </c>
      <c r="BF100" s="246">
        <f>IF(O100="snížená",K100,0)</f>
        <v>0</v>
      </c>
      <c r="BG100" s="246">
        <f>IF(O100="zákl. přenesená",K100,0)</f>
        <v>0</v>
      </c>
      <c r="BH100" s="246">
        <f>IF(O100="sníž. přenesená",K100,0)</f>
        <v>0</v>
      </c>
      <c r="BI100" s="246">
        <f>IF(O100="nulová",K100,0)</f>
        <v>0</v>
      </c>
      <c r="BJ100" s="17" t="s">
        <v>82</v>
      </c>
      <c r="BK100" s="246">
        <f>ROUND(P100*H100,2)</f>
        <v>0</v>
      </c>
      <c r="BL100" s="17" t="s">
        <v>141</v>
      </c>
      <c r="BM100" s="245" t="s">
        <v>894</v>
      </c>
    </row>
    <row r="101" s="2" customFormat="1" ht="21.75" customHeight="1">
      <c r="A101" s="38"/>
      <c r="B101" s="39"/>
      <c r="C101" s="251" t="s">
        <v>170</v>
      </c>
      <c r="D101" s="251" t="s">
        <v>175</v>
      </c>
      <c r="E101" s="252" t="s">
        <v>895</v>
      </c>
      <c r="F101" s="253" t="s">
        <v>896</v>
      </c>
      <c r="G101" s="254" t="s">
        <v>897</v>
      </c>
      <c r="H101" s="255">
        <v>1</v>
      </c>
      <c r="I101" s="256"/>
      <c r="J101" s="257"/>
      <c r="K101" s="258">
        <f>ROUND(P101*H101,2)</f>
        <v>0</v>
      </c>
      <c r="L101" s="253" t="s">
        <v>877</v>
      </c>
      <c r="M101" s="259"/>
      <c r="N101" s="260" t="s">
        <v>22</v>
      </c>
      <c r="O101" s="241" t="s">
        <v>44</v>
      </c>
      <c r="P101" s="242">
        <f>I101+J101</f>
        <v>0</v>
      </c>
      <c r="Q101" s="242">
        <f>ROUND(I101*H101,2)</f>
        <v>0</v>
      </c>
      <c r="R101" s="242">
        <f>ROUND(J101*H101,2)</f>
        <v>0</v>
      </c>
      <c r="S101" s="84"/>
      <c r="T101" s="243">
        <f>S101*H101</f>
        <v>0</v>
      </c>
      <c r="U101" s="243">
        <v>0.00097000000000000005</v>
      </c>
      <c r="V101" s="243">
        <f>U101*H101</f>
        <v>0.00097000000000000005</v>
      </c>
      <c r="W101" s="243">
        <v>0</v>
      </c>
      <c r="X101" s="244">
        <f>W101*H101</f>
        <v>0</v>
      </c>
      <c r="Y101" s="38"/>
      <c r="Z101" s="38"/>
      <c r="AA101" s="38"/>
      <c r="AB101" s="38"/>
      <c r="AC101" s="38"/>
      <c r="AD101" s="38"/>
      <c r="AE101" s="38"/>
      <c r="AR101" s="245" t="s">
        <v>178</v>
      </c>
      <c r="AT101" s="245" t="s">
        <v>175</v>
      </c>
      <c r="AU101" s="245" t="s">
        <v>84</v>
      </c>
      <c r="AY101" s="17" t="s">
        <v>142</v>
      </c>
      <c r="BE101" s="246">
        <f>IF(O101="základní",K101,0)</f>
        <v>0</v>
      </c>
      <c r="BF101" s="246">
        <f>IF(O101="snížená",K101,0)</f>
        <v>0</v>
      </c>
      <c r="BG101" s="246">
        <f>IF(O101="zákl. přenesená",K101,0)</f>
        <v>0</v>
      </c>
      <c r="BH101" s="246">
        <f>IF(O101="sníž. přenesená",K101,0)</f>
        <v>0</v>
      </c>
      <c r="BI101" s="246">
        <f>IF(O101="nulová",K101,0)</f>
        <v>0</v>
      </c>
      <c r="BJ101" s="17" t="s">
        <v>82</v>
      </c>
      <c r="BK101" s="246">
        <f>ROUND(P101*H101,2)</f>
        <v>0</v>
      </c>
      <c r="BL101" s="17" t="s">
        <v>178</v>
      </c>
      <c r="BM101" s="245" t="s">
        <v>898</v>
      </c>
    </row>
    <row r="102" s="2" customFormat="1" ht="44.25" customHeight="1">
      <c r="A102" s="38"/>
      <c r="B102" s="39"/>
      <c r="C102" s="233" t="s">
        <v>174</v>
      </c>
      <c r="D102" s="233" t="s">
        <v>145</v>
      </c>
      <c r="E102" s="234" t="s">
        <v>899</v>
      </c>
      <c r="F102" s="235" t="s">
        <v>900</v>
      </c>
      <c r="G102" s="236" t="s">
        <v>148</v>
      </c>
      <c r="H102" s="237">
        <v>120</v>
      </c>
      <c r="I102" s="238"/>
      <c r="J102" s="238"/>
      <c r="K102" s="239">
        <f>ROUND(P102*H102,2)</f>
        <v>0</v>
      </c>
      <c r="L102" s="235" t="s">
        <v>877</v>
      </c>
      <c r="M102" s="44"/>
      <c r="N102" s="283" t="s">
        <v>22</v>
      </c>
      <c r="O102" s="284" t="s">
        <v>44</v>
      </c>
      <c r="P102" s="285">
        <f>I102+J102</f>
        <v>0</v>
      </c>
      <c r="Q102" s="285">
        <f>ROUND(I102*H102,2)</f>
        <v>0</v>
      </c>
      <c r="R102" s="285">
        <f>ROUND(J102*H102,2)</f>
        <v>0</v>
      </c>
      <c r="S102" s="286"/>
      <c r="T102" s="287">
        <f>S102*H102</f>
        <v>0</v>
      </c>
      <c r="U102" s="287">
        <v>0</v>
      </c>
      <c r="V102" s="287">
        <f>U102*H102</f>
        <v>0</v>
      </c>
      <c r="W102" s="287">
        <v>0</v>
      </c>
      <c r="X102" s="288">
        <f>W102*H102</f>
        <v>0</v>
      </c>
      <c r="Y102" s="38"/>
      <c r="Z102" s="38"/>
      <c r="AA102" s="38"/>
      <c r="AB102" s="38"/>
      <c r="AC102" s="38"/>
      <c r="AD102" s="38"/>
      <c r="AE102" s="38"/>
      <c r="AR102" s="245" t="s">
        <v>141</v>
      </c>
      <c r="AT102" s="245" t="s">
        <v>145</v>
      </c>
      <c r="AU102" s="245" t="s">
        <v>84</v>
      </c>
      <c r="AY102" s="17" t="s">
        <v>142</v>
      </c>
      <c r="BE102" s="246">
        <f>IF(O102="základní",K102,0)</f>
        <v>0</v>
      </c>
      <c r="BF102" s="246">
        <f>IF(O102="snížená",K102,0)</f>
        <v>0</v>
      </c>
      <c r="BG102" s="246">
        <f>IF(O102="zákl. přenesená",K102,0)</f>
        <v>0</v>
      </c>
      <c r="BH102" s="246">
        <f>IF(O102="sníž. přenesená",K102,0)</f>
        <v>0</v>
      </c>
      <c r="BI102" s="246">
        <f>IF(O102="nulová",K102,0)</f>
        <v>0</v>
      </c>
      <c r="BJ102" s="17" t="s">
        <v>82</v>
      </c>
      <c r="BK102" s="246">
        <f>ROUND(P102*H102,2)</f>
        <v>0</v>
      </c>
      <c r="BL102" s="17" t="s">
        <v>141</v>
      </c>
      <c r="BM102" s="245" t="s">
        <v>901</v>
      </c>
    </row>
    <row r="103" s="2" customFormat="1" ht="6.96" customHeight="1">
      <c r="A103" s="38"/>
      <c r="B103" s="59"/>
      <c r="C103" s="60"/>
      <c r="D103" s="60"/>
      <c r="E103" s="60"/>
      <c r="F103" s="60"/>
      <c r="G103" s="60"/>
      <c r="H103" s="60"/>
      <c r="I103" s="178"/>
      <c r="J103" s="178"/>
      <c r="K103" s="60"/>
      <c r="L103" s="60"/>
      <c r="M103" s="44"/>
      <c r="N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</sheetData>
  <sheetProtection sheet="1" autoFilter="0" formatColumns="0" formatRows="0" objects="1" scenarios="1" spinCount="100000" saltValue="fUJLHoDL/nj01v/sCaL3Stut3h/NppJensQ89zKaWKIkpIfvjXK786LAnhazsltLL3I+jlq0/yk5yxhBbjYdgg==" hashValue="TsP3WfA8swz6J28zNq+AQESh9OLn6DBHQJ9S5RCFNjBTtsgTK1NgKz096c2NzV9WedJjuuyiPBLvz5OcH0xd4A==" algorithmName="SHA-512" password="CC35"/>
  <autoFilter ref="C90:L102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9:H79"/>
    <mergeCell ref="E81:H81"/>
    <mergeCell ref="E83:H83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0" customWidth="1"/>
    <col min="10" max="10" width="20.16016" style="140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0"/>
      <c r="J2" s="14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96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3"/>
      <c r="K3" s="142"/>
      <c r="L3" s="142"/>
      <c r="M3" s="20"/>
      <c r="AT3" s="17" t="s">
        <v>84</v>
      </c>
    </row>
    <row r="4" s="1" customFormat="1" ht="24.96" customHeight="1">
      <c r="B4" s="20"/>
      <c r="D4" s="144" t="s">
        <v>102</v>
      </c>
      <c r="I4" s="140"/>
      <c r="J4" s="140"/>
      <c r="M4" s="20"/>
      <c r="N4" s="145" t="s">
        <v>11</v>
      </c>
      <c r="AT4" s="17" t="s">
        <v>4</v>
      </c>
    </row>
    <row r="5" s="1" customFormat="1" ht="6.96" customHeight="1">
      <c r="B5" s="20"/>
      <c r="I5" s="140"/>
      <c r="J5" s="140"/>
      <c r="M5" s="20"/>
    </row>
    <row r="6" s="1" customFormat="1" ht="12" customHeight="1">
      <c r="B6" s="20"/>
      <c r="D6" s="146" t="s">
        <v>17</v>
      </c>
      <c r="I6" s="140"/>
      <c r="J6" s="140"/>
      <c r="M6" s="20"/>
    </row>
    <row r="7" s="1" customFormat="1" ht="23.25" customHeight="1">
      <c r="B7" s="20"/>
      <c r="E7" s="147" t="str">
        <f>'Rekapitulace zakázky'!K6</f>
        <v>Oprava PZS v km 14,262 a km 18,178 v úseku Studénka - Štramberk (FINAL)</v>
      </c>
      <c r="F7" s="146"/>
      <c r="G7" s="146"/>
      <c r="H7" s="146"/>
      <c r="I7" s="140"/>
      <c r="J7" s="140"/>
      <c r="M7" s="20"/>
    </row>
    <row r="8" s="1" customFormat="1" ht="12" customHeight="1">
      <c r="B8" s="20"/>
      <c r="D8" s="146" t="s">
        <v>103</v>
      </c>
      <c r="I8" s="140"/>
      <c r="J8" s="140"/>
      <c r="M8" s="20"/>
    </row>
    <row r="9" s="2" customFormat="1" ht="16.5" customHeight="1">
      <c r="A9" s="38"/>
      <c r="B9" s="44"/>
      <c r="C9" s="38"/>
      <c r="D9" s="38"/>
      <c r="E9" s="147" t="s">
        <v>902</v>
      </c>
      <c r="F9" s="38"/>
      <c r="G9" s="38"/>
      <c r="H9" s="38"/>
      <c r="I9" s="148"/>
      <c r="J9" s="148"/>
      <c r="K9" s="38"/>
      <c r="L9" s="38"/>
      <c r="M9" s="149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6" t="s">
        <v>105</v>
      </c>
      <c r="E10" s="38"/>
      <c r="F10" s="38"/>
      <c r="G10" s="38"/>
      <c r="H10" s="38"/>
      <c r="I10" s="148"/>
      <c r="J10" s="148"/>
      <c r="K10" s="38"/>
      <c r="L10" s="38"/>
      <c r="M10" s="149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0" t="s">
        <v>106</v>
      </c>
      <c r="F11" s="38"/>
      <c r="G11" s="38"/>
      <c r="H11" s="38"/>
      <c r="I11" s="148"/>
      <c r="J11" s="148"/>
      <c r="K11" s="38"/>
      <c r="L11" s="38"/>
      <c r="M11" s="149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8"/>
      <c r="J12" s="148"/>
      <c r="K12" s="38"/>
      <c r="L12" s="38"/>
      <c r="M12" s="149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6" t="s">
        <v>19</v>
      </c>
      <c r="E13" s="38"/>
      <c r="F13" s="135" t="s">
        <v>22</v>
      </c>
      <c r="G13" s="38"/>
      <c r="H13" s="38"/>
      <c r="I13" s="151" t="s">
        <v>21</v>
      </c>
      <c r="J13" s="152" t="s">
        <v>22</v>
      </c>
      <c r="K13" s="38"/>
      <c r="L13" s="38"/>
      <c r="M13" s="149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6" t="s">
        <v>23</v>
      </c>
      <c r="E14" s="38"/>
      <c r="F14" s="135" t="s">
        <v>94</v>
      </c>
      <c r="G14" s="38"/>
      <c r="H14" s="38"/>
      <c r="I14" s="151" t="s">
        <v>25</v>
      </c>
      <c r="J14" s="153" t="str">
        <f>'Rekapitulace zakázky'!AN8</f>
        <v>20. 3. 2020</v>
      </c>
      <c r="K14" s="38"/>
      <c r="L14" s="38"/>
      <c r="M14" s="149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8"/>
      <c r="J15" s="148"/>
      <c r="K15" s="38"/>
      <c r="L15" s="38"/>
      <c r="M15" s="149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6" t="s">
        <v>27</v>
      </c>
      <c r="E16" s="38"/>
      <c r="F16" s="38"/>
      <c r="G16" s="38"/>
      <c r="H16" s="38"/>
      <c r="I16" s="151" t="s">
        <v>28</v>
      </c>
      <c r="J16" s="152" t="s">
        <v>22</v>
      </c>
      <c r="K16" s="38"/>
      <c r="L16" s="38"/>
      <c r="M16" s="149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5" t="s">
        <v>29</v>
      </c>
      <c r="F17" s="38"/>
      <c r="G17" s="38"/>
      <c r="H17" s="38"/>
      <c r="I17" s="151" t="s">
        <v>30</v>
      </c>
      <c r="J17" s="152" t="s">
        <v>22</v>
      </c>
      <c r="K17" s="38"/>
      <c r="L17" s="38"/>
      <c r="M17" s="149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8"/>
      <c r="J18" s="148"/>
      <c r="K18" s="38"/>
      <c r="L18" s="38"/>
      <c r="M18" s="149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6" t="s">
        <v>31</v>
      </c>
      <c r="E19" s="38"/>
      <c r="F19" s="38"/>
      <c r="G19" s="38"/>
      <c r="H19" s="38"/>
      <c r="I19" s="151" t="s">
        <v>28</v>
      </c>
      <c r="J19" s="33" t="str">
        <f>'Rekapitulace zakázky'!AN13</f>
        <v>Vyplň údaj</v>
      </c>
      <c r="K19" s="38"/>
      <c r="L19" s="38"/>
      <c r="M19" s="149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5"/>
      <c r="G20" s="135"/>
      <c r="H20" s="135"/>
      <c r="I20" s="151" t="s">
        <v>30</v>
      </c>
      <c r="J20" s="33" t="str">
        <f>'Rekapitulace zakázky'!AN14</f>
        <v>Vyplň údaj</v>
      </c>
      <c r="K20" s="38"/>
      <c r="L20" s="38"/>
      <c r="M20" s="149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8"/>
      <c r="J21" s="148"/>
      <c r="K21" s="38"/>
      <c r="L21" s="38"/>
      <c r="M21" s="149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6" t="s">
        <v>33</v>
      </c>
      <c r="E22" s="38"/>
      <c r="F22" s="38"/>
      <c r="G22" s="38"/>
      <c r="H22" s="38"/>
      <c r="I22" s="151" t="s">
        <v>28</v>
      </c>
      <c r="J22" s="152" t="str">
        <f>IF('Rekapitulace zakázky'!AN16="","",'Rekapitulace zakázky'!AN16)</f>
        <v/>
      </c>
      <c r="K22" s="38"/>
      <c r="L22" s="38"/>
      <c r="M22" s="149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5" t="str">
        <f>IF('Rekapitulace zakázky'!E17="","",'Rekapitulace zakázky'!E17)</f>
        <v xml:space="preserve"> </v>
      </c>
      <c r="F23" s="38"/>
      <c r="G23" s="38"/>
      <c r="H23" s="38"/>
      <c r="I23" s="151" t="s">
        <v>30</v>
      </c>
      <c r="J23" s="152" t="str">
        <f>IF('Rekapitulace zakázky'!AN17="","",'Rekapitulace zakázky'!AN17)</f>
        <v/>
      </c>
      <c r="K23" s="38"/>
      <c r="L23" s="38"/>
      <c r="M23" s="149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8"/>
      <c r="J24" s="148"/>
      <c r="K24" s="38"/>
      <c r="L24" s="38"/>
      <c r="M24" s="149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6" t="s">
        <v>35</v>
      </c>
      <c r="E25" s="38"/>
      <c r="F25" s="38"/>
      <c r="G25" s="38"/>
      <c r="H25" s="38"/>
      <c r="I25" s="151" t="s">
        <v>28</v>
      </c>
      <c r="J25" s="152" t="s">
        <v>22</v>
      </c>
      <c r="K25" s="38"/>
      <c r="L25" s="38"/>
      <c r="M25" s="149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5" t="s">
        <v>107</v>
      </c>
      <c r="F26" s="38"/>
      <c r="G26" s="38"/>
      <c r="H26" s="38"/>
      <c r="I26" s="151" t="s">
        <v>30</v>
      </c>
      <c r="J26" s="152" t="s">
        <v>22</v>
      </c>
      <c r="K26" s="38"/>
      <c r="L26" s="38"/>
      <c r="M26" s="149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8"/>
      <c r="J27" s="148"/>
      <c r="K27" s="38"/>
      <c r="L27" s="38"/>
      <c r="M27" s="149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6" t="s">
        <v>37</v>
      </c>
      <c r="E28" s="38"/>
      <c r="F28" s="38"/>
      <c r="G28" s="38"/>
      <c r="H28" s="38"/>
      <c r="I28" s="148"/>
      <c r="J28" s="148"/>
      <c r="K28" s="38"/>
      <c r="L28" s="38"/>
      <c r="M28" s="149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22</v>
      </c>
      <c r="F29" s="156"/>
      <c r="G29" s="156"/>
      <c r="H29" s="156"/>
      <c r="I29" s="157"/>
      <c r="J29" s="157"/>
      <c r="K29" s="154"/>
      <c r="L29" s="154"/>
      <c r="M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8"/>
      <c r="J30" s="148"/>
      <c r="K30" s="38"/>
      <c r="L30" s="38"/>
      <c r="M30" s="149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60"/>
      <c r="J31" s="160"/>
      <c r="K31" s="159"/>
      <c r="L31" s="159"/>
      <c r="M31" s="149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>
      <c r="A32" s="38"/>
      <c r="B32" s="44"/>
      <c r="C32" s="38"/>
      <c r="D32" s="38"/>
      <c r="E32" s="146" t="s">
        <v>108</v>
      </c>
      <c r="F32" s="38"/>
      <c r="G32" s="38"/>
      <c r="H32" s="38"/>
      <c r="I32" s="148"/>
      <c r="J32" s="148"/>
      <c r="K32" s="161">
        <f>I65</f>
        <v>0</v>
      </c>
      <c r="L32" s="38"/>
      <c r="M32" s="149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>
      <c r="A33" s="38"/>
      <c r="B33" s="44"/>
      <c r="C33" s="38"/>
      <c r="D33" s="38"/>
      <c r="E33" s="146" t="s">
        <v>109</v>
      </c>
      <c r="F33" s="38"/>
      <c r="G33" s="38"/>
      <c r="H33" s="38"/>
      <c r="I33" s="148"/>
      <c r="J33" s="148"/>
      <c r="K33" s="161">
        <f>J65</f>
        <v>0</v>
      </c>
      <c r="L33" s="38"/>
      <c r="M33" s="149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2" t="s">
        <v>39</v>
      </c>
      <c r="E34" s="38"/>
      <c r="F34" s="38"/>
      <c r="G34" s="38"/>
      <c r="H34" s="38"/>
      <c r="I34" s="148"/>
      <c r="J34" s="148"/>
      <c r="K34" s="163">
        <f>ROUND(K93, 2)</f>
        <v>0</v>
      </c>
      <c r="L34" s="38"/>
      <c r="M34" s="149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9"/>
      <c r="E35" s="159"/>
      <c r="F35" s="159"/>
      <c r="G35" s="159"/>
      <c r="H35" s="159"/>
      <c r="I35" s="160"/>
      <c r="J35" s="160"/>
      <c r="K35" s="159"/>
      <c r="L35" s="159"/>
      <c r="M35" s="149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4" t="s">
        <v>41</v>
      </c>
      <c r="G36" s="38"/>
      <c r="H36" s="38"/>
      <c r="I36" s="165" t="s">
        <v>40</v>
      </c>
      <c r="J36" s="148"/>
      <c r="K36" s="164" t="s">
        <v>42</v>
      </c>
      <c r="L36" s="38"/>
      <c r="M36" s="149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6" t="s">
        <v>43</v>
      </c>
      <c r="E37" s="146" t="s">
        <v>44</v>
      </c>
      <c r="F37" s="161">
        <f>ROUND((SUM(BE93:BE276)),  2)</f>
        <v>0</v>
      </c>
      <c r="G37" s="38"/>
      <c r="H37" s="38"/>
      <c r="I37" s="167">
        <v>0.20999999999999999</v>
      </c>
      <c r="J37" s="148"/>
      <c r="K37" s="161">
        <f>ROUND(((SUM(BE93:BE276))*I37),  2)</f>
        <v>0</v>
      </c>
      <c r="L37" s="38"/>
      <c r="M37" s="149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6" t="s">
        <v>45</v>
      </c>
      <c r="F38" s="161">
        <f>ROUND((SUM(BF93:BF276)),  2)</f>
        <v>0</v>
      </c>
      <c r="G38" s="38"/>
      <c r="H38" s="38"/>
      <c r="I38" s="167">
        <v>0.14999999999999999</v>
      </c>
      <c r="J38" s="148"/>
      <c r="K38" s="161">
        <f>ROUND(((SUM(BF93:BF276))*I38),  2)</f>
        <v>0</v>
      </c>
      <c r="L38" s="38"/>
      <c r="M38" s="149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6" t="s">
        <v>46</v>
      </c>
      <c r="F39" s="161">
        <f>ROUND((SUM(BG93:BG276)),  2)</f>
        <v>0</v>
      </c>
      <c r="G39" s="38"/>
      <c r="H39" s="38"/>
      <c r="I39" s="167">
        <v>0.20999999999999999</v>
      </c>
      <c r="J39" s="148"/>
      <c r="K39" s="161">
        <f>0</f>
        <v>0</v>
      </c>
      <c r="L39" s="38"/>
      <c r="M39" s="149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6" t="s">
        <v>47</v>
      </c>
      <c r="F40" s="161">
        <f>ROUND((SUM(BH93:BH276)),  2)</f>
        <v>0</v>
      </c>
      <c r="G40" s="38"/>
      <c r="H40" s="38"/>
      <c r="I40" s="167">
        <v>0.14999999999999999</v>
      </c>
      <c r="J40" s="148"/>
      <c r="K40" s="161">
        <f>0</f>
        <v>0</v>
      </c>
      <c r="L40" s="38"/>
      <c r="M40" s="149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46" t="s">
        <v>48</v>
      </c>
      <c r="F41" s="161">
        <f>ROUND((SUM(BI93:BI276)),  2)</f>
        <v>0</v>
      </c>
      <c r="G41" s="38"/>
      <c r="H41" s="38"/>
      <c r="I41" s="167">
        <v>0</v>
      </c>
      <c r="J41" s="148"/>
      <c r="K41" s="161">
        <f>0</f>
        <v>0</v>
      </c>
      <c r="L41" s="38"/>
      <c r="M41" s="149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148"/>
      <c r="J42" s="148"/>
      <c r="K42" s="38"/>
      <c r="L42" s="38"/>
      <c r="M42" s="149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8"/>
      <c r="D43" s="169" t="s">
        <v>49</v>
      </c>
      <c r="E43" s="170"/>
      <c r="F43" s="170"/>
      <c r="G43" s="171" t="s">
        <v>50</v>
      </c>
      <c r="H43" s="172" t="s">
        <v>51</v>
      </c>
      <c r="I43" s="173"/>
      <c r="J43" s="173"/>
      <c r="K43" s="174">
        <f>SUM(K34:K41)</f>
        <v>0</v>
      </c>
      <c r="L43" s="175"/>
      <c r="M43" s="149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176"/>
      <c r="C44" s="177"/>
      <c r="D44" s="177"/>
      <c r="E44" s="177"/>
      <c r="F44" s="177"/>
      <c r="G44" s="177"/>
      <c r="H44" s="177"/>
      <c r="I44" s="178"/>
      <c r="J44" s="178"/>
      <c r="K44" s="177"/>
      <c r="L44" s="177"/>
      <c r="M44" s="149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8" s="2" customFormat="1" ht="6.96" customHeight="1">
      <c r="A48" s="38"/>
      <c r="B48" s="179"/>
      <c r="C48" s="180"/>
      <c r="D48" s="180"/>
      <c r="E48" s="180"/>
      <c r="F48" s="180"/>
      <c r="G48" s="180"/>
      <c r="H48" s="180"/>
      <c r="I48" s="181"/>
      <c r="J48" s="181"/>
      <c r="K48" s="180"/>
      <c r="L48" s="180"/>
      <c r="M48" s="149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24.96" customHeight="1">
      <c r="A49" s="38"/>
      <c r="B49" s="39"/>
      <c r="C49" s="23" t="s">
        <v>110</v>
      </c>
      <c r="D49" s="40"/>
      <c r="E49" s="40"/>
      <c r="F49" s="40"/>
      <c r="G49" s="40"/>
      <c r="H49" s="40"/>
      <c r="I49" s="148"/>
      <c r="J49" s="148"/>
      <c r="K49" s="40"/>
      <c r="L49" s="40"/>
      <c r="M49" s="149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6.96" customHeight="1">
      <c r="A50" s="38"/>
      <c r="B50" s="39"/>
      <c r="C50" s="40"/>
      <c r="D50" s="40"/>
      <c r="E50" s="40"/>
      <c r="F50" s="40"/>
      <c r="G50" s="40"/>
      <c r="H50" s="40"/>
      <c r="I50" s="148"/>
      <c r="J50" s="148"/>
      <c r="K50" s="40"/>
      <c r="L50" s="40"/>
      <c r="M50" s="149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17</v>
      </c>
      <c r="D51" s="40"/>
      <c r="E51" s="40"/>
      <c r="F51" s="40"/>
      <c r="G51" s="40"/>
      <c r="H51" s="40"/>
      <c r="I51" s="148"/>
      <c r="J51" s="148"/>
      <c r="K51" s="40"/>
      <c r="L51" s="40"/>
      <c r="M51" s="149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23.25" customHeight="1">
      <c r="A52" s="38"/>
      <c r="B52" s="39"/>
      <c r="C52" s="40"/>
      <c r="D52" s="40"/>
      <c r="E52" s="182" t="str">
        <f>E7</f>
        <v>Oprava PZS v km 14,262 a km 18,178 v úseku Studénka - Štramberk (FINAL)</v>
      </c>
      <c r="F52" s="32"/>
      <c r="G52" s="32"/>
      <c r="H52" s="32"/>
      <c r="I52" s="148"/>
      <c r="J52" s="148"/>
      <c r="K52" s="40"/>
      <c r="L52" s="40"/>
      <c r="M52" s="149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1" customFormat="1" ht="12" customHeight="1">
      <c r="B53" s="21"/>
      <c r="C53" s="32" t="s">
        <v>103</v>
      </c>
      <c r="D53" s="22"/>
      <c r="E53" s="22"/>
      <c r="F53" s="22"/>
      <c r="G53" s="22"/>
      <c r="H53" s="22"/>
      <c r="I53" s="140"/>
      <c r="J53" s="140"/>
      <c r="K53" s="22"/>
      <c r="L53" s="22"/>
      <c r="M53" s="20"/>
    </row>
    <row r="54" s="2" customFormat="1" ht="16.5" customHeight="1">
      <c r="A54" s="38"/>
      <c r="B54" s="39"/>
      <c r="C54" s="40"/>
      <c r="D54" s="40"/>
      <c r="E54" s="182" t="s">
        <v>902</v>
      </c>
      <c r="F54" s="40"/>
      <c r="G54" s="40"/>
      <c r="H54" s="40"/>
      <c r="I54" s="148"/>
      <c r="J54" s="148"/>
      <c r="K54" s="40"/>
      <c r="L54" s="40"/>
      <c r="M54" s="149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2" customHeight="1">
      <c r="A55" s="38"/>
      <c r="B55" s="39"/>
      <c r="C55" s="32" t="s">
        <v>105</v>
      </c>
      <c r="D55" s="40"/>
      <c r="E55" s="40"/>
      <c r="F55" s="40"/>
      <c r="G55" s="40"/>
      <c r="H55" s="40"/>
      <c r="I55" s="148"/>
      <c r="J55" s="148"/>
      <c r="K55" s="40"/>
      <c r="L55" s="40"/>
      <c r="M55" s="149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6.5" customHeight="1">
      <c r="A56" s="38"/>
      <c r="B56" s="39"/>
      <c r="C56" s="40"/>
      <c r="D56" s="40"/>
      <c r="E56" s="69" t="str">
        <f>E11</f>
        <v>01 - Technologická část</v>
      </c>
      <c r="F56" s="40"/>
      <c r="G56" s="40"/>
      <c r="H56" s="40"/>
      <c r="I56" s="148"/>
      <c r="J56" s="148"/>
      <c r="K56" s="40"/>
      <c r="L56" s="40"/>
      <c r="M56" s="149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8"/>
      <c r="J57" s="148"/>
      <c r="K57" s="40"/>
      <c r="L57" s="40"/>
      <c r="M57" s="149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2" customHeight="1">
      <c r="A58" s="38"/>
      <c r="B58" s="39"/>
      <c r="C58" s="32" t="s">
        <v>23</v>
      </c>
      <c r="D58" s="40"/>
      <c r="E58" s="40"/>
      <c r="F58" s="27" t="str">
        <f>F14</f>
        <v>PZS v km 18,178</v>
      </c>
      <c r="G58" s="40"/>
      <c r="H58" s="40"/>
      <c r="I58" s="151" t="s">
        <v>25</v>
      </c>
      <c r="J58" s="153" t="str">
        <f>IF(J14="","",J14)</f>
        <v>20. 3. 2020</v>
      </c>
      <c r="K58" s="40"/>
      <c r="L58" s="40"/>
      <c r="M58" s="149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6.96" customHeight="1">
      <c r="A59" s="38"/>
      <c r="B59" s="39"/>
      <c r="C59" s="40"/>
      <c r="D59" s="40"/>
      <c r="E59" s="40"/>
      <c r="F59" s="40"/>
      <c r="G59" s="40"/>
      <c r="H59" s="40"/>
      <c r="I59" s="148"/>
      <c r="J59" s="148"/>
      <c r="K59" s="40"/>
      <c r="L59" s="40"/>
      <c r="M59" s="149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5.15" customHeight="1">
      <c r="A60" s="38"/>
      <c r="B60" s="39"/>
      <c r="C60" s="32" t="s">
        <v>27</v>
      </c>
      <c r="D60" s="40"/>
      <c r="E60" s="40"/>
      <c r="F60" s="27" t="str">
        <f>E17</f>
        <v>Správa železnic, státní organizace</v>
      </c>
      <c r="G60" s="40"/>
      <c r="H60" s="40"/>
      <c r="I60" s="151" t="s">
        <v>33</v>
      </c>
      <c r="J60" s="183" t="str">
        <f>E23</f>
        <v xml:space="preserve"> </v>
      </c>
      <c r="K60" s="40"/>
      <c r="L60" s="40"/>
      <c r="M60" s="149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5.65" customHeight="1">
      <c r="A61" s="38"/>
      <c r="B61" s="39"/>
      <c r="C61" s="32" t="s">
        <v>31</v>
      </c>
      <c r="D61" s="40"/>
      <c r="E61" s="40"/>
      <c r="F61" s="27" t="str">
        <f>IF(E20="","",E20)</f>
        <v>Vyplň údaj</v>
      </c>
      <c r="G61" s="40"/>
      <c r="H61" s="40"/>
      <c r="I61" s="151" t="s">
        <v>35</v>
      </c>
      <c r="J61" s="183" t="str">
        <f>E26</f>
        <v>ing. Hodulová Michaela</v>
      </c>
      <c r="K61" s="40"/>
      <c r="L61" s="40"/>
      <c r="M61" s="149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8"/>
      <c r="J62" s="148"/>
      <c r="K62" s="40"/>
      <c r="L62" s="40"/>
      <c r="M62" s="149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9.28" customHeight="1">
      <c r="A63" s="38"/>
      <c r="B63" s="39"/>
      <c r="C63" s="184" t="s">
        <v>111</v>
      </c>
      <c r="D63" s="185"/>
      <c r="E63" s="185"/>
      <c r="F63" s="185"/>
      <c r="G63" s="185"/>
      <c r="H63" s="185"/>
      <c r="I63" s="186" t="s">
        <v>112</v>
      </c>
      <c r="J63" s="186" t="s">
        <v>113</v>
      </c>
      <c r="K63" s="187" t="s">
        <v>114</v>
      </c>
      <c r="L63" s="185"/>
      <c r="M63" s="149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10.32" customHeight="1">
      <c r="A64" s="38"/>
      <c r="B64" s="39"/>
      <c r="C64" s="40"/>
      <c r="D64" s="40"/>
      <c r="E64" s="40"/>
      <c r="F64" s="40"/>
      <c r="G64" s="40"/>
      <c r="H64" s="40"/>
      <c r="I64" s="148"/>
      <c r="J64" s="148"/>
      <c r="K64" s="40"/>
      <c r="L64" s="40"/>
      <c r="M64" s="149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22.8" customHeight="1">
      <c r="A65" s="38"/>
      <c r="B65" s="39"/>
      <c r="C65" s="188" t="s">
        <v>73</v>
      </c>
      <c r="D65" s="40"/>
      <c r="E65" s="40"/>
      <c r="F65" s="40"/>
      <c r="G65" s="40"/>
      <c r="H65" s="40"/>
      <c r="I65" s="189">
        <f>Q93</f>
        <v>0</v>
      </c>
      <c r="J65" s="189">
        <f>R93</f>
        <v>0</v>
      </c>
      <c r="K65" s="102">
        <f>K93</f>
        <v>0</v>
      </c>
      <c r="L65" s="40"/>
      <c r="M65" s="149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U65" s="17" t="s">
        <v>115</v>
      </c>
    </row>
    <row r="66" s="9" customFormat="1" ht="24.96" customHeight="1">
      <c r="A66" s="9"/>
      <c r="B66" s="190"/>
      <c r="C66" s="191"/>
      <c r="D66" s="192" t="s">
        <v>116</v>
      </c>
      <c r="E66" s="193"/>
      <c r="F66" s="193"/>
      <c r="G66" s="193"/>
      <c r="H66" s="193"/>
      <c r="I66" s="194">
        <f>Q94</f>
        <v>0</v>
      </c>
      <c r="J66" s="194">
        <f>R94</f>
        <v>0</v>
      </c>
      <c r="K66" s="195">
        <f>K94</f>
        <v>0</v>
      </c>
      <c r="L66" s="191"/>
      <c r="M66" s="196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97"/>
      <c r="C67" s="127"/>
      <c r="D67" s="198" t="s">
        <v>117</v>
      </c>
      <c r="E67" s="199"/>
      <c r="F67" s="199"/>
      <c r="G67" s="199"/>
      <c r="H67" s="199"/>
      <c r="I67" s="200">
        <f>Q95</f>
        <v>0</v>
      </c>
      <c r="J67" s="200">
        <f>R95</f>
        <v>0</v>
      </c>
      <c r="K67" s="201">
        <f>K95</f>
        <v>0</v>
      </c>
      <c r="L67" s="127"/>
      <c r="M67" s="20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7"/>
      <c r="C68" s="127"/>
      <c r="D68" s="198" t="s">
        <v>118</v>
      </c>
      <c r="E68" s="199"/>
      <c r="F68" s="199"/>
      <c r="G68" s="199"/>
      <c r="H68" s="199"/>
      <c r="I68" s="200">
        <f>Q107</f>
        <v>0</v>
      </c>
      <c r="J68" s="200">
        <f>R107</f>
        <v>0</v>
      </c>
      <c r="K68" s="201">
        <f>K107</f>
        <v>0</v>
      </c>
      <c r="L68" s="127"/>
      <c r="M68" s="20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7"/>
      <c r="C69" s="127"/>
      <c r="D69" s="198" t="s">
        <v>119</v>
      </c>
      <c r="E69" s="199"/>
      <c r="F69" s="199"/>
      <c r="G69" s="199"/>
      <c r="H69" s="199"/>
      <c r="I69" s="200">
        <f>Q145</f>
        <v>0</v>
      </c>
      <c r="J69" s="200">
        <f>R145</f>
        <v>0</v>
      </c>
      <c r="K69" s="201">
        <f>K145</f>
        <v>0</v>
      </c>
      <c r="L69" s="127"/>
      <c r="M69" s="20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7"/>
      <c r="C70" s="127"/>
      <c r="D70" s="198" t="s">
        <v>120</v>
      </c>
      <c r="E70" s="199"/>
      <c r="F70" s="199"/>
      <c r="G70" s="199"/>
      <c r="H70" s="199"/>
      <c r="I70" s="200">
        <f>Q218</f>
        <v>0</v>
      </c>
      <c r="J70" s="200">
        <f>R218</f>
        <v>0</v>
      </c>
      <c r="K70" s="201">
        <f>K218</f>
        <v>0</v>
      </c>
      <c r="L70" s="127"/>
      <c r="M70" s="202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97"/>
      <c r="C71" s="127"/>
      <c r="D71" s="198" t="s">
        <v>121</v>
      </c>
      <c r="E71" s="199"/>
      <c r="F71" s="199"/>
      <c r="G71" s="199"/>
      <c r="H71" s="199"/>
      <c r="I71" s="200">
        <f>Q257</f>
        <v>0</v>
      </c>
      <c r="J71" s="200">
        <f>R257</f>
        <v>0</v>
      </c>
      <c r="K71" s="201">
        <f>K257</f>
        <v>0</v>
      </c>
      <c r="L71" s="127"/>
      <c r="M71" s="202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8"/>
      <c r="B72" s="39"/>
      <c r="C72" s="40"/>
      <c r="D72" s="40"/>
      <c r="E72" s="40"/>
      <c r="F72" s="40"/>
      <c r="G72" s="40"/>
      <c r="H72" s="40"/>
      <c r="I72" s="148"/>
      <c r="J72" s="148"/>
      <c r="K72" s="40"/>
      <c r="L72" s="40"/>
      <c r="M72" s="149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59"/>
      <c r="C73" s="60"/>
      <c r="D73" s="60"/>
      <c r="E73" s="60"/>
      <c r="F73" s="60"/>
      <c r="G73" s="60"/>
      <c r="H73" s="60"/>
      <c r="I73" s="178"/>
      <c r="J73" s="178"/>
      <c r="K73" s="60"/>
      <c r="L73" s="60"/>
      <c r="M73" s="149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7" s="2" customFormat="1" ht="6.96" customHeight="1">
      <c r="A77" s="38"/>
      <c r="B77" s="61"/>
      <c r="C77" s="62"/>
      <c r="D77" s="62"/>
      <c r="E77" s="62"/>
      <c r="F77" s="62"/>
      <c r="G77" s="62"/>
      <c r="H77" s="62"/>
      <c r="I77" s="181"/>
      <c r="J77" s="181"/>
      <c r="K77" s="62"/>
      <c r="L77" s="62"/>
      <c r="M77" s="149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122</v>
      </c>
      <c r="D78" s="40"/>
      <c r="E78" s="40"/>
      <c r="F78" s="40"/>
      <c r="G78" s="40"/>
      <c r="H78" s="40"/>
      <c r="I78" s="148"/>
      <c r="J78" s="148"/>
      <c r="K78" s="40"/>
      <c r="L78" s="40"/>
      <c r="M78" s="149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148"/>
      <c r="J79" s="148"/>
      <c r="K79" s="40"/>
      <c r="L79" s="40"/>
      <c r="M79" s="149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17</v>
      </c>
      <c r="D80" s="40"/>
      <c r="E80" s="40"/>
      <c r="F80" s="40"/>
      <c r="G80" s="40"/>
      <c r="H80" s="40"/>
      <c r="I80" s="148"/>
      <c r="J80" s="148"/>
      <c r="K80" s="40"/>
      <c r="L80" s="40"/>
      <c r="M80" s="149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3.25" customHeight="1">
      <c r="A81" s="38"/>
      <c r="B81" s="39"/>
      <c r="C81" s="40"/>
      <c r="D81" s="40"/>
      <c r="E81" s="182" t="str">
        <f>E7</f>
        <v>Oprava PZS v km 14,262 a km 18,178 v úseku Studénka - Štramberk (FINAL)</v>
      </c>
      <c r="F81" s="32"/>
      <c r="G81" s="32"/>
      <c r="H81" s="32"/>
      <c r="I81" s="148"/>
      <c r="J81" s="148"/>
      <c r="K81" s="40"/>
      <c r="L81" s="40"/>
      <c r="M81" s="149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" customFormat="1" ht="12" customHeight="1">
      <c r="B82" s="21"/>
      <c r="C82" s="32" t="s">
        <v>103</v>
      </c>
      <c r="D82" s="22"/>
      <c r="E82" s="22"/>
      <c r="F82" s="22"/>
      <c r="G82" s="22"/>
      <c r="H82" s="22"/>
      <c r="I82" s="140"/>
      <c r="J82" s="140"/>
      <c r="K82" s="22"/>
      <c r="L82" s="22"/>
      <c r="M82" s="20"/>
    </row>
    <row r="83" s="2" customFormat="1" ht="16.5" customHeight="1">
      <c r="A83" s="38"/>
      <c r="B83" s="39"/>
      <c r="C83" s="40"/>
      <c r="D83" s="40"/>
      <c r="E83" s="182" t="s">
        <v>902</v>
      </c>
      <c r="F83" s="40"/>
      <c r="G83" s="40"/>
      <c r="H83" s="40"/>
      <c r="I83" s="148"/>
      <c r="J83" s="148"/>
      <c r="K83" s="40"/>
      <c r="L83" s="40"/>
      <c r="M83" s="149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105</v>
      </c>
      <c r="D84" s="40"/>
      <c r="E84" s="40"/>
      <c r="F84" s="40"/>
      <c r="G84" s="40"/>
      <c r="H84" s="40"/>
      <c r="I84" s="148"/>
      <c r="J84" s="148"/>
      <c r="K84" s="40"/>
      <c r="L84" s="40"/>
      <c r="M84" s="149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69" t="str">
        <f>E11</f>
        <v>01 - Technologická část</v>
      </c>
      <c r="F85" s="40"/>
      <c r="G85" s="40"/>
      <c r="H85" s="40"/>
      <c r="I85" s="148"/>
      <c r="J85" s="148"/>
      <c r="K85" s="40"/>
      <c r="L85" s="40"/>
      <c r="M85" s="149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148"/>
      <c r="J86" s="148"/>
      <c r="K86" s="40"/>
      <c r="L86" s="40"/>
      <c r="M86" s="149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23</v>
      </c>
      <c r="D87" s="40"/>
      <c r="E87" s="40"/>
      <c r="F87" s="27" t="str">
        <f>F14</f>
        <v>PZS v km 18,178</v>
      </c>
      <c r="G87" s="40"/>
      <c r="H87" s="40"/>
      <c r="I87" s="151" t="s">
        <v>25</v>
      </c>
      <c r="J87" s="153" t="str">
        <f>IF(J14="","",J14)</f>
        <v>20. 3. 2020</v>
      </c>
      <c r="K87" s="40"/>
      <c r="L87" s="40"/>
      <c r="M87" s="149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8"/>
      <c r="J88" s="148"/>
      <c r="K88" s="40"/>
      <c r="L88" s="40"/>
      <c r="M88" s="149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27</v>
      </c>
      <c r="D89" s="40"/>
      <c r="E89" s="40"/>
      <c r="F89" s="27" t="str">
        <f>E17</f>
        <v>Správa železnic, státní organizace</v>
      </c>
      <c r="G89" s="40"/>
      <c r="H89" s="40"/>
      <c r="I89" s="151" t="s">
        <v>33</v>
      </c>
      <c r="J89" s="183" t="str">
        <f>E23</f>
        <v xml:space="preserve"> </v>
      </c>
      <c r="K89" s="40"/>
      <c r="L89" s="40"/>
      <c r="M89" s="149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25.65" customHeight="1">
      <c r="A90" s="38"/>
      <c r="B90" s="39"/>
      <c r="C90" s="32" t="s">
        <v>31</v>
      </c>
      <c r="D90" s="40"/>
      <c r="E90" s="40"/>
      <c r="F90" s="27" t="str">
        <f>IF(E20="","",E20)</f>
        <v>Vyplň údaj</v>
      </c>
      <c r="G90" s="40"/>
      <c r="H90" s="40"/>
      <c r="I90" s="151" t="s">
        <v>35</v>
      </c>
      <c r="J90" s="183" t="str">
        <f>E26</f>
        <v>ing. Hodulová Michaela</v>
      </c>
      <c r="K90" s="40"/>
      <c r="L90" s="40"/>
      <c r="M90" s="149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148"/>
      <c r="J91" s="148"/>
      <c r="K91" s="40"/>
      <c r="L91" s="40"/>
      <c r="M91" s="149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1" customFormat="1" ht="29.28" customHeight="1">
      <c r="A92" s="203"/>
      <c r="B92" s="204"/>
      <c r="C92" s="205" t="s">
        <v>123</v>
      </c>
      <c r="D92" s="206" t="s">
        <v>58</v>
      </c>
      <c r="E92" s="206" t="s">
        <v>54</v>
      </c>
      <c r="F92" s="206" t="s">
        <v>55</v>
      </c>
      <c r="G92" s="206" t="s">
        <v>124</v>
      </c>
      <c r="H92" s="206" t="s">
        <v>125</v>
      </c>
      <c r="I92" s="207" t="s">
        <v>126</v>
      </c>
      <c r="J92" s="207" t="s">
        <v>127</v>
      </c>
      <c r="K92" s="206" t="s">
        <v>114</v>
      </c>
      <c r="L92" s="208" t="s">
        <v>128</v>
      </c>
      <c r="M92" s="209"/>
      <c r="N92" s="92" t="s">
        <v>22</v>
      </c>
      <c r="O92" s="93" t="s">
        <v>43</v>
      </c>
      <c r="P92" s="93" t="s">
        <v>129</v>
      </c>
      <c r="Q92" s="93" t="s">
        <v>130</v>
      </c>
      <c r="R92" s="93" t="s">
        <v>131</v>
      </c>
      <c r="S92" s="93" t="s">
        <v>132</v>
      </c>
      <c r="T92" s="93" t="s">
        <v>133</v>
      </c>
      <c r="U92" s="93" t="s">
        <v>134</v>
      </c>
      <c r="V92" s="93" t="s">
        <v>135</v>
      </c>
      <c r="W92" s="93" t="s">
        <v>136</v>
      </c>
      <c r="X92" s="94" t="s">
        <v>137</v>
      </c>
      <c r="Y92" s="203"/>
      <c r="Z92" s="203"/>
      <c r="AA92" s="203"/>
      <c r="AB92" s="203"/>
      <c r="AC92" s="203"/>
      <c r="AD92" s="203"/>
      <c r="AE92" s="203"/>
    </row>
    <row r="93" s="2" customFormat="1" ht="22.8" customHeight="1">
      <c r="A93" s="38"/>
      <c r="B93" s="39"/>
      <c r="C93" s="99" t="s">
        <v>138</v>
      </c>
      <c r="D93" s="40"/>
      <c r="E93" s="40"/>
      <c r="F93" s="40"/>
      <c r="G93" s="40"/>
      <c r="H93" s="40"/>
      <c r="I93" s="148"/>
      <c r="J93" s="148"/>
      <c r="K93" s="210">
        <f>BK93</f>
        <v>0</v>
      </c>
      <c r="L93" s="40"/>
      <c r="M93" s="44"/>
      <c r="N93" s="95"/>
      <c r="O93" s="211"/>
      <c r="P93" s="96"/>
      <c r="Q93" s="212">
        <f>Q94</f>
        <v>0</v>
      </c>
      <c r="R93" s="212">
        <f>R94</f>
        <v>0</v>
      </c>
      <c r="S93" s="96"/>
      <c r="T93" s="213">
        <f>T94</f>
        <v>0</v>
      </c>
      <c r="U93" s="96"/>
      <c r="V93" s="213">
        <f>V94</f>
        <v>2.4695</v>
      </c>
      <c r="W93" s="96"/>
      <c r="X93" s="214">
        <f>X94</f>
        <v>0</v>
      </c>
      <c r="Y93" s="38"/>
      <c r="Z93" s="38"/>
      <c r="AA93" s="38"/>
      <c r="AB93" s="38"/>
      <c r="AC93" s="38"/>
      <c r="AD93" s="38"/>
      <c r="AE93" s="38"/>
      <c r="AT93" s="17" t="s">
        <v>74</v>
      </c>
      <c r="AU93" s="17" t="s">
        <v>115</v>
      </c>
      <c r="BK93" s="215">
        <f>BK94</f>
        <v>0</v>
      </c>
    </row>
    <row r="94" s="12" customFormat="1" ht="25.92" customHeight="1">
      <c r="A94" s="12"/>
      <c r="B94" s="216"/>
      <c r="C94" s="217"/>
      <c r="D94" s="218" t="s">
        <v>74</v>
      </c>
      <c r="E94" s="219" t="s">
        <v>139</v>
      </c>
      <c r="F94" s="219" t="s">
        <v>140</v>
      </c>
      <c r="G94" s="217"/>
      <c r="H94" s="217"/>
      <c r="I94" s="220"/>
      <c r="J94" s="220"/>
      <c r="K94" s="221">
        <f>BK94</f>
        <v>0</v>
      </c>
      <c r="L94" s="217"/>
      <c r="M94" s="222"/>
      <c r="N94" s="223"/>
      <c r="O94" s="224"/>
      <c r="P94" s="224"/>
      <c r="Q94" s="225">
        <f>Q95+Q107+Q145+Q218+Q257</f>
        <v>0</v>
      </c>
      <c r="R94" s="225">
        <f>R95+R107+R145+R218+R257</f>
        <v>0</v>
      </c>
      <c r="S94" s="224"/>
      <c r="T94" s="226">
        <f>T95+T107+T145+T218+T257</f>
        <v>0</v>
      </c>
      <c r="U94" s="224"/>
      <c r="V94" s="226">
        <f>V95+V107+V145+V218+V257</f>
        <v>2.4695</v>
      </c>
      <c r="W94" s="224"/>
      <c r="X94" s="227">
        <f>X95+X107+X145+X218+X257</f>
        <v>0</v>
      </c>
      <c r="Y94" s="12"/>
      <c r="Z94" s="12"/>
      <c r="AA94" s="12"/>
      <c r="AB94" s="12"/>
      <c r="AC94" s="12"/>
      <c r="AD94" s="12"/>
      <c r="AE94" s="12"/>
      <c r="AR94" s="228" t="s">
        <v>141</v>
      </c>
      <c r="AT94" s="229" t="s">
        <v>74</v>
      </c>
      <c r="AU94" s="229" t="s">
        <v>75</v>
      </c>
      <c r="AY94" s="228" t="s">
        <v>142</v>
      </c>
      <c r="BK94" s="230">
        <f>BK95+BK107+BK145+BK218+BK257</f>
        <v>0</v>
      </c>
    </row>
    <row r="95" s="12" customFormat="1" ht="22.8" customHeight="1">
      <c r="A95" s="12"/>
      <c r="B95" s="216"/>
      <c r="C95" s="217"/>
      <c r="D95" s="218" t="s">
        <v>74</v>
      </c>
      <c r="E95" s="231" t="s">
        <v>143</v>
      </c>
      <c r="F95" s="231" t="s">
        <v>144</v>
      </c>
      <c r="G95" s="217"/>
      <c r="H95" s="217"/>
      <c r="I95" s="220"/>
      <c r="J95" s="220"/>
      <c r="K95" s="232">
        <f>BK95</f>
        <v>0</v>
      </c>
      <c r="L95" s="217"/>
      <c r="M95" s="222"/>
      <c r="N95" s="223"/>
      <c r="O95" s="224"/>
      <c r="P95" s="224"/>
      <c r="Q95" s="225">
        <f>SUM(Q96:Q106)</f>
        <v>0</v>
      </c>
      <c r="R95" s="225">
        <f>SUM(R96:R106)</f>
        <v>0</v>
      </c>
      <c r="S95" s="224"/>
      <c r="T95" s="226">
        <f>SUM(T96:T106)</f>
        <v>0</v>
      </c>
      <c r="U95" s="224"/>
      <c r="V95" s="226">
        <f>SUM(V96:V106)</f>
        <v>2.4695</v>
      </c>
      <c r="W95" s="224"/>
      <c r="X95" s="227">
        <f>SUM(X96:X106)</f>
        <v>0</v>
      </c>
      <c r="Y95" s="12"/>
      <c r="Z95" s="12"/>
      <c r="AA95" s="12"/>
      <c r="AB95" s="12"/>
      <c r="AC95" s="12"/>
      <c r="AD95" s="12"/>
      <c r="AE95" s="12"/>
      <c r="AR95" s="228" t="s">
        <v>141</v>
      </c>
      <c r="AT95" s="229" t="s">
        <v>74</v>
      </c>
      <c r="AU95" s="229" t="s">
        <v>82</v>
      </c>
      <c r="AY95" s="228" t="s">
        <v>142</v>
      </c>
      <c r="BK95" s="230">
        <f>SUM(BK96:BK106)</f>
        <v>0</v>
      </c>
    </row>
    <row r="96" s="2" customFormat="1" ht="89.25" customHeight="1">
      <c r="A96" s="38"/>
      <c r="B96" s="39"/>
      <c r="C96" s="233" t="s">
        <v>82</v>
      </c>
      <c r="D96" s="233" t="s">
        <v>145</v>
      </c>
      <c r="E96" s="234" t="s">
        <v>146</v>
      </c>
      <c r="F96" s="235" t="s">
        <v>147</v>
      </c>
      <c r="G96" s="236" t="s">
        <v>148</v>
      </c>
      <c r="H96" s="237">
        <v>36</v>
      </c>
      <c r="I96" s="238"/>
      <c r="J96" s="238"/>
      <c r="K96" s="239">
        <f>ROUND(P96*H96,2)</f>
        <v>0</v>
      </c>
      <c r="L96" s="235" t="s">
        <v>149</v>
      </c>
      <c r="M96" s="44"/>
      <c r="N96" s="240" t="s">
        <v>22</v>
      </c>
      <c r="O96" s="241" t="s">
        <v>44</v>
      </c>
      <c r="P96" s="242">
        <f>I96+J96</f>
        <v>0</v>
      </c>
      <c r="Q96" s="242">
        <f>ROUND(I96*H96,2)</f>
        <v>0</v>
      </c>
      <c r="R96" s="242">
        <f>ROUND(J96*H96,2)</f>
        <v>0</v>
      </c>
      <c r="S96" s="84"/>
      <c r="T96" s="243">
        <f>S96*H96</f>
        <v>0</v>
      </c>
      <c r="U96" s="243">
        <v>0</v>
      </c>
      <c r="V96" s="243">
        <f>U96*H96</f>
        <v>0</v>
      </c>
      <c r="W96" s="243">
        <v>0</v>
      </c>
      <c r="X96" s="244">
        <f>W96*H96</f>
        <v>0</v>
      </c>
      <c r="Y96" s="38"/>
      <c r="Z96" s="38"/>
      <c r="AA96" s="38"/>
      <c r="AB96" s="38"/>
      <c r="AC96" s="38"/>
      <c r="AD96" s="38"/>
      <c r="AE96" s="38"/>
      <c r="AR96" s="245" t="s">
        <v>141</v>
      </c>
      <c r="AT96" s="245" t="s">
        <v>145</v>
      </c>
      <c r="AU96" s="245" t="s">
        <v>84</v>
      </c>
      <c r="AY96" s="17" t="s">
        <v>142</v>
      </c>
      <c r="BE96" s="246">
        <f>IF(O96="základní",K96,0)</f>
        <v>0</v>
      </c>
      <c r="BF96" s="246">
        <f>IF(O96="snížená",K96,0)</f>
        <v>0</v>
      </c>
      <c r="BG96" s="246">
        <f>IF(O96="zákl. přenesená",K96,0)</f>
        <v>0</v>
      </c>
      <c r="BH96" s="246">
        <f>IF(O96="sníž. přenesená",K96,0)</f>
        <v>0</v>
      </c>
      <c r="BI96" s="246">
        <f>IF(O96="nulová",K96,0)</f>
        <v>0</v>
      </c>
      <c r="BJ96" s="17" t="s">
        <v>82</v>
      </c>
      <c r="BK96" s="246">
        <f>ROUND(P96*H96,2)</f>
        <v>0</v>
      </c>
      <c r="BL96" s="17" t="s">
        <v>141</v>
      </c>
      <c r="BM96" s="245" t="s">
        <v>903</v>
      </c>
    </row>
    <row r="97" s="2" customFormat="1">
      <c r="A97" s="38"/>
      <c r="B97" s="39"/>
      <c r="C97" s="40"/>
      <c r="D97" s="247" t="s">
        <v>151</v>
      </c>
      <c r="E97" s="40"/>
      <c r="F97" s="248" t="s">
        <v>152</v>
      </c>
      <c r="G97" s="40"/>
      <c r="H97" s="40"/>
      <c r="I97" s="148"/>
      <c r="J97" s="148"/>
      <c r="K97" s="40"/>
      <c r="L97" s="40"/>
      <c r="M97" s="44"/>
      <c r="N97" s="249"/>
      <c r="O97" s="250"/>
      <c r="P97" s="84"/>
      <c r="Q97" s="84"/>
      <c r="R97" s="84"/>
      <c r="S97" s="84"/>
      <c r="T97" s="84"/>
      <c r="U97" s="84"/>
      <c r="V97" s="84"/>
      <c r="W97" s="84"/>
      <c r="X97" s="85"/>
      <c r="Y97" s="38"/>
      <c r="Z97" s="38"/>
      <c r="AA97" s="38"/>
      <c r="AB97" s="38"/>
      <c r="AC97" s="38"/>
      <c r="AD97" s="38"/>
      <c r="AE97" s="38"/>
      <c r="AT97" s="17" t="s">
        <v>151</v>
      </c>
      <c r="AU97" s="17" t="s">
        <v>84</v>
      </c>
    </row>
    <row r="98" s="2" customFormat="1" ht="78" customHeight="1">
      <c r="A98" s="38"/>
      <c r="B98" s="39"/>
      <c r="C98" s="233" t="s">
        <v>84</v>
      </c>
      <c r="D98" s="233" t="s">
        <v>145</v>
      </c>
      <c r="E98" s="234" t="s">
        <v>153</v>
      </c>
      <c r="F98" s="235" t="s">
        <v>154</v>
      </c>
      <c r="G98" s="236" t="s">
        <v>148</v>
      </c>
      <c r="H98" s="237">
        <v>36</v>
      </c>
      <c r="I98" s="238"/>
      <c r="J98" s="238"/>
      <c r="K98" s="239">
        <f>ROUND(P98*H98,2)</f>
        <v>0</v>
      </c>
      <c r="L98" s="235" t="s">
        <v>149</v>
      </c>
      <c r="M98" s="44"/>
      <c r="N98" s="240" t="s">
        <v>22</v>
      </c>
      <c r="O98" s="241" t="s">
        <v>44</v>
      </c>
      <c r="P98" s="242">
        <f>I98+J98</f>
        <v>0</v>
      </c>
      <c r="Q98" s="242">
        <f>ROUND(I98*H98,2)</f>
        <v>0</v>
      </c>
      <c r="R98" s="242">
        <f>ROUND(J98*H98,2)</f>
        <v>0</v>
      </c>
      <c r="S98" s="84"/>
      <c r="T98" s="243">
        <f>S98*H98</f>
        <v>0</v>
      </c>
      <c r="U98" s="243">
        <v>0</v>
      </c>
      <c r="V98" s="243">
        <f>U98*H98</f>
        <v>0</v>
      </c>
      <c r="W98" s="243">
        <v>0</v>
      </c>
      <c r="X98" s="244">
        <f>W98*H98</f>
        <v>0</v>
      </c>
      <c r="Y98" s="38"/>
      <c r="Z98" s="38"/>
      <c r="AA98" s="38"/>
      <c r="AB98" s="38"/>
      <c r="AC98" s="38"/>
      <c r="AD98" s="38"/>
      <c r="AE98" s="38"/>
      <c r="AR98" s="245" t="s">
        <v>141</v>
      </c>
      <c r="AT98" s="245" t="s">
        <v>145</v>
      </c>
      <c r="AU98" s="245" t="s">
        <v>84</v>
      </c>
      <c r="AY98" s="17" t="s">
        <v>142</v>
      </c>
      <c r="BE98" s="246">
        <f>IF(O98="základní",K98,0)</f>
        <v>0</v>
      </c>
      <c r="BF98" s="246">
        <f>IF(O98="snížená",K98,0)</f>
        <v>0</v>
      </c>
      <c r="BG98" s="246">
        <f>IF(O98="zákl. přenesená",K98,0)</f>
        <v>0</v>
      </c>
      <c r="BH98" s="246">
        <f>IF(O98="sníž. přenesená",K98,0)</f>
        <v>0</v>
      </c>
      <c r="BI98" s="246">
        <f>IF(O98="nulová",K98,0)</f>
        <v>0</v>
      </c>
      <c r="BJ98" s="17" t="s">
        <v>82</v>
      </c>
      <c r="BK98" s="246">
        <f>ROUND(P98*H98,2)</f>
        <v>0</v>
      </c>
      <c r="BL98" s="17" t="s">
        <v>141</v>
      </c>
      <c r="BM98" s="245" t="s">
        <v>904</v>
      </c>
    </row>
    <row r="99" s="2" customFormat="1">
      <c r="A99" s="38"/>
      <c r="B99" s="39"/>
      <c r="C99" s="40"/>
      <c r="D99" s="247" t="s">
        <v>151</v>
      </c>
      <c r="E99" s="40"/>
      <c r="F99" s="248" t="s">
        <v>152</v>
      </c>
      <c r="G99" s="40"/>
      <c r="H99" s="40"/>
      <c r="I99" s="148"/>
      <c r="J99" s="148"/>
      <c r="K99" s="40"/>
      <c r="L99" s="40"/>
      <c r="M99" s="44"/>
      <c r="N99" s="249"/>
      <c r="O99" s="250"/>
      <c r="P99" s="84"/>
      <c r="Q99" s="84"/>
      <c r="R99" s="84"/>
      <c r="S99" s="84"/>
      <c r="T99" s="84"/>
      <c r="U99" s="84"/>
      <c r="V99" s="84"/>
      <c r="W99" s="84"/>
      <c r="X99" s="85"/>
      <c r="Y99" s="38"/>
      <c r="Z99" s="38"/>
      <c r="AA99" s="38"/>
      <c r="AB99" s="38"/>
      <c r="AC99" s="38"/>
      <c r="AD99" s="38"/>
      <c r="AE99" s="38"/>
      <c r="AT99" s="17" t="s">
        <v>151</v>
      </c>
      <c r="AU99" s="17" t="s">
        <v>84</v>
      </c>
    </row>
    <row r="100" s="2" customFormat="1" ht="44.25" customHeight="1">
      <c r="A100" s="38"/>
      <c r="B100" s="39"/>
      <c r="C100" s="233" t="s">
        <v>156</v>
      </c>
      <c r="D100" s="233" t="s">
        <v>145</v>
      </c>
      <c r="E100" s="234" t="s">
        <v>157</v>
      </c>
      <c r="F100" s="235" t="s">
        <v>158</v>
      </c>
      <c r="G100" s="236" t="s">
        <v>159</v>
      </c>
      <c r="H100" s="237">
        <v>12</v>
      </c>
      <c r="I100" s="238"/>
      <c r="J100" s="238"/>
      <c r="K100" s="239">
        <f>ROUND(P100*H100,2)</f>
        <v>0</v>
      </c>
      <c r="L100" s="235" t="s">
        <v>149</v>
      </c>
      <c r="M100" s="44"/>
      <c r="N100" s="240" t="s">
        <v>22</v>
      </c>
      <c r="O100" s="241" t="s">
        <v>44</v>
      </c>
      <c r="P100" s="242">
        <f>I100+J100</f>
        <v>0</v>
      </c>
      <c r="Q100" s="242">
        <f>ROUND(I100*H100,2)</f>
        <v>0</v>
      </c>
      <c r="R100" s="242">
        <f>ROUND(J100*H100,2)</f>
        <v>0</v>
      </c>
      <c r="S100" s="84"/>
      <c r="T100" s="243">
        <f>S100*H100</f>
        <v>0</v>
      </c>
      <c r="U100" s="243">
        <v>0</v>
      </c>
      <c r="V100" s="243">
        <f>U100*H100</f>
        <v>0</v>
      </c>
      <c r="W100" s="243">
        <v>0</v>
      </c>
      <c r="X100" s="244">
        <f>W100*H100</f>
        <v>0</v>
      </c>
      <c r="Y100" s="38"/>
      <c r="Z100" s="38"/>
      <c r="AA100" s="38"/>
      <c r="AB100" s="38"/>
      <c r="AC100" s="38"/>
      <c r="AD100" s="38"/>
      <c r="AE100" s="38"/>
      <c r="AR100" s="245" t="s">
        <v>141</v>
      </c>
      <c r="AT100" s="245" t="s">
        <v>145</v>
      </c>
      <c r="AU100" s="245" t="s">
        <v>84</v>
      </c>
      <c r="AY100" s="17" t="s">
        <v>142</v>
      </c>
      <c r="BE100" s="246">
        <f>IF(O100="základní",K100,0)</f>
        <v>0</v>
      </c>
      <c r="BF100" s="246">
        <f>IF(O100="snížená",K100,0)</f>
        <v>0</v>
      </c>
      <c r="BG100" s="246">
        <f>IF(O100="zákl. přenesená",K100,0)</f>
        <v>0</v>
      </c>
      <c r="BH100" s="246">
        <f>IF(O100="sníž. přenesená",K100,0)</f>
        <v>0</v>
      </c>
      <c r="BI100" s="246">
        <f>IF(O100="nulová",K100,0)</f>
        <v>0</v>
      </c>
      <c r="BJ100" s="17" t="s">
        <v>82</v>
      </c>
      <c r="BK100" s="246">
        <f>ROUND(P100*H100,2)</f>
        <v>0</v>
      </c>
      <c r="BL100" s="17" t="s">
        <v>141</v>
      </c>
      <c r="BM100" s="245" t="s">
        <v>905</v>
      </c>
    </row>
    <row r="101" s="2" customFormat="1">
      <c r="A101" s="38"/>
      <c r="B101" s="39"/>
      <c r="C101" s="40"/>
      <c r="D101" s="247" t="s">
        <v>151</v>
      </c>
      <c r="E101" s="40"/>
      <c r="F101" s="248" t="s">
        <v>161</v>
      </c>
      <c r="G101" s="40"/>
      <c r="H101" s="40"/>
      <c r="I101" s="148"/>
      <c r="J101" s="148"/>
      <c r="K101" s="40"/>
      <c r="L101" s="40"/>
      <c r="M101" s="44"/>
      <c r="N101" s="249"/>
      <c r="O101" s="250"/>
      <c r="P101" s="84"/>
      <c r="Q101" s="84"/>
      <c r="R101" s="84"/>
      <c r="S101" s="84"/>
      <c r="T101" s="84"/>
      <c r="U101" s="84"/>
      <c r="V101" s="84"/>
      <c r="W101" s="84"/>
      <c r="X101" s="85"/>
      <c r="Y101" s="38"/>
      <c r="Z101" s="38"/>
      <c r="AA101" s="38"/>
      <c r="AB101" s="38"/>
      <c r="AC101" s="38"/>
      <c r="AD101" s="38"/>
      <c r="AE101" s="38"/>
      <c r="AT101" s="17" t="s">
        <v>151</v>
      </c>
      <c r="AU101" s="17" t="s">
        <v>84</v>
      </c>
    </row>
    <row r="102" s="2" customFormat="1" ht="100.5" customHeight="1">
      <c r="A102" s="38"/>
      <c r="B102" s="39"/>
      <c r="C102" s="233" t="s">
        <v>141</v>
      </c>
      <c r="D102" s="233" t="s">
        <v>145</v>
      </c>
      <c r="E102" s="234" t="s">
        <v>162</v>
      </c>
      <c r="F102" s="235" t="s">
        <v>163</v>
      </c>
      <c r="G102" s="236" t="s">
        <v>164</v>
      </c>
      <c r="H102" s="237">
        <v>12</v>
      </c>
      <c r="I102" s="238"/>
      <c r="J102" s="238"/>
      <c r="K102" s="239">
        <f>ROUND(P102*H102,2)</f>
        <v>0</v>
      </c>
      <c r="L102" s="235" t="s">
        <v>149</v>
      </c>
      <c r="M102" s="44"/>
      <c r="N102" s="240" t="s">
        <v>22</v>
      </c>
      <c r="O102" s="241" t="s">
        <v>44</v>
      </c>
      <c r="P102" s="242">
        <f>I102+J102</f>
        <v>0</v>
      </c>
      <c r="Q102" s="242">
        <f>ROUND(I102*H102,2)</f>
        <v>0</v>
      </c>
      <c r="R102" s="242">
        <f>ROUND(J102*H102,2)</f>
        <v>0</v>
      </c>
      <c r="S102" s="84"/>
      <c r="T102" s="243">
        <f>S102*H102</f>
        <v>0</v>
      </c>
      <c r="U102" s="243">
        <v>0</v>
      </c>
      <c r="V102" s="243">
        <f>U102*H102</f>
        <v>0</v>
      </c>
      <c r="W102" s="243">
        <v>0</v>
      </c>
      <c r="X102" s="244">
        <f>W102*H102</f>
        <v>0</v>
      </c>
      <c r="Y102" s="38"/>
      <c r="Z102" s="38"/>
      <c r="AA102" s="38"/>
      <c r="AB102" s="38"/>
      <c r="AC102" s="38"/>
      <c r="AD102" s="38"/>
      <c r="AE102" s="38"/>
      <c r="AR102" s="245" t="s">
        <v>141</v>
      </c>
      <c r="AT102" s="245" t="s">
        <v>145</v>
      </c>
      <c r="AU102" s="245" t="s">
        <v>84</v>
      </c>
      <c r="AY102" s="17" t="s">
        <v>142</v>
      </c>
      <c r="BE102" s="246">
        <f>IF(O102="základní",K102,0)</f>
        <v>0</v>
      </c>
      <c r="BF102" s="246">
        <f>IF(O102="snížená",K102,0)</f>
        <v>0</v>
      </c>
      <c r="BG102" s="246">
        <f>IF(O102="zákl. přenesená",K102,0)</f>
        <v>0</v>
      </c>
      <c r="BH102" s="246">
        <f>IF(O102="sníž. přenesená",K102,0)</f>
        <v>0</v>
      </c>
      <c r="BI102" s="246">
        <f>IF(O102="nulová",K102,0)</f>
        <v>0</v>
      </c>
      <c r="BJ102" s="17" t="s">
        <v>82</v>
      </c>
      <c r="BK102" s="246">
        <f>ROUND(P102*H102,2)</f>
        <v>0</v>
      </c>
      <c r="BL102" s="17" t="s">
        <v>141</v>
      </c>
      <c r="BM102" s="245" t="s">
        <v>906</v>
      </c>
    </row>
    <row r="103" s="2" customFormat="1" ht="78" customHeight="1">
      <c r="A103" s="38"/>
      <c r="B103" s="39"/>
      <c r="C103" s="233" t="s">
        <v>166</v>
      </c>
      <c r="D103" s="233" t="s">
        <v>145</v>
      </c>
      <c r="E103" s="234" t="s">
        <v>167</v>
      </c>
      <c r="F103" s="235" t="s">
        <v>168</v>
      </c>
      <c r="G103" s="236" t="s">
        <v>164</v>
      </c>
      <c r="H103" s="237">
        <v>12</v>
      </c>
      <c r="I103" s="238"/>
      <c r="J103" s="238"/>
      <c r="K103" s="239">
        <f>ROUND(P103*H103,2)</f>
        <v>0</v>
      </c>
      <c r="L103" s="235" t="s">
        <v>149</v>
      </c>
      <c r="M103" s="44"/>
      <c r="N103" s="240" t="s">
        <v>22</v>
      </c>
      <c r="O103" s="241" t="s">
        <v>44</v>
      </c>
      <c r="P103" s="242">
        <f>I103+J103</f>
        <v>0</v>
      </c>
      <c r="Q103" s="242">
        <f>ROUND(I103*H103,2)</f>
        <v>0</v>
      </c>
      <c r="R103" s="242">
        <f>ROUND(J103*H103,2)</f>
        <v>0</v>
      </c>
      <c r="S103" s="84"/>
      <c r="T103" s="243">
        <f>S103*H103</f>
        <v>0</v>
      </c>
      <c r="U103" s="243">
        <v>0</v>
      </c>
      <c r="V103" s="243">
        <f>U103*H103</f>
        <v>0</v>
      </c>
      <c r="W103" s="243">
        <v>0</v>
      </c>
      <c r="X103" s="244">
        <f>W103*H103</f>
        <v>0</v>
      </c>
      <c r="Y103" s="38"/>
      <c r="Z103" s="38"/>
      <c r="AA103" s="38"/>
      <c r="AB103" s="38"/>
      <c r="AC103" s="38"/>
      <c r="AD103" s="38"/>
      <c r="AE103" s="38"/>
      <c r="AR103" s="245" t="s">
        <v>141</v>
      </c>
      <c r="AT103" s="245" t="s">
        <v>145</v>
      </c>
      <c r="AU103" s="245" t="s">
        <v>84</v>
      </c>
      <c r="AY103" s="17" t="s">
        <v>142</v>
      </c>
      <c r="BE103" s="246">
        <f>IF(O103="základní",K103,0)</f>
        <v>0</v>
      </c>
      <c r="BF103" s="246">
        <f>IF(O103="snížená",K103,0)</f>
        <v>0</v>
      </c>
      <c r="BG103" s="246">
        <f>IF(O103="zákl. přenesená",K103,0)</f>
        <v>0</v>
      </c>
      <c r="BH103" s="246">
        <f>IF(O103="sníž. přenesená",K103,0)</f>
        <v>0</v>
      </c>
      <c r="BI103" s="246">
        <f>IF(O103="nulová",K103,0)</f>
        <v>0</v>
      </c>
      <c r="BJ103" s="17" t="s">
        <v>82</v>
      </c>
      <c r="BK103" s="246">
        <f>ROUND(P103*H103,2)</f>
        <v>0</v>
      </c>
      <c r="BL103" s="17" t="s">
        <v>141</v>
      </c>
      <c r="BM103" s="245" t="s">
        <v>907</v>
      </c>
    </row>
    <row r="104" s="2" customFormat="1" ht="44.25" customHeight="1">
      <c r="A104" s="38"/>
      <c r="B104" s="39"/>
      <c r="C104" s="233" t="s">
        <v>170</v>
      </c>
      <c r="D104" s="233" t="s">
        <v>145</v>
      </c>
      <c r="E104" s="234" t="s">
        <v>171</v>
      </c>
      <c r="F104" s="235" t="s">
        <v>172</v>
      </c>
      <c r="G104" s="236" t="s">
        <v>148</v>
      </c>
      <c r="H104" s="237">
        <v>150</v>
      </c>
      <c r="I104" s="238"/>
      <c r="J104" s="238"/>
      <c r="K104" s="239">
        <f>ROUND(P104*H104,2)</f>
        <v>0</v>
      </c>
      <c r="L104" s="235" t="s">
        <v>149</v>
      </c>
      <c r="M104" s="44"/>
      <c r="N104" s="240" t="s">
        <v>22</v>
      </c>
      <c r="O104" s="241" t="s">
        <v>44</v>
      </c>
      <c r="P104" s="242">
        <f>I104+J104</f>
        <v>0</v>
      </c>
      <c r="Q104" s="242">
        <f>ROUND(I104*H104,2)</f>
        <v>0</v>
      </c>
      <c r="R104" s="242">
        <f>ROUND(J104*H104,2)</f>
        <v>0</v>
      </c>
      <c r="S104" s="84"/>
      <c r="T104" s="243">
        <f>S104*H104</f>
        <v>0</v>
      </c>
      <c r="U104" s="243">
        <v>0</v>
      </c>
      <c r="V104" s="243">
        <f>U104*H104</f>
        <v>0</v>
      </c>
      <c r="W104" s="243">
        <v>0</v>
      </c>
      <c r="X104" s="244">
        <f>W104*H104</f>
        <v>0</v>
      </c>
      <c r="Y104" s="38"/>
      <c r="Z104" s="38"/>
      <c r="AA104" s="38"/>
      <c r="AB104" s="38"/>
      <c r="AC104" s="38"/>
      <c r="AD104" s="38"/>
      <c r="AE104" s="38"/>
      <c r="AR104" s="245" t="s">
        <v>141</v>
      </c>
      <c r="AT104" s="245" t="s">
        <v>145</v>
      </c>
      <c r="AU104" s="245" t="s">
        <v>84</v>
      </c>
      <c r="AY104" s="17" t="s">
        <v>142</v>
      </c>
      <c r="BE104" s="246">
        <f>IF(O104="základní",K104,0)</f>
        <v>0</v>
      </c>
      <c r="BF104" s="246">
        <f>IF(O104="snížená",K104,0)</f>
        <v>0</v>
      </c>
      <c r="BG104" s="246">
        <f>IF(O104="zákl. přenesená",K104,0)</f>
        <v>0</v>
      </c>
      <c r="BH104" s="246">
        <f>IF(O104="sníž. přenesená",K104,0)</f>
        <v>0</v>
      </c>
      <c r="BI104" s="246">
        <f>IF(O104="nulová",K104,0)</f>
        <v>0</v>
      </c>
      <c r="BJ104" s="17" t="s">
        <v>82</v>
      </c>
      <c r="BK104" s="246">
        <f>ROUND(P104*H104,2)</f>
        <v>0</v>
      </c>
      <c r="BL104" s="17" t="s">
        <v>141</v>
      </c>
      <c r="BM104" s="245" t="s">
        <v>908</v>
      </c>
    </row>
    <row r="105" s="2" customFormat="1">
      <c r="A105" s="38"/>
      <c r="B105" s="39"/>
      <c r="C105" s="40"/>
      <c r="D105" s="247" t="s">
        <v>151</v>
      </c>
      <c r="E105" s="40"/>
      <c r="F105" s="248" t="s">
        <v>152</v>
      </c>
      <c r="G105" s="40"/>
      <c r="H105" s="40"/>
      <c r="I105" s="148"/>
      <c r="J105" s="148"/>
      <c r="K105" s="40"/>
      <c r="L105" s="40"/>
      <c r="M105" s="44"/>
      <c r="N105" s="249"/>
      <c r="O105" s="250"/>
      <c r="P105" s="84"/>
      <c r="Q105" s="84"/>
      <c r="R105" s="84"/>
      <c r="S105" s="84"/>
      <c r="T105" s="84"/>
      <c r="U105" s="84"/>
      <c r="V105" s="84"/>
      <c r="W105" s="84"/>
      <c r="X105" s="85"/>
      <c r="Y105" s="38"/>
      <c r="Z105" s="38"/>
      <c r="AA105" s="38"/>
      <c r="AB105" s="38"/>
      <c r="AC105" s="38"/>
      <c r="AD105" s="38"/>
      <c r="AE105" s="38"/>
      <c r="AT105" s="17" t="s">
        <v>151</v>
      </c>
      <c r="AU105" s="17" t="s">
        <v>84</v>
      </c>
    </row>
    <row r="106" s="2" customFormat="1" ht="21.75" customHeight="1">
      <c r="A106" s="38"/>
      <c r="B106" s="39"/>
      <c r="C106" s="251" t="s">
        <v>174</v>
      </c>
      <c r="D106" s="251" t="s">
        <v>175</v>
      </c>
      <c r="E106" s="252" t="s">
        <v>176</v>
      </c>
      <c r="F106" s="253" t="s">
        <v>177</v>
      </c>
      <c r="G106" s="254" t="s">
        <v>159</v>
      </c>
      <c r="H106" s="255">
        <v>2</v>
      </c>
      <c r="I106" s="256"/>
      <c r="J106" s="257"/>
      <c r="K106" s="258">
        <f>ROUND(P106*H106,2)</f>
        <v>0</v>
      </c>
      <c r="L106" s="253" t="s">
        <v>149</v>
      </c>
      <c r="M106" s="259"/>
      <c r="N106" s="260" t="s">
        <v>22</v>
      </c>
      <c r="O106" s="241" t="s">
        <v>44</v>
      </c>
      <c r="P106" s="242">
        <f>I106+J106</f>
        <v>0</v>
      </c>
      <c r="Q106" s="242">
        <f>ROUND(I106*H106,2)</f>
        <v>0</v>
      </c>
      <c r="R106" s="242">
        <f>ROUND(J106*H106,2)</f>
        <v>0</v>
      </c>
      <c r="S106" s="84"/>
      <c r="T106" s="243">
        <f>S106*H106</f>
        <v>0</v>
      </c>
      <c r="U106" s="243">
        <v>1.23475</v>
      </c>
      <c r="V106" s="243">
        <f>U106*H106</f>
        <v>2.4695</v>
      </c>
      <c r="W106" s="243">
        <v>0</v>
      </c>
      <c r="X106" s="244">
        <f>W106*H106</f>
        <v>0</v>
      </c>
      <c r="Y106" s="38"/>
      <c r="Z106" s="38"/>
      <c r="AA106" s="38"/>
      <c r="AB106" s="38"/>
      <c r="AC106" s="38"/>
      <c r="AD106" s="38"/>
      <c r="AE106" s="38"/>
      <c r="AR106" s="245" t="s">
        <v>178</v>
      </c>
      <c r="AT106" s="245" t="s">
        <v>175</v>
      </c>
      <c r="AU106" s="245" t="s">
        <v>84</v>
      </c>
      <c r="AY106" s="17" t="s">
        <v>142</v>
      </c>
      <c r="BE106" s="246">
        <f>IF(O106="základní",K106,0)</f>
        <v>0</v>
      </c>
      <c r="BF106" s="246">
        <f>IF(O106="snížená",K106,0)</f>
        <v>0</v>
      </c>
      <c r="BG106" s="246">
        <f>IF(O106="zákl. přenesená",K106,0)</f>
        <v>0</v>
      </c>
      <c r="BH106" s="246">
        <f>IF(O106="sníž. přenesená",K106,0)</f>
        <v>0</v>
      </c>
      <c r="BI106" s="246">
        <f>IF(O106="nulová",K106,0)</f>
        <v>0</v>
      </c>
      <c r="BJ106" s="17" t="s">
        <v>82</v>
      </c>
      <c r="BK106" s="246">
        <f>ROUND(P106*H106,2)</f>
        <v>0</v>
      </c>
      <c r="BL106" s="17" t="s">
        <v>178</v>
      </c>
      <c r="BM106" s="245" t="s">
        <v>909</v>
      </c>
    </row>
    <row r="107" s="12" customFormat="1" ht="22.8" customHeight="1">
      <c r="A107" s="12"/>
      <c r="B107" s="216"/>
      <c r="C107" s="217"/>
      <c r="D107" s="218" t="s">
        <v>74</v>
      </c>
      <c r="E107" s="231" t="s">
        <v>180</v>
      </c>
      <c r="F107" s="231" t="s">
        <v>181</v>
      </c>
      <c r="G107" s="217"/>
      <c r="H107" s="217"/>
      <c r="I107" s="220"/>
      <c r="J107" s="220"/>
      <c r="K107" s="232">
        <f>BK107</f>
        <v>0</v>
      </c>
      <c r="L107" s="217"/>
      <c r="M107" s="222"/>
      <c r="N107" s="223"/>
      <c r="O107" s="224"/>
      <c r="P107" s="224"/>
      <c r="Q107" s="225">
        <f>SUM(Q108:Q144)</f>
        <v>0</v>
      </c>
      <c r="R107" s="225">
        <f>SUM(R108:R144)</f>
        <v>0</v>
      </c>
      <c r="S107" s="224"/>
      <c r="T107" s="226">
        <f>SUM(T108:T144)</f>
        <v>0</v>
      </c>
      <c r="U107" s="224"/>
      <c r="V107" s="226">
        <f>SUM(V108:V144)</f>
        <v>0</v>
      </c>
      <c r="W107" s="224"/>
      <c r="X107" s="227">
        <f>SUM(X108:X144)</f>
        <v>0</v>
      </c>
      <c r="Y107" s="12"/>
      <c r="Z107" s="12"/>
      <c r="AA107" s="12"/>
      <c r="AB107" s="12"/>
      <c r="AC107" s="12"/>
      <c r="AD107" s="12"/>
      <c r="AE107" s="12"/>
      <c r="AR107" s="228" t="s">
        <v>141</v>
      </c>
      <c r="AT107" s="229" t="s">
        <v>74</v>
      </c>
      <c r="AU107" s="229" t="s">
        <v>82</v>
      </c>
      <c r="AY107" s="228" t="s">
        <v>142</v>
      </c>
      <c r="BK107" s="230">
        <f>SUM(BK108:BK144)</f>
        <v>0</v>
      </c>
    </row>
    <row r="108" s="2" customFormat="1" ht="21.75" customHeight="1">
      <c r="A108" s="38"/>
      <c r="B108" s="39"/>
      <c r="C108" s="233" t="s">
        <v>182</v>
      </c>
      <c r="D108" s="233" t="s">
        <v>145</v>
      </c>
      <c r="E108" s="234" t="s">
        <v>183</v>
      </c>
      <c r="F108" s="235" t="s">
        <v>184</v>
      </c>
      <c r="G108" s="236" t="s">
        <v>148</v>
      </c>
      <c r="H108" s="237">
        <v>165</v>
      </c>
      <c r="I108" s="238"/>
      <c r="J108" s="238"/>
      <c r="K108" s="239">
        <f>ROUND(P108*H108,2)</f>
        <v>0</v>
      </c>
      <c r="L108" s="235" t="s">
        <v>149</v>
      </c>
      <c r="M108" s="44"/>
      <c r="N108" s="240" t="s">
        <v>22</v>
      </c>
      <c r="O108" s="241" t="s">
        <v>44</v>
      </c>
      <c r="P108" s="242">
        <f>I108+J108</f>
        <v>0</v>
      </c>
      <c r="Q108" s="242">
        <f>ROUND(I108*H108,2)</f>
        <v>0</v>
      </c>
      <c r="R108" s="242">
        <f>ROUND(J108*H108,2)</f>
        <v>0</v>
      </c>
      <c r="S108" s="84"/>
      <c r="T108" s="243">
        <f>S108*H108</f>
        <v>0</v>
      </c>
      <c r="U108" s="243">
        <v>0</v>
      </c>
      <c r="V108" s="243">
        <f>U108*H108</f>
        <v>0</v>
      </c>
      <c r="W108" s="243">
        <v>0</v>
      </c>
      <c r="X108" s="244">
        <f>W108*H108</f>
        <v>0</v>
      </c>
      <c r="Y108" s="38"/>
      <c r="Z108" s="38"/>
      <c r="AA108" s="38"/>
      <c r="AB108" s="38"/>
      <c r="AC108" s="38"/>
      <c r="AD108" s="38"/>
      <c r="AE108" s="38"/>
      <c r="AR108" s="245" t="s">
        <v>141</v>
      </c>
      <c r="AT108" s="245" t="s">
        <v>145</v>
      </c>
      <c r="AU108" s="245" t="s">
        <v>84</v>
      </c>
      <c r="AY108" s="17" t="s">
        <v>142</v>
      </c>
      <c r="BE108" s="246">
        <f>IF(O108="základní",K108,0)</f>
        <v>0</v>
      </c>
      <c r="BF108" s="246">
        <f>IF(O108="snížená",K108,0)</f>
        <v>0</v>
      </c>
      <c r="BG108" s="246">
        <f>IF(O108="zákl. přenesená",K108,0)</f>
        <v>0</v>
      </c>
      <c r="BH108" s="246">
        <f>IF(O108="sníž. přenesená",K108,0)</f>
        <v>0</v>
      </c>
      <c r="BI108" s="246">
        <f>IF(O108="nulová",K108,0)</f>
        <v>0</v>
      </c>
      <c r="BJ108" s="17" t="s">
        <v>82</v>
      </c>
      <c r="BK108" s="246">
        <f>ROUND(P108*H108,2)</f>
        <v>0</v>
      </c>
      <c r="BL108" s="17" t="s">
        <v>141</v>
      </c>
      <c r="BM108" s="245" t="s">
        <v>910</v>
      </c>
    </row>
    <row r="109" s="2" customFormat="1" ht="21.75" customHeight="1">
      <c r="A109" s="38"/>
      <c r="B109" s="39"/>
      <c r="C109" s="233" t="s">
        <v>186</v>
      </c>
      <c r="D109" s="233" t="s">
        <v>145</v>
      </c>
      <c r="E109" s="234" t="s">
        <v>187</v>
      </c>
      <c r="F109" s="235" t="s">
        <v>188</v>
      </c>
      <c r="G109" s="236" t="s">
        <v>148</v>
      </c>
      <c r="H109" s="237">
        <v>165</v>
      </c>
      <c r="I109" s="238"/>
      <c r="J109" s="238"/>
      <c r="K109" s="239">
        <f>ROUND(P109*H109,2)</f>
        <v>0</v>
      </c>
      <c r="L109" s="235" t="s">
        <v>149</v>
      </c>
      <c r="M109" s="44"/>
      <c r="N109" s="240" t="s">
        <v>22</v>
      </c>
      <c r="O109" s="241" t="s">
        <v>44</v>
      </c>
      <c r="P109" s="242">
        <f>I109+J109</f>
        <v>0</v>
      </c>
      <c r="Q109" s="242">
        <f>ROUND(I109*H109,2)</f>
        <v>0</v>
      </c>
      <c r="R109" s="242">
        <f>ROUND(J109*H109,2)</f>
        <v>0</v>
      </c>
      <c r="S109" s="84"/>
      <c r="T109" s="243">
        <f>S109*H109</f>
        <v>0</v>
      </c>
      <c r="U109" s="243">
        <v>0</v>
      </c>
      <c r="V109" s="243">
        <f>U109*H109</f>
        <v>0</v>
      </c>
      <c r="W109" s="243">
        <v>0</v>
      </c>
      <c r="X109" s="244">
        <f>W109*H109</f>
        <v>0</v>
      </c>
      <c r="Y109" s="38"/>
      <c r="Z109" s="38"/>
      <c r="AA109" s="38"/>
      <c r="AB109" s="38"/>
      <c r="AC109" s="38"/>
      <c r="AD109" s="38"/>
      <c r="AE109" s="38"/>
      <c r="AR109" s="245" t="s">
        <v>141</v>
      </c>
      <c r="AT109" s="245" t="s">
        <v>145</v>
      </c>
      <c r="AU109" s="245" t="s">
        <v>84</v>
      </c>
      <c r="AY109" s="17" t="s">
        <v>142</v>
      </c>
      <c r="BE109" s="246">
        <f>IF(O109="základní",K109,0)</f>
        <v>0</v>
      </c>
      <c r="BF109" s="246">
        <f>IF(O109="snížená",K109,0)</f>
        <v>0</v>
      </c>
      <c r="BG109" s="246">
        <f>IF(O109="zákl. přenesená",K109,0)</f>
        <v>0</v>
      </c>
      <c r="BH109" s="246">
        <f>IF(O109="sníž. přenesená",K109,0)</f>
        <v>0</v>
      </c>
      <c r="BI109" s="246">
        <f>IF(O109="nulová",K109,0)</f>
        <v>0</v>
      </c>
      <c r="BJ109" s="17" t="s">
        <v>82</v>
      </c>
      <c r="BK109" s="246">
        <f>ROUND(P109*H109,2)</f>
        <v>0</v>
      </c>
      <c r="BL109" s="17" t="s">
        <v>141</v>
      </c>
      <c r="BM109" s="245" t="s">
        <v>911</v>
      </c>
    </row>
    <row r="110" s="2" customFormat="1" ht="21.75" customHeight="1">
      <c r="A110" s="38"/>
      <c r="B110" s="39"/>
      <c r="C110" s="233" t="s">
        <v>190</v>
      </c>
      <c r="D110" s="233" t="s">
        <v>145</v>
      </c>
      <c r="E110" s="234" t="s">
        <v>191</v>
      </c>
      <c r="F110" s="235" t="s">
        <v>192</v>
      </c>
      <c r="G110" s="236" t="s">
        <v>148</v>
      </c>
      <c r="H110" s="237">
        <v>165</v>
      </c>
      <c r="I110" s="238"/>
      <c r="J110" s="238"/>
      <c r="K110" s="239">
        <f>ROUND(P110*H110,2)</f>
        <v>0</v>
      </c>
      <c r="L110" s="235" t="s">
        <v>149</v>
      </c>
      <c r="M110" s="44"/>
      <c r="N110" s="240" t="s">
        <v>22</v>
      </c>
      <c r="O110" s="241" t="s">
        <v>44</v>
      </c>
      <c r="P110" s="242">
        <f>I110+J110</f>
        <v>0</v>
      </c>
      <c r="Q110" s="242">
        <f>ROUND(I110*H110,2)</f>
        <v>0</v>
      </c>
      <c r="R110" s="242">
        <f>ROUND(J110*H110,2)</f>
        <v>0</v>
      </c>
      <c r="S110" s="84"/>
      <c r="T110" s="243">
        <f>S110*H110</f>
        <v>0</v>
      </c>
      <c r="U110" s="243">
        <v>0</v>
      </c>
      <c r="V110" s="243">
        <f>U110*H110</f>
        <v>0</v>
      </c>
      <c r="W110" s="243">
        <v>0</v>
      </c>
      <c r="X110" s="244">
        <f>W110*H110</f>
        <v>0</v>
      </c>
      <c r="Y110" s="38"/>
      <c r="Z110" s="38"/>
      <c r="AA110" s="38"/>
      <c r="AB110" s="38"/>
      <c r="AC110" s="38"/>
      <c r="AD110" s="38"/>
      <c r="AE110" s="38"/>
      <c r="AR110" s="245" t="s">
        <v>141</v>
      </c>
      <c r="AT110" s="245" t="s">
        <v>145</v>
      </c>
      <c r="AU110" s="245" t="s">
        <v>84</v>
      </c>
      <c r="AY110" s="17" t="s">
        <v>142</v>
      </c>
      <c r="BE110" s="246">
        <f>IF(O110="základní",K110,0)</f>
        <v>0</v>
      </c>
      <c r="BF110" s="246">
        <f>IF(O110="snížená",K110,0)</f>
        <v>0</v>
      </c>
      <c r="BG110" s="246">
        <f>IF(O110="zákl. přenesená",K110,0)</f>
        <v>0</v>
      </c>
      <c r="BH110" s="246">
        <f>IF(O110="sníž. přenesená",K110,0)</f>
        <v>0</v>
      </c>
      <c r="BI110" s="246">
        <f>IF(O110="nulová",K110,0)</f>
        <v>0</v>
      </c>
      <c r="BJ110" s="17" t="s">
        <v>82</v>
      </c>
      <c r="BK110" s="246">
        <f>ROUND(P110*H110,2)</f>
        <v>0</v>
      </c>
      <c r="BL110" s="17" t="s">
        <v>141</v>
      </c>
      <c r="BM110" s="245" t="s">
        <v>912</v>
      </c>
    </row>
    <row r="111" s="2" customFormat="1" ht="21.75" customHeight="1">
      <c r="A111" s="38"/>
      <c r="B111" s="39"/>
      <c r="C111" s="251" t="s">
        <v>194</v>
      </c>
      <c r="D111" s="251" t="s">
        <v>175</v>
      </c>
      <c r="E111" s="252" t="s">
        <v>195</v>
      </c>
      <c r="F111" s="253" t="s">
        <v>196</v>
      </c>
      <c r="G111" s="254" t="s">
        <v>148</v>
      </c>
      <c r="H111" s="255">
        <v>165</v>
      </c>
      <c r="I111" s="256"/>
      <c r="J111" s="257"/>
      <c r="K111" s="258">
        <f>ROUND(P111*H111,2)</f>
        <v>0</v>
      </c>
      <c r="L111" s="253" t="s">
        <v>149</v>
      </c>
      <c r="M111" s="259"/>
      <c r="N111" s="260" t="s">
        <v>22</v>
      </c>
      <c r="O111" s="241" t="s">
        <v>44</v>
      </c>
      <c r="P111" s="242">
        <f>I111+J111</f>
        <v>0</v>
      </c>
      <c r="Q111" s="242">
        <f>ROUND(I111*H111,2)</f>
        <v>0</v>
      </c>
      <c r="R111" s="242">
        <f>ROUND(J111*H111,2)</f>
        <v>0</v>
      </c>
      <c r="S111" s="84"/>
      <c r="T111" s="243">
        <f>S111*H111</f>
        <v>0</v>
      </c>
      <c r="U111" s="243">
        <v>0</v>
      </c>
      <c r="V111" s="243">
        <f>U111*H111</f>
        <v>0</v>
      </c>
      <c r="W111" s="243">
        <v>0</v>
      </c>
      <c r="X111" s="244">
        <f>W111*H111</f>
        <v>0</v>
      </c>
      <c r="Y111" s="38"/>
      <c r="Z111" s="38"/>
      <c r="AA111" s="38"/>
      <c r="AB111" s="38"/>
      <c r="AC111" s="38"/>
      <c r="AD111" s="38"/>
      <c r="AE111" s="38"/>
      <c r="AR111" s="245" t="s">
        <v>178</v>
      </c>
      <c r="AT111" s="245" t="s">
        <v>175</v>
      </c>
      <c r="AU111" s="245" t="s">
        <v>84</v>
      </c>
      <c r="AY111" s="17" t="s">
        <v>142</v>
      </c>
      <c r="BE111" s="246">
        <f>IF(O111="základní",K111,0)</f>
        <v>0</v>
      </c>
      <c r="BF111" s="246">
        <f>IF(O111="snížená",K111,0)</f>
        <v>0</v>
      </c>
      <c r="BG111" s="246">
        <f>IF(O111="zákl. přenesená",K111,0)</f>
        <v>0</v>
      </c>
      <c r="BH111" s="246">
        <f>IF(O111="sníž. přenesená",K111,0)</f>
        <v>0</v>
      </c>
      <c r="BI111" s="246">
        <f>IF(O111="nulová",K111,0)</f>
        <v>0</v>
      </c>
      <c r="BJ111" s="17" t="s">
        <v>82</v>
      </c>
      <c r="BK111" s="246">
        <f>ROUND(P111*H111,2)</f>
        <v>0</v>
      </c>
      <c r="BL111" s="17" t="s">
        <v>178</v>
      </c>
      <c r="BM111" s="245" t="s">
        <v>913</v>
      </c>
    </row>
    <row r="112" s="2" customFormat="1" ht="21.75" customHeight="1">
      <c r="A112" s="38"/>
      <c r="B112" s="39"/>
      <c r="C112" s="233" t="s">
        <v>198</v>
      </c>
      <c r="D112" s="233" t="s">
        <v>145</v>
      </c>
      <c r="E112" s="234" t="s">
        <v>199</v>
      </c>
      <c r="F112" s="235" t="s">
        <v>200</v>
      </c>
      <c r="G112" s="236" t="s">
        <v>148</v>
      </c>
      <c r="H112" s="237">
        <v>165</v>
      </c>
      <c r="I112" s="238"/>
      <c r="J112" s="238"/>
      <c r="K112" s="239">
        <f>ROUND(P112*H112,2)</f>
        <v>0</v>
      </c>
      <c r="L112" s="235" t="s">
        <v>149</v>
      </c>
      <c r="M112" s="44"/>
      <c r="N112" s="240" t="s">
        <v>22</v>
      </c>
      <c r="O112" s="241" t="s">
        <v>44</v>
      </c>
      <c r="P112" s="242">
        <f>I112+J112</f>
        <v>0</v>
      </c>
      <c r="Q112" s="242">
        <f>ROUND(I112*H112,2)</f>
        <v>0</v>
      </c>
      <c r="R112" s="242">
        <f>ROUND(J112*H112,2)</f>
        <v>0</v>
      </c>
      <c r="S112" s="84"/>
      <c r="T112" s="243">
        <f>S112*H112</f>
        <v>0</v>
      </c>
      <c r="U112" s="243">
        <v>0</v>
      </c>
      <c r="V112" s="243">
        <f>U112*H112</f>
        <v>0</v>
      </c>
      <c r="W112" s="243">
        <v>0</v>
      </c>
      <c r="X112" s="244">
        <f>W112*H112</f>
        <v>0</v>
      </c>
      <c r="Y112" s="38"/>
      <c r="Z112" s="38"/>
      <c r="AA112" s="38"/>
      <c r="AB112" s="38"/>
      <c r="AC112" s="38"/>
      <c r="AD112" s="38"/>
      <c r="AE112" s="38"/>
      <c r="AR112" s="245" t="s">
        <v>141</v>
      </c>
      <c r="AT112" s="245" t="s">
        <v>145</v>
      </c>
      <c r="AU112" s="245" t="s">
        <v>84</v>
      </c>
      <c r="AY112" s="17" t="s">
        <v>142</v>
      </c>
      <c r="BE112" s="246">
        <f>IF(O112="základní",K112,0)</f>
        <v>0</v>
      </c>
      <c r="BF112" s="246">
        <f>IF(O112="snížená",K112,0)</f>
        <v>0</v>
      </c>
      <c r="BG112" s="246">
        <f>IF(O112="zákl. přenesená",K112,0)</f>
        <v>0</v>
      </c>
      <c r="BH112" s="246">
        <f>IF(O112="sníž. přenesená",K112,0)</f>
        <v>0</v>
      </c>
      <c r="BI112" s="246">
        <f>IF(O112="nulová",K112,0)</f>
        <v>0</v>
      </c>
      <c r="BJ112" s="17" t="s">
        <v>82</v>
      </c>
      <c r="BK112" s="246">
        <f>ROUND(P112*H112,2)</f>
        <v>0</v>
      </c>
      <c r="BL112" s="17" t="s">
        <v>141</v>
      </c>
      <c r="BM112" s="245" t="s">
        <v>914</v>
      </c>
    </row>
    <row r="113" s="2" customFormat="1" ht="21.75" customHeight="1">
      <c r="A113" s="38"/>
      <c r="B113" s="39"/>
      <c r="C113" s="233" t="s">
        <v>202</v>
      </c>
      <c r="D113" s="233" t="s">
        <v>145</v>
      </c>
      <c r="E113" s="234" t="s">
        <v>203</v>
      </c>
      <c r="F113" s="235" t="s">
        <v>204</v>
      </c>
      <c r="G113" s="236" t="s">
        <v>148</v>
      </c>
      <c r="H113" s="237">
        <v>165</v>
      </c>
      <c r="I113" s="238"/>
      <c r="J113" s="238"/>
      <c r="K113" s="239">
        <f>ROUND(P113*H113,2)</f>
        <v>0</v>
      </c>
      <c r="L113" s="235" t="s">
        <v>149</v>
      </c>
      <c r="M113" s="44"/>
      <c r="N113" s="240" t="s">
        <v>22</v>
      </c>
      <c r="O113" s="241" t="s">
        <v>44</v>
      </c>
      <c r="P113" s="242">
        <f>I113+J113</f>
        <v>0</v>
      </c>
      <c r="Q113" s="242">
        <f>ROUND(I113*H113,2)</f>
        <v>0</v>
      </c>
      <c r="R113" s="242">
        <f>ROUND(J113*H113,2)</f>
        <v>0</v>
      </c>
      <c r="S113" s="84"/>
      <c r="T113" s="243">
        <f>S113*H113</f>
        <v>0</v>
      </c>
      <c r="U113" s="243">
        <v>0</v>
      </c>
      <c r="V113" s="243">
        <f>U113*H113</f>
        <v>0</v>
      </c>
      <c r="W113" s="243">
        <v>0</v>
      </c>
      <c r="X113" s="244">
        <f>W113*H113</f>
        <v>0</v>
      </c>
      <c r="Y113" s="38"/>
      <c r="Z113" s="38"/>
      <c r="AA113" s="38"/>
      <c r="AB113" s="38"/>
      <c r="AC113" s="38"/>
      <c r="AD113" s="38"/>
      <c r="AE113" s="38"/>
      <c r="AR113" s="245" t="s">
        <v>141</v>
      </c>
      <c r="AT113" s="245" t="s">
        <v>145</v>
      </c>
      <c r="AU113" s="245" t="s">
        <v>84</v>
      </c>
      <c r="AY113" s="17" t="s">
        <v>142</v>
      </c>
      <c r="BE113" s="246">
        <f>IF(O113="základní",K113,0)</f>
        <v>0</v>
      </c>
      <c r="BF113" s="246">
        <f>IF(O113="snížená",K113,0)</f>
        <v>0</v>
      </c>
      <c r="BG113" s="246">
        <f>IF(O113="zákl. přenesená",K113,0)</f>
        <v>0</v>
      </c>
      <c r="BH113" s="246">
        <f>IF(O113="sníž. přenesená",K113,0)</f>
        <v>0</v>
      </c>
      <c r="BI113" s="246">
        <f>IF(O113="nulová",K113,0)</f>
        <v>0</v>
      </c>
      <c r="BJ113" s="17" t="s">
        <v>82</v>
      </c>
      <c r="BK113" s="246">
        <f>ROUND(P113*H113,2)</f>
        <v>0</v>
      </c>
      <c r="BL113" s="17" t="s">
        <v>141</v>
      </c>
      <c r="BM113" s="245" t="s">
        <v>915</v>
      </c>
    </row>
    <row r="114" s="2" customFormat="1" ht="21.75" customHeight="1">
      <c r="A114" s="38"/>
      <c r="B114" s="39"/>
      <c r="C114" s="233" t="s">
        <v>206</v>
      </c>
      <c r="D114" s="233" t="s">
        <v>145</v>
      </c>
      <c r="E114" s="234" t="s">
        <v>207</v>
      </c>
      <c r="F114" s="235" t="s">
        <v>208</v>
      </c>
      <c r="G114" s="236" t="s">
        <v>148</v>
      </c>
      <c r="H114" s="237">
        <v>165</v>
      </c>
      <c r="I114" s="238"/>
      <c r="J114" s="238"/>
      <c r="K114" s="239">
        <f>ROUND(P114*H114,2)</f>
        <v>0</v>
      </c>
      <c r="L114" s="235" t="s">
        <v>149</v>
      </c>
      <c r="M114" s="44"/>
      <c r="N114" s="240" t="s">
        <v>22</v>
      </c>
      <c r="O114" s="241" t="s">
        <v>44</v>
      </c>
      <c r="P114" s="242">
        <f>I114+J114</f>
        <v>0</v>
      </c>
      <c r="Q114" s="242">
        <f>ROUND(I114*H114,2)</f>
        <v>0</v>
      </c>
      <c r="R114" s="242">
        <f>ROUND(J114*H114,2)</f>
        <v>0</v>
      </c>
      <c r="S114" s="84"/>
      <c r="T114" s="243">
        <f>S114*H114</f>
        <v>0</v>
      </c>
      <c r="U114" s="243">
        <v>0</v>
      </c>
      <c r="V114" s="243">
        <f>U114*H114</f>
        <v>0</v>
      </c>
      <c r="W114" s="243">
        <v>0</v>
      </c>
      <c r="X114" s="244">
        <f>W114*H114</f>
        <v>0</v>
      </c>
      <c r="Y114" s="38"/>
      <c r="Z114" s="38"/>
      <c r="AA114" s="38"/>
      <c r="AB114" s="38"/>
      <c r="AC114" s="38"/>
      <c r="AD114" s="38"/>
      <c r="AE114" s="38"/>
      <c r="AR114" s="245" t="s">
        <v>141</v>
      </c>
      <c r="AT114" s="245" t="s">
        <v>145</v>
      </c>
      <c r="AU114" s="245" t="s">
        <v>84</v>
      </c>
      <c r="AY114" s="17" t="s">
        <v>142</v>
      </c>
      <c r="BE114" s="246">
        <f>IF(O114="základní",K114,0)</f>
        <v>0</v>
      </c>
      <c r="BF114" s="246">
        <f>IF(O114="snížená",K114,0)</f>
        <v>0</v>
      </c>
      <c r="BG114" s="246">
        <f>IF(O114="zákl. přenesená",K114,0)</f>
        <v>0</v>
      </c>
      <c r="BH114" s="246">
        <f>IF(O114="sníž. přenesená",K114,0)</f>
        <v>0</v>
      </c>
      <c r="BI114" s="246">
        <f>IF(O114="nulová",K114,0)</f>
        <v>0</v>
      </c>
      <c r="BJ114" s="17" t="s">
        <v>82</v>
      </c>
      <c r="BK114" s="246">
        <f>ROUND(P114*H114,2)</f>
        <v>0</v>
      </c>
      <c r="BL114" s="17" t="s">
        <v>141</v>
      </c>
      <c r="BM114" s="245" t="s">
        <v>916</v>
      </c>
    </row>
    <row r="115" s="2" customFormat="1" ht="89.25" customHeight="1">
      <c r="A115" s="38"/>
      <c r="B115" s="39"/>
      <c r="C115" s="233" t="s">
        <v>9</v>
      </c>
      <c r="D115" s="233" t="s">
        <v>145</v>
      </c>
      <c r="E115" s="234" t="s">
        <v>210</v>
      </c>
      <c r="F115" s="235" t="s">
        <v>211</v>
      </c>
      <c r="G115" s="236" t="s">
        <v>148</v>
      </c>
      <c r="H115" s="237">
        <v>155</v>
      </c>
      <c r="I115" s="238"/>
      <c r="J115" s="238"/>
      <c r="K115" s="239">
        <f>ROUND(P115*H115,2)</f>
        <v>0</v>
      </c>
      <c r="L115" s="235" t="s">
        <v>149</v>
      </c>
      <c r="M115" s="44"/>
      <c r="N115" s="240" t="s">
        <v>22</v>
      </c>
      <c r="O115" s="241" t="s">
        <v>44</v>
      </c>
      <c r="P115" s="242">
        <f>I115+J115</f>
        <v>0</v>
      </c>
      <c r="Q115" s="242">
        <f>ROUND(I115*H115,2)</f>
        <v>0</v>
      </c>
      <c r="R115" s="242">
        <f>ROUND(J115*H115,2)</f>
        <v>0</v>
      </c>
      <c r="S115" s="84"/>
      <c r="T115" s="243">
        <f>S115*H115</f>
        <v>0</v>
      </c>
      <c r="U115" s="243">
        <v>0</v>
      </c>
      <c r="V115" s="243">
        <f>U115*H115</f>
        <v>0</v>
      </c>
      <c r="W115" s="243">
        <v>0</v>
      </c>
      <c r="X115" s="244">
        <f>W115*H115</f>
        <v>0</v>
      </c>
      <c r="Y115" s="38"/>
      <c r="Z115" s="38"/>
      <c r="AA115" s="38"/>
      <c r="AB115" s="38"/>
      <c r="AC115" s="38"/>
      <c r="AD115" s="38"/>
      <c r="AE115" s="38"/>
      <c r="AR115" s="245" t="s">
        <v>141</v>
      </c>
      <c r="AT115" s="245" t="s">
        <v>145</v>
      </c>
      <c r="AU115" s="245" t="s">
        <v>84</v>
      </c>
      <c r="AY115" s="17" t="s">
        <v>142</v>
      </c>
      <c r="BE115" s="246">
        <f>IF(O115="základní",K115,0)</f>
        <v>0</v>
      </c>
      <c r="BF115" s="246">
        <f>IF(O115="snížená",K115,0)</f>
        <v>0</v>
      </c>
      <c r="BG115" s="246">
        <f>IF(O115="zákl. přenesená",K115,0)</f>
        <v>0</v>
      </c>
      <c r="BH115" s="246">
        <f>IF(O115="sníž. přenesená",K115,0)</f>
        <v>0</v>
      </c>
      <c r="BI115" s="246">
        <f>IF(O115="nulová",K115,0)</f>
        <v>0</v>
      </c>
      <c r="BJ115" s="17" t="s">
        <v>82</v>
      </c>
      <c r="BK115" s="246">
        <f>ROUND(P115*H115,2)</f>
        <v>0</v>
      </c>
      <c r="BL115" s="17" t="s">
        <v>141</v>
      </c>
      <c r="BM115" s="245" t="s">
        <v>917</v>
      </c>
    </row>
    <row r="116" s="2" customFormat="1" ht="21.75" customHeight="1">
      <c r="A116" s="38"/>
      <c r="B116" s="39"/>
      <c r="C116" s="251" t="s">
        <v>213</v>
      </c>
      <c r="D116" s="251" t="s">
        <v>175</v>
      </c>
      <c r="E116" s="252" t="s">
        <v>214</v>
      </c>
      <c r="F116" s="253" t="s">
        <v>215</v>
      </c>
      <c r="G116" s="254" t="s">
        <v>148</v>
      </c>
      <c r="H116" s="255">
        <v>130</v>
      </c>
      <c r="I116" s="256"/>
      <c r="J116" s="257"/>
      <c r="K116" s="258">
        <f>ROUND(P116*H116,2)</f>
        <v>0</v>
      </c>
      <c r="L116" s="253" t="s">
        <v>149</v>
      </c>
      <c r="M116" s="259"/>
      <c r="N116" s="260" t="s">
        <v>22</v>
      </c>
      <c r="O116" s="241" t="s">
        <v>44</v>
      </c>
      <c r="P116" s="242">
        <f>I116+J116</f>
        <v>0</v>
      </c>
      <c r="Q116" s="242">
        <f>ROUND(I116*H116,2)</f>
        <v>0</v>
      </c>
      <c r="R116" s="242">
        <f>ROUND(J116*H116,2)</f>
        <v>0</v>
      </c>
      <c r="S116" s="84"/>
      <c r="T116" s="243">
        <f>S116*H116</f>
        <v>0</v>
      </c>
      <c r="U116" s="243">
        <v>0</v>
      </c>
      <c r="V116" s="243">
        <f>U116*H116</f>
        <v>0</v>
      </c>
      <c r="W116" s="243">
        <v>0</v>
      </c>
      <c r="X116" s="244">
        <f>W116*H116</f>
        <v>0</v>
      </c>
      <c r="Y116" s="38"/>
      <c r="Z116" s="38"/>
      <c r="AA116" s="38"/>
      <c r="AB116" s="38"/>
      <c r="AC116" s="38"/>
      <c r="AD116" s="38"/>
      <c r="AE116" s="38"/>
      <c r="AR116" s="245" t="s">
        <v>178</v>
      </c>
      <c r="AT116" s="245" t="s">
        <v>175</v>
      </c>
      <c r="AU116" s="245" t="s">
        <v>84</v>
      </c>
      <c r="AY116" s="17" t="s">
        <v>142</v>
      </c>
      <c r="BE116" s="246">
        <f>IF(O116="základní",K116,0)</f>
        <v>0</v>
      </c>
      <c r="BF116" s="246">
        <f>IF(O116="snížená",K116,0)</f>
        <v>0</v>
      </c>
      <c r="BG116" s="246">
        <f>IF(O116="zákl. přenesená",K116,0)</f>
        <v>0</v>
      </c>
      <c r="BH116" s="246">
        <f>IF(O116="sníž. přenesená",K116,0)</f>
        <v>0</v>
      </c>
      <c r="BI116" s="246">
        <f>IF(O116="nulová",K116,0)</f>
        <v>0</v>
      </c>
      <c r="BJ116" s="17" t="s">
        <v>82</v>
      </c>
      <c r="BK116" s="246">
        <f>ROUND(P116*H116,2)</f>
        <v>0</v>
      </c>
      <c r="BL116" s="17" t="s">
        <v>178</v>
      </c>
      <c r="BM116" s="245" t="s">
        <v>918</v>
      </c>
    </row>
    <row r="117" s="2" customFormat="1" ht="21.75" customHeight="1">
      <c r="A117" s="38"/>
      <c r="B117" s="39"/>
      <c r="C117" s="251" t="s">
        <v>217</v>
      </c>
      <c r="D117" s="251" t="s">
        <v>175</v>
      </c>
      <c r="E117" s="252" t="s">
        <v>222</v>
      </c>
      <c r="F117" s="253" t="s">
        <v>223</v>
      </c>
      <c r="G117" s="254" t="s">
        <v>148</v>
      </c>
      <c r="H117" s="255">
        <v>10</v>
      </c>
      <c r="I117" s="256"/>
      <c r="J117" s="257"/>
      <c r="K117" s="258">
        <f>ROUND(P117*H117,2)</f>
        <v>0</v>
      </c>
      <c r="L117" s="253" t="s">
        <v>149</v>
      </c>
      <c r="M117" s="259"/>
      <c r="N117" s="260" t="s">
        <v>22</v>
      </c>
      <c r="O117" s="241" t="s">
        <v>44</v>
      </c>
      <c r="P117" s="242">
        <f>I117+J117</f>
        <v>0</v>
      </c>
      <c r="Q117" s="242">
        <f>ROUND(I117*H117,2)</f>
        <v>0</v>
      </c>
      <c r="R117" s="242">
        <f>ROUND(J117*H117,2)</f>
        <v>0</v>
      </c>
      <c r="S117" s="84"/>
      <c r="T117" s="243">
        <f>S117*H117</f>
        <v>0</v>
      </c>
      <c r="U117" s="243">
        <v>0</v>
      </c>
      <c r="V117" s="243">
        <f>U117*H117</f>
        <v>0</v>
      </c>
      <c r="W117" s="243">
        <v>0</v>
      </c>
      <c r="X117" s="244">
        <f>W117*H117</f>
        <v>0</v>
      </c>
      <c r="Y117" s="38"/>
      <c r="Z117" s="38"/>
      <c r="AA117" s="38"/>
      <c r="AB117" s="38"/>
      <c r="AC117" s="38"/>
      <c r="AD117" s="38"/>
      <c r="AE117" s="38"/>
      <c r="AR117" s="245" t="s">
        <v>178</v>
      </c>
      <c r="AT117" s="245" t="s">
        <v>175</v>
      </c>
      <c r="AU117" s="245" t="s">
        <v>84</v>
      </c>
      <c r="AY117" s="17" t="s">
        <v>142</v>
      </c>
      <c r="BE117" s="246">
        <f>IF(O117="základní",K117,0)</f>
        <v>0</v>
      </c>
      <c r="BF117" s="246">
        <f>IF(O117="snížená",K117,0)</f>
        <v>0</v>
      </c>
      <c r="BG117" s="246">
        <f>IF(O117="zákl. přenesená",K117,0)</f>
        <v>0</v>
      </c>
      <c r="BH117" s="246">
        <f>IF(O117="sníž. přenesená",K117,0)</f>
        <v>0</v>
      </c>
      <c r="BI117" s="246">
        <f>IF(O117="nulová",K117,0)</f>
        <v>0</v>
      </c>
      <c r="BJ117" s="17" t="s">
        <v>82</v>
      </c>
      <c r="BK117" s="246">
        <f>ROUND(P117*H117,2)</f>
        <v>0</v>
      </c>
      <c r="BL117" s="17" t="s">
        <v>178</v>
      </c>
      <c r="BM117" s="245" t="s">
        <v>919</v>
      </c>
    </row>
    <row r="118" s="2" customFormat="1" ht="16.5" customHeight="1">
      <c r="A118" s="38"/>
      <c r="B118" s="39"/>
      <c r="C118" s="251" t="s">
        <v>221</v>
      </c>
      <c r="D118" s="251" t="s">
        <v>175</v>
      </c>
      <c r="E118" s="252" t="s">
        <v>226</v>
      </c>
      <c r="F118" s="253" t="s">
        <v>227</v>
      </c>
      <c r="G118" s="254" t="s">
        <v>148</v>
      </c>
      <c r="H118" s="255">
        <v>15</v>
      </c>
      <c r="I118" s="256"/>
      <c r="J118" s="257"/>
      <c r="K118" s="258">
        <f>ROUND(P118*H118,2)</f>
        <v>0</v>
      </c>
      <c r="L118" s="253" t="s">
        <v>22</v>
      </c>
      <c r="M118" s="259"/>
      <c r="N118" s="260" t="s">
        <v>22</v>
      </c>
      <c r="O118" s="241" t="s">
        <v>44</v>
      </c>
      <c r="P118" s="242">
        <f>I118+J118</f>
        <v>0</v>
      </c>
      <c r="Q118" s="242">
        <f>ROUND(I118*H118,2)</f>
        <v>0</v>
      </c>
      <c r="R118" s="242">
        <f>ROUND(J118*H118,2)</f>
        <v>0</v>
      </c>
      <c r="S118" s="84"/>
      <c r="T118" s="243">
        <f>S118*H118</f>
        <v>0</v>
      </c>
      <c r="U118" s="243">
        <v>0</v>
      </c>
      <c r="V118" s="243">
        <f>U118*H118</f>
        <v>0</v>
      </c>
      <c r="W118" s="243">
        <v>0</v>
      </c>
      <c r="X118" s="244">
        <f>W118*H118</f>
        <v>0</v>
      </c>
      <c r="Y118" s="38"/>
      <c r="Z118" s="38"/>
      <c r="AA118" s="38"/>
      <c r="AB118" s="38"/>
      <c r="AC118" s="38"/>
      <c r="AD118" s="38"/>
      <c r="AE118" s="38"/>
      <c r="AR118" s="245" t="s">
        <v>178</v>
      </c>
      <c r="AT118" s="245" t="s">
        <v>175</v>
      </c>
      <c r="AU118" s="245" t="s">
        <v>84</v>
      </c>
      <c r="AY118" s="17" t="s">
        <v>142</v>
      </c>
      <c r="BE118" s="246">
        <f>IF(O118="základní",K118,0)</f>
        <v>0</v>
      </c>
      <c r="BF118" s="246">
        <f>IF(O118="snížená",K118,0)</f>
        <v>0</v>
      </c>
      <c r="BG118" s="246">
        <f>IF(O118="zákl. přenesená",K118,0)</f>
        <v>0</v>
      </c>
      <c r="BH118" s="246">
        <f>IF(O118="sníž. přenesená",K118,0)</f>
        <v>0</v>
      </c>
      <c r="BI118" s="246">
        <f>IF(O118="nulová",K118,0)</f>
        <v>0</v>
      </c>
      <c r="BJ118" s="17" t="s">
        <v>82</v>
      </c>
      <c r="BK118" s="246">
        <f>ROUND(P118*H118,2)</f>
        <v>0</v>
      </c>
      <c r="BL118" s="17" t="s">
        <v>178</v>
      </c>
      <c r="BM118" s="245" t="s">
        <v>920</v>
      </c>
    </row>
    <row r="119" s="2" customFormat="1" ht="89.25" customHeight="1">
      <c r="A119" s="38"/>
      <c r="B119" s="39"/>
      <c r="C119" s="233" t="s">
        <v>225</v>
      </c>
      <c r="D119" s="233" t="s">
        <v>145</v>
      </c>
      <c r="E119" s="234" t="s">
        <v>230</v>
      </c>
      <c r="F119" s="235" t="s">
        <v>231</v>
      </c>
      <c r="G119" s="236" t="s">
        <v>148</v>
      </c>
      <c r="H119" s="237">
        <v>75</v>
      </c>
      <c r="I119" s="238"/>
      <c r="J119" s="238"/>
      <c r="K119" s="239">
        <f>ROUND(P119*H119,2)</f>
        <v>0</v>
      </c>
      <c r="L119" s="235" t="s">
        <v>149</v>
      </c>
      <c r="M119" s="44"/>
      <c r="N119" s="240" t="s">
        <v>22</v>
      </c>
      <c r="O119" s="241" t="s">
        <v>44</v>
      </c>
      <c r="P119" s="242">
        <f>I119+J119</f>
        <v>0</v>
      </c>
      <c r="Q119" s="242">
        <f>ROUND(I119*H119,2)</f>
        <v>0</v>
      </c>
      <c r="R119" s="242">
        <f>ROUND(J119*H119,2)</f>
        <v>0</v>
      </c>
      <c r="S119" s="84"/>
      <c r="T119" s="243">
        <f>S119*H119</f>
        <v>0</v>
      </c>
      <c r="U119" s="243">
        <v>0</v>
      </c>
      <c r="V119" s="243">
        <f>U119*H119</f>
        <v>0</v>
      </c>
      <c r="W119" s="243">
        <v>0</v>
      </c>
      <c r="X119" s="244">
        <f>W119*H119</f>
        <v>0</v>
      </c>
      <c r="Y119" s="38"/>
      <c r="Z119" s="38"/>
      <c r="AA119" s="38"/>
      <c r="AB119" s="38"/>
      <c r="AC119" s="38"/>
      <c r="AD119" s="38"/>
      <c r="AE119" s="38"/>
      <c r="AR119" s="245" t="s">
        <v>141</v>
      </c>
      <c r="AT119" s="245" t="s">
        <v>145</v>
      </c>
      <c r="AU119" s="245" t="s">
        <v>84</v>
      </c>
      <c r="AY119" s="17" t="s">
        <v>142</v>
      </c>
      <c r="BE119" s="246">
        <f>IF(O119="základní",K119,0)</f>
        <v>0</v>
      </c>
      <c r="BF119" s="246">
        <f>IF(O119="snížená",K119,0)</f>
        <v>0</v>
      </c>
      <c r="BG119" s="246">
        <f>IF(O119="zákl. přenesená",K119,0)</f>
        <v>0</v>
      </c>
      <c r="BH119" s="246">
        <f>IF(O119="sníž. přenesená",K119,0)</f>
        <v>0</v>
      </c>
      <c r="BI119" s="246">
        <f>IF(O119="nulová",K119,0)</f>
        <v>0</v>
      </c>
      <c r="BJ119" s="17" t="s">
        <v>82</v>
      </c>
      <c r="BK119" s="246">
        <f>ROUND(P119*H119,2)</f>
        <v>0</v>
      </c>
      <c r="BL119" s="17" t="s">
        <v>141</v>
      </c>
      <c r="BM119" s="245" t="s">
        <v>921</v>
      </c>
    </row>
    <row r="120" s="2" customFormat="1" ht="21.75" customHeight="1">
      <c r="A120" s="38"/>
      <c r="B120" s="39"/>
      <c r="C120" s="251" t="s">
        <v>229</v>
      </c>
      <c r="D120" s="251" t="s">
        <v>175</v>
      </c>
      <c r="E120" s="252" t="s">
        <v>233</v>
      </c>
      <c r="F120" s="253" t="s">
        <v>234</v>
      </c>
      <c r="G120" s="254" t="s">
        <v>148</v>
      </c>
      <c r="H120" s="255">
        <v>60</v>
      </c>
      <c r="I120" s="256"/>
      <c r="J120" s="257"/>
      <c r="K120" s="258">
        <f>ROUND(P120*H120,2)</f>
        <v>0</v>
      </c>
      <c r="L120" s="253" t="s">
        <v>149</v>
      </c>
      <c r="M120" s="259"/>
      <c r="N120" s="260" t="s">
        <v>22</v>
      </c>
      <c r="O120" s="241" t="s">
        <v>44</v>
      </c>
      <c r="P120" s="242">
        <f>I120+J120</f>
        <v>0</v>
      </c>
      <c r="Q120" s="242">
        <f>ROUND(I120*H120,2)</f>
        <v>0</v>
      </c>
      <c r="R120" s="242">
        <f>ROUND(J120*H120,2)</f>
        <v>0</v>
      </c>
      <c r="S120" s="84"/>
      <c r="T120" s="243">
        <f>S120*H120</f>
        <v>0</v>
      </c>
      <c r="U120" s="243">
        <v>0</v>
      </c>
      <c r="V120" s="243">
        <f>U120*H120</f>
        <v>0</v>
      </c>
      <c r="W120" s="243">
        <v>0</v>
      </c>
      <c r="X120" s="244">
        <f>W120*H120</f>
        <v>0</v>
      </c>
      <c r="Y120" s="38"/>
      <c r="Z120" s="38"/>
      <c r="AA120" s="38"/>
      <c r="AB120" s="38"/>
      <c r="AC120" s="38"/>
      <c r="AD120" s="38"/>
      <c r="AE120" s="38"/>
      <c r="AR120" s="245" t="s">
        <v>178</v>
      </c>
      <c r="AT120" s="245" t="s">
        <v>175</v>
      </c>
      <c r="AU120" s="245" t="s">
        <v>84</v>
      </c>
      <c r="AY120" s="17" t="s">
        <v>142</v>
      </c>
      <c r="BE120" s="246">
        <f>IF(O120="základní",K120,0)</f>
        <v>0</v>
      </c>
      <c r="BF120" s="246">
        <f>IF(O120="snížená",K120,0)</f>
        <v>0</v>
      </c>
      <c r="BG120" s="246">
        <f>IF(O120="zákl. přenesená",K120,0)</f>
        <v>0</v>
      </c>
      <c r="BH120" s="246">
        <f>IF(O120="sníž. přenesená",K120,0)</f>
        <v>0</v>
      </c>
      <c r="BI120" s="246">
        <f>IF(O120="nulová",K120,0)</f>
        <v>0</v>
      </c>
      <c r="BJ120" s="17" t="s">
        <v>82</v>
      </c>
      <c r="BK120" s="246">
        <f>ROUND(P120*H120,2)</f>
        <v>0</v>
      </c>
      <c r="BL120" s="17" t="s">
        <v>178</v>
      </c>
      <c r="BM120" s="245" t="s">
        <v>922</v>
      </c>
    </row>
    <row r="121" s="2" customFormat="1" ht="21.75" customHeight="1">
      <c r="A121" s="38"/>
      <c r="B121" s="39"/>
      <c r="C121" s="251" t="s">
        <v>8</v>
      </c>
      <c r="D121" s="251" t="s">
        <v>175</v>
      </c>
      <c r="E121" s="252" t="s">
        <v>237</v>
      </c>
      <c r="F121" s="253" t="s">
        <v>238</v>
      </c>
      <c r="G121" s="254" t="s">
        <v>148</v>
      </c>
      <c r="H121" s="255">
        <v>15</v>
      </c>
      <c r="I121" s="256"/>
      <c r="J121" s="257"/>
      <c r="K121" s="258">
        <f>ROUND(P121*H121,2)</f>
        <v>0</v>
      </c>
      <c r="L121" s="253" t="s">
        <v>149</v>
      </c>
      <c r="M121" s="259"/>
      <c r="N121" s="260" t="s">
        <v>22</v>
      </c>
      <c r="O121" s="241" t="s">
        <v>44</v>
      </c>
      <c r="P121" s="242">
        <f>I121+J121</f>
        <v>0</v>
      </c>
      <c r="Q121" s="242">
        <f>ROUND(I121*H121,2)</f>
        <v>0</v>
      </c>
      <c r="R121" s="242">
        <f>ROUND(J121*H121,2)</f>
        <v>0</v>
      </c>
      <c r="S121" s="84"/>
      <c r="T121" s="243">
        <f>S121*H121</f>
        <v>0</v>
      </c>
      <c r="U121" s="243">
        <v>0</v>
      </c>
      <c r="V121" s="243">
        <f>U121*H121</f>
        <v>0</v>
      </c>
      <c r="W121" s="243">
        <v>0</v>
      </c>
      <c r="X121" s="244">
        <f>W121*H121</f>
        <v>0</v>
      </c>
      <c r="Y121" s="38"/>
      <c r="Z121" s="38"/>
      <c r="AA121" s="38"/>
      <c r="AB121" s="38"/>
      <c r="AC121" s="38"/>
      <c r="AD121" s="38"/>
      <c r="AE121" s="38"/>
      <c r="AR121" s="245" t="s">
        <v>178</v>
      </c>
      <c r="AT121" s="245" t="s">
        <v>175</v>
      </c>
      <c r="AU121" s="245" t="s">
        <v>84</v>
      </c>
      <c r="AY121" s="17" t="s">
        <v>142</v>
      </c>
      <c r="BE121" s="246">
        <f>IF(O121="základní",K121,0)</f>
        <v>0</v>
      </c>
      <c r="BF121" s="246">
        <f>IF(O121="snížená",K121,0)</f>
        <v>0</v>
      </c>
      <c r="BG121" s="246">
        <f>IF(O121="zákl. přenesená",K121,0)</f>
        <v>0</v>
      </c>
      <c r="BH121" s="246">
        <f>IF(O121="sníž. přenesená",K121,0)</f>
        <v>0</v>
      </c>
      <c r="BI121" s="246">
        <f>IF(O121="nulová",K121,0)</f>
        <v>0</v>
      </c>
      <c r="BJ121" s="17" t="s">
        <v>82</v>
      </c>
      <c r="BK121" s="246">
        <f>ROUND(P121*H121,2)</f>
        <v>0</v>
      </c>
      <c r="BL121" s="17" t="s">
        <v>178</v>
      </c>
      <c r="BM121" s="245" t="s">
        <v>923</v>
      </c>
    </row>
    <row r="122" s="2" customFormat="1" ht="89.25" customHeight="1">
      <c r="A122" s="38"/>
      <c r="B122" s="39"/>
      <c r="C122" s="233" t="s">
        <v>236</v>
      </c>
      <c r="D122" s="233" t="s">
        <v>145</v>
      </c>
      <c r="E122" s="234" t="s">
        <v>241</v>
      </c>
      <c r="F122" s="235" t="s">
        <v>242</v>
      </c>
      <c r="G122" s="236" t="s">
        <v>148</v>
      </c>
      <c r="H122" s="237">
        <v>20</v>
      </c>
      <c r="I122" s="238"/>
      <c r="J122" s="238"/>
      <c r="K122" s="239">
        <f>ROUND(P122*H122,2)</f>
        <v>0</v>
      </c>
      <c r="L122" s="235" t="s">
        <v>149</v>
      </c>
      <c r="M122" s="44"/>
      <c r="N122" s="240" t="s">
        <v>22</v>
      </c>
      <c r="O122" s="241" t="s">
        <v>44</v>
      </c>
      <c r="P122" s="242">
        <f>I122+J122</f>
        <v>0</v>
      </c>
      <c r="Q122" s="242">
        <f>ROUND(I122*H122,2)</f>
        <v>0</v>
      </c>
      <c r="R122" s="242">
        <f>ROUND(J122*H122,2)</f>
        <v>0</v>
      </c>
      <c r="S122" s="84"/>
      <c r="T122" s="243">
        <f>S122*H122</f>
        <v>0</v>
      </c>
      <c r="U122" s="243">
        <v>0</v>
      </c>
      <c r="V122" s="243">
        <f>U122*H122</f>
        <v>0</v>
      </c>
      <c r="W122" s="243">
        <v>0</v>
      </c>
      <c r="X122" s="244">
        <f>W122*H122</f>
        <v>0</v>
      </c>
      <c r="Y122" s="38"/>
      <c r="Z122" s="38"/>
      <c r="AA122" s="38"/>
      <c r="AB122" s="38"/>
      <c r="AC122" s="38"/>
      <c r="AD122" s="38"/>
      <c r="AE122" s="38"/>
      <c r="AR122" s="245" t="s">
        <v>141</v>
      </c>
      <c r="AT122" s="245" t="s">
        <v>145</v>
      </c>
      <c r="AU122" s="245" t="s">
        <v>84</v>
      </c>
      <c r="AY122" s="17" t="s">
        <v>142</v>
      </c>
      <c r="BE122" s="246">
        <f>IF(O122="základní",K122,0)</f>
        <v>0</v>
      </c>
      <c r="BF122" s="246">
        <f>IF(O122="snížená",K122,0)</f>
        <v>0</v>
      </c>
      <c r="BG122" s="246">
        <f>IF(O122="zákl. přenesená",K122,0)</f>
        <v>0</v>
      </c>
      <c r="BH122" s="246">
        <f>IF(O122="sníž. přenesená",K122,0)</f>
        <v>0</v>
      </c>
      <c r="BI122" s="246">
        <f>IF(O122="nulová",K122,0)</f>
        <v>0</v>
      </c>
      <c r="BJ122" s="17" t="s">
        <v>82</v>
      </c>
      <c r="BK122" s="246">
        <f>ROUND(P122*H122,2)</f>
        <v>0</v>
      </c>
      <c r="BL122" s="17" t="s">
        <v>141</v>
      </c>
      <c r="BM122" s="245" t="s">
        <v>924</v>
      </c>
    </row>
    <row r="123" s="2" customFormat="1" ht="21.75" customHeight="1">
      <c r="A123" s="38"/>
      <c r="B123" s="39"/>
      <c r="C123" s="251" t="s">
        <v>240</v>
      </c>
      <c r="D123" s="251" t="s">
        <v>175</v>
      </c>
      <c r="E123" s="252" t="s">
        <v>245</v>
      </c>
      <c r="F123" s="253" t="s">
        <v>246</v>
      </c>
      <c r="G123" s="254" t="s">
        <v>148</v>
      </c>
      <c r="H123" s="255">
        <v>20</v>
      </c>
      <c r="I123" s="256"/>
      <c r="J123" s="257"/>
      <c r="K123" s="258">
        <f>ROUND(P123*H123,2)</f>
        <v>0</v>
      </c>
      <c r="L123" s="253" t="s">
        <v>149</v>
      </c>
      <c r="M123" s="259"/>
      <c r="N123" s="260" t="s">
        <v>22</v>
      </c>
      <c r="O123" s="241" t="s">
        <v>44</v>
      </c>
      <c r="P123" s="242">
        <f>I123+J123</f>
        <v>0</v>
      </c>
      <c r="Q123" s="242">
        <f>ROUND(I123*H123,2)</f>
        <v>0</v>
      </c>
      <c r="R123" s="242">
        <f>ROUND(J123*H123,2)</f>
        <v>0</v>
      </c>
      <c r="S123" s="84"/>
      <c r="T123" s="243">
        <f>S123*H123</f>
        <v>0</v>
      </c>
      <c r="U123" s="243">
        <v>0</v>
      </c>
      <c r="V123" s="243">
        <f>U123*H123</f>
        <v>0</v>
      </c>
      <c r="W123" s="243">
        <v>0</v>
      </c>
      <c r="X123" s="244">
        <f>W123*H123</f>
        <v>0</v>
      </c>
      <c r="Y123" s="38"/>
      <c r="Z123" s="38"/>
      <c r="AA123" s="38"/>
      <c r="AB123" s="38"/>
      <c r="AC123" s="38"/>
      <c r="AD123" s="38"/>
      <c r="AE123" s="38"/>
      <c r="AR123" s="245" t="s">
        <v>178</v>
      </c>
      <c r="AT123" s="245" t="s">
        <v>175</v>
      </c>
      <c r="AU123" s="245" t="s">
        <v>84</v>
      </c>
      <c r="AY123" s="17" t="s">
        <v>142</v>
      </c>
      <c r="BE123" s="246">
        <f>IF(O123="základní",K123,0)</f>
        <v>0</v>
      </c>
      <c r="BF123" s="246">
        <f>IF(O123="snížená",K123,0)</f>
        <v>0</v>
      </c>
      <c r="BG123" s="246">
        <f>IF(O123="zákl. přenesená",K123,0)</f>
        <v>0</v>
      </c>
      <c r="BH123" s="246">
        <f>IF(O123="sníž. přenesená",K123,0)</f>
        <v>0</v>
      </c>
      <c r="BI123" s="246">
        <f>IF(O123="nulová",K123,0)</f>
        <v>0</v>
      </c>
      <c r="BJ123" s="17" t="s">
        <v>82</v>
      </c>
      <c r="BK123" s="246">
        <f>ROUND(P123*H123,2)</f>
        <v>0</v>
      </c>
      <c r="BL123" s="17" t="s">
        <v>178</v>
      </c>
      <c r="BM123" s="245" t="s">
        <v>925</v>
      </c>
    </row>
    <row r="124" s="2" customFormat="1" ht="78" customHeight="1">
      <c r="A124" s="38"/>
      <c r="B124" s="39"/>
      <c r="C124" s="233" t="s">
        <v>244</v>
      </c>
      <c r="D124" s="233" t="s">
        <v>145</v>
      </c>
      <c r="E124" s="234" t="s">
        <v>249</v>
      </c>
      <c r="F124" s="235" t="s">
        <v>250</v>
      </c>
      <c r="G124" s="236" t="s">
        <v>159</v>
      </c>
      <c r="H124" s="237">
        <v>12</v>
      </c>
      <c r="I124" s="238"/>
      <c r="J124" s="238"/>
      <c r="K124" s="239">
        <f>ROUND(P124*H124,2)</f>
        <v>0</v>
      </c>
      <c r="L124" s="235" t="s">
        <v>149</v>
      </c>
      <c r="M124" s="44"/>
      <c r="N124" s="240" t="s">
        <v>22</v>
      </c>
      <c r="O124" s="241" t="s">
        <v>44</v>
      </c>
      <c r="P124" s="242">
        <f>I124+J124</f>
        <v>0</v>
      </c>
      <c r="Q124" s="242">
        <f>ROUND(I124*H124,2)</f>
        <v>0</v>
      </c>
      <c r="R124" s="242">
        <f>ROUND(J124*H124,2)</f>
        <v>0</v>
      </c>
      <c r="S124" s="84"/>
      <c r="T124" s="243">
        <f>S124*H124</f>
        <v>0</v>
      </c>
      <c r="U124" s="243">
        <v>0</v>
      </c>
      <c r="V124" s="243">
        <f>U124*H124</f>
        <v>0</v>
      </c>
      <c r="W124" s="243">
        <v>0</v>
      </c>
      <c r="X124" s="244">
        <f>W124*H124</f>
        <v>0</v>
      </c>
      <c r="Y124" s="38"/>
      <c r="Z124" s="38"/>
      <c r="AA124" s="38"/>
      <c r="AB124" s="38"/>
      <c r="AC124" s="38"/>
      <c r="AD124" s="38"/>
      <c r="AE124" s="38"/>
      <c r="AR124" s="245" t="s">
        <v>141</v>
      </c>
      <c r="AT124" s="245" t="s">
        <v>145</v>
      </c>
      <c r="AU124" s="245" t="s">
        <v>84</v>
      </c>
      <c r="AY124" s="17" t="s">
        <v>142</v>
      </c>
      <c r="BE124" s="246">
        <f>IF(O124="základní",K124,0)</f>
        <v>0</v>
      </c>
      <c r="BF124" s="246">
        <f>IF(O124="snížená",K124,0)</f>
        <v>0</v>
      </c>
      <c r="BG124" s="246">
        <f>IF(O124="zákl. přenesená",K124,0)</f>
        <v>0</v>
      </c>
      <c r="BH124" s="246">
        <f>IF(O124="sníž. přenesená",K124,0)</f>
        <v>0</v>
      </c>
      <c r="BI124" s="246">
        <f>IF(O124="nulová",K124,0)</f>
        <v>0</v>
      </c>
      <c r="BJ124" s="17" t="s">
        <v>82</v>
      </c>
      <c r="BK124" s="246">
        <f>ROUND(P124*H124,2)</f>
        <v>0</v>
      </c>
      <c r="BL124" s="17" t="s">
        <v>141</v>
      </c>
      <c r="BM124" s="245" t="s">
        <v>926</v>
      </c>
    </row>
    <row r="125" s="2" customFormat="1" ht="78" customHeight="1">
      <c r="A125" s="38"/>
      <c r="B125" s="39"/>
      <c r="C125" s="233" t="s">
        <v>248</v>
      </c>
      <c r="D125" s="233" t="s">
        <v>145</v>
      </c>
      <c r="E125" s="234" t="s">
        <v>253</v>
      </c>
      <c r="F125" s="235" t="s">
        <v>254</v>
      </c>
      <c r="G125" s="236" t="s">
        <v>159</v>
      </c>
      <c r="H125" s="237">
        <v>6</v>
      </c>
      <c r="I125" s="238"/>
      <c r="J125" s="238"/>
      <c r="K125" s="239">
        <f>ROUND(P125*H125,2)</f>
        <v>0</v>
      </c>
      <c r="L125" s="235" t="s">
        <v>149</v>
      </c>
      <c r="M125" s="44"/>
      <c r="N125" s="240" t="s">
        <v>22</v>
      </c>
      <c r="O125" s="241" t="s">
        <v>44</v>
      </c>
      <c r="P125" s="242">
        <f>I125+J125</f>
        <v>0</v>
      </c>
      <c r="Q125" s="242">
        <f>ROUND(I125*H125,2)</f>
        <v>0</v>
      </c>
      <c r="R125" s="242">
        <f>ROUND(J125*H125,2)</f>
        <v>0</v>
      </c>
      <c r="S125" s="84"/>
      <c r="T125" s="243">
        <f>S125*H125</f>
        <v>0</v>
      </c>
      <c r="U125" s="243">
        <v>0</v>
      </c>
      <c r="V125" s="243">
        <f>U125*H125</f>
        <v>0</v>
      </c>
      <c r="W125" s="243">
        <v>0</v>
      </c>
      <c r="X125" s="244">
        <f>W125*H125</f>
        <v>0</v>
      </c>
      <c r="Y125" s="38"/>
      <c r="Z125" s="38"/>
      <c r="AA125" s="38"/>
      <c r="AB125" s="38"/>
      <c r="AC125" s="38"/>
      <c r="AD125" s="38"/>
      <c r="AE125" s="38"/>
      <c r="AR125" s="245" t="s">
        <v>141</v>
      </c>
      <c r="AT125" s="245" t="s">
        <v>145</v>
      </c>
      <c r="AU125" s="245" t="s">
        <v>84</v>
      </c>
      <c r="AY125" s="17" t="s">
        <v>142</v>
      </c>
      <c r="BE125" s="246">
        <f>IF(O125="základní",K125,0)</f>
        <v>0</v>
      </c>
      <c r="BF125" s="246">
        <f>IF(O125="snížená",K125,0)</f>
        <v>0</v>
      </c>
      <c r="BG125" s="246">
        <f>IF(O125="zákl. přenesená",K125,0)</f>
        <v>0</v>
      </c>
      <c r="BH125" s="246">
        <f>IF(O125="sníž. přenesená",K125,0)</f>
        <v>0</v>
      </c>
      <c r="BI125" s="246">
        <f>IF(O125="nulová",K125,0)</f>
        <v>0</v>
      </c>
      <c r="BJ125" s="17" t="s">
        <v>82</v>
      </c>
      <c r="BK125" s="246">
        <f>ROUND(P125*H125,2)</f>
        <v>0</v>
      </c>
      <c r="BL125" s="17" t="s">
        <v>141</v>
      </c>
      <c r="BM125" s="245" t="s">
        <v>927</v>
      </c>
    </row>
    <row r="126" s="2" customFormat="1" ht="78" customHeight="1">
      <c r="A126" s="38"/>
      <c r="B126" s="39"/>
      <c r="C126" s="233" t="s">
        <v>252</v>
      </c>
      <c r="D126" s="233" t="s">
        <v>145</v>
      </c>
      <c r="E126" s="234" t="s">
        <v>257</v>
      </c>
      <c r="F126" s="235" t="s">
        <v>258</v>
      </c>
      <c r="G126" s="236" t="s">
        <v>159</v>
      </c>
      <c r="H126" s="237">
        <v>4</v>
      </c>
      <c r="I126" s="238"/>
      <c r="J126" s="238"/>
      <c r="K126" s="239">
        <f>ROUND(P126*H126,2)</f>
        <v>0</v>
      </c>
      <c r="L126" s="235" t="s">
        <v>149</v>
      </c>
      <c r="M126" s="44"/>
      <c r="N126" s="240" t="s">
        <v>22</v>
      </c>
      <c r="O126" s="241" t="s">
        <v>44</v>
      </c>
      <c r="P126" s="242">
        <f>I126+J126</f>
        <v>0</v>
      </c>
      <c r="Q126" s="242">
        <f>ROUND(I126*H126,2)</f>
        <v>0</v>
      </c>
      <c r="R126" s="242">
        <f>ROUND(J126*H126,2)</f>
        <v>0</v>
      </c>
      <c r="S126" s="84"/>
      <c r="T126" s="243">
        <f>S126*H126</f>
        <v>0</v>
      </c>
      <c r="U126" s="243">
        <v>0</v>
      </c>
      <c r="V126" s="243">
        <f>U126*H126</f>
        <v>0</v>
      </c>
      <c r="W126" s="243">
        <v>0</v>
      </c>
      <c r="X126" s="244">
        <f>W126*H126</f>
        <v>0</v>
      </c>
      <c r="Y126" s="38"/>
      <c r="Z126" s="38"/>
      <c r="AA126" s="38"/>
      <c r="AB126" s="38"/>
      <c r="AC126" s="38"/>
      <c r="AD126" s="38"/>
      <c r="AE126" s="38"/>
      <c r="AR126" s="245" t="s">
        <v>141</v>
      </c>
      <c r="AT126" s="245" t="s">
        <v>145</v>
      </c>
      <c r="AU126" s="245" t="s">
        <v>84</v>
      </c>
      <c r="AY126" s="17" t="s">
        <v>142</v>
      </c>
      <c r="BE126" s="246">
        <f>IF(O126="základní",K126,0)</f>
        <v>0</v>
      </c>
      <c r="BF126" s="246">
        <f>IF(O126="snížená",K126,0)</f>
        <v>0</v>
      </c>
      <c r="BG126" s="246">
        <f>IF(O126="zákl. přenesená",K126,0)</f>
        <v>0</v>
      </c>
      <c r="BH126" s="246">
        <f>IF(O126="sníž. přenesená",K126,0)</f>
        <v>0</v>
      </c>
      <c r="BI126" s="246">
        <f>IF(O126="nulová",K126,0)</f>
        <v>0</v>
      </c>
      <c r="BJ126" s="17" t="s">
        <v>82</v>
      </c>
      <c r="BK126" s="246">
        <f>ROUND(P126*H126,2)</f>
        <v>0</v>
      </c>
      <c r="BL126" s="17" t="s">
        <v>141</v>
      </c>
      <c r="BM126" s="245" t="s">
        <v>928</v>
      </c>
    </row>
    <row r="127" s="2" customFormat="1" ht="78" customHeight="1">
      <c r="A127" s="38"/>
      <c r="B127" s="39"/>
      <c r="C127" s="233" t="s">
        <v>256</v>
      </c>
      <c r="D127" s="233" t="s">
        <v>145</v>
      </c>
      <c r="E127" s="234" t="s">
        <v>261</v>
      </c>
      <c r="F127" s="235" t="s">
        <v>262</v>
      </c>
      <c r="G127" s="236" t="s">
        <v>159</v>
      </c>
      <c r="H127" s="237">
        <v>2</v>
      </c>
      <c r="I127" s="238"/>
      <c r="J127" s="238"/>
      <c r="K127" s="239">
        <f>ROUND(P127*H127,2)</f>
        <v>0</v>
      </c>
      <c r="L127" s="235" t="s">
        <v>149</v>
      </c>
      <c r="M127" s="44"/>
      <c r="N127" s="240" t="s">
        <v>22</v>
      </c>
      <c r="O127" s="241" t="s">
        <v>44</v>
      </c>
      <c r="P127" s="242">
        <f>I127+J127</f>
        <v>0</v>
      </c>
      <c r="Q127" s="242">
        <f>ROUND(I127*H127,2)</f>
        <v>0</v>
      </c>
      <c r="R127" s="242">
        <f>ROUND(J127*H127,2)</f>
        <v>0</v>
      </c>
      <c r="S127" s="84"/>
      <c r="T127" s="243">
        <f>S127*H127</f>
        <v>0</v>
      </c>
      <c r="U127" s="243">
        <v>0</v>
      </c>
      <c r="V127" s="243">
        <f>U127*H127</f>
        <v>0</v>
      </c>
      <c r="W127" s="243">
        <v>0</v>
      </c>
      <c r="X127" s="244">
        <f>W127*H127</f>
        <v>0</v>
      </c>
      <c r="Y127" s="38"/>
      <c r="Z127" s="38"/>
      <c r="AA127" s="38"/>
      <c r="AB127" s="38"/>
      <c r="AC127" s="38"/>
      <c r="AD127" s="38"/>
      <c r="AE127" s="38"/>
      <c r="AR127" s="245" t="s">
        <v>141</v>
      </c>
      <c r="AT127" s="245" t="s">
        <v>145</v>
      </c>
      <c r="AU127" s="245" t="s">
        <v>84</v>
      </c>
      <c r="AY127" s="17" t="s">
        <v>142</v>
      </c>
      <c r="BE127" s="246">
        <f>IF(O127="základní",K127,0)</f>
        <v>0</v>
      </c>
      <c r="BF127" s="246">
        <f>IF(O127="snížená",K127,0)</f>
        <v>0</v>
      </c>
      <c r="BG127" s="246">
        <f>IF(O127="zákl. přenesená",K127,0)</f>
        <v>0</v>
      </c>
      <c r="BH127" s="246">
        <f>IF(O127="sníž. přenesená",K127,0)</f>
        <v>0</v>
      </c>
      <c r="BI127" s="246">
        <f>IF(O127="nulová",K127,0)</f>
        <v>0</v>
      </c>
      <c r="BJ127" s="17" t="s">
        <v>82</v>
      </c>
      <c r="BK127" s="246">
        <f>ROUND(P127*H127,2)</f>
        <v>0</v>
      </c>
      <c r="BL127" s="17" t="s">
        <v>141</v>
      </c>
      <c r="BM127" s="245" t="s">
        <v>929</v>
      </c>
    </row>
    <row r="128" s="2" customFormat="1" ht="21.75" customHeight="1">
      <c r="A128" s="38"/>
      <c r="B128" s="39"/>
      <c r="C128" s="233" t="s">
        <v>260</v>
      </c>
      <c r="D128" s="233" t="s">
        <v>145</v>
      </c>
      <c r="E128" s="234" t="s">
        <v>265</v>
      </c>
      <c r="F128" s="235" t="s">
        <v>266</v>
      </c>
      <c r="G128" s="236" t="s">
        <v>148</v>
      </c>
      <c r="H128" s="237">
        <v>51</v>
      </c>
      <c r="I128" s="238"/>
      <c r="J128" s="238"/>
      <c r="K128" s="239">
        <f>ROUND(P128*H128,2)</f>
        <v>0</v>
      </c>
      <c r="L128" s="235" t="s">
        <v>149</v>
      </c>
      <c r="M128" s="44"/>
      <c r="N128" s="240" t="s">
        <v>22</v>
      </c>
      <c r="O128" s="241" t="s">
        <v>44</v>
      </c>
      <c r="P128" s="242">
        <f>I128+J128</f>
        <v>0</v>
      </c>
      <c r="Q128" s="242">
        <f>ROUND(I128*H128,2)</f>
        <v>0</v>
      </c>
      <c r="R128" s="242">
        <f>ROUND(J128*H128,2)</f>
        <v>0</v>
      </c>
      <c r="S128" s="84"/>
      <c r="T128" s="243">
        <f>S128*H128</f>
        <v>0</v>
      </c>
      <c r="U128" s="243">
        <v>0</v>
      </c>
      <c r="V128" s="243">
        <f>U128*H128</f>
        <v>0</v>
      </c>
      <c r="W128" s="243">
        <v>0</v>
      </c>
      <c r="X128" s="244">
        <f>W128*H128</f>
        <v>0</v>
      </c>
      <c r="Y128" s="38"/>
      <c r="Z128" s="38"/>
      <c r="AA128" s="38"/>
      <c r="AB128" s="38"/>
      <c r="AC128" s="38"/>
      <c r="AD128" s="38"/>
      <c r="AE128" s="38"/>
      <c r="AR128" s="245" t="s">
        <v>141</v>
      </c>
      <c r="AT128" s="245" t="s">
        <v>145</v>
      </c>
      <c r="AU128" s="245" t="s">
        <v>84</v>
      </c>
      <c r="AY128" s="17" t="s">
        <v>142</v>
      </c>
      <c r="BE128" s="246">
        <f>IF(O128="základní",K128,0)</f>
        <v>0</v>
      </c>
      <c r="BF128" s="246">
        <f>IF(O128="snížená",K128,0)</f>
        <v>0</v>
      </c>
      <c r="BG128" s="246">
        <f>IF(O128="zákl. přenesená",K128,0)</f>
        <v>0</v>
      </c>
      <c r="BH128" s="246">
        <f>IF(O128="sníž. přenesená",K128,0)</f>
        <v>0</v>
      </c>
      <c r="BI128" s="246">
        <f>IF(O128="nulová",K128,0)</f>
        <v>0</v>
      </c>
      <c r="BJ128" s="17" t="s">
        <v>82</v>
      </c>
      <c r="BK128" s="246">
        <f>ROUND(P128*H128,2)</f>
        <v>0</v>
      </c>
      <c r="BL128" s="17" t="s">
        <v>141</v>
      </c>
      <c r="BM128" s="245" t="s">
        <v>930</v>
      </c>
    </row>
    <row r="129" s="2" customFormat="1" ht="21.75" customHeight="1">
      <c r="A129" s="38"/>
      <c r="B129" s="39"/>
      <c r="C129" s="251" t="s">
        <v>264</v>
      </c>
      <c r="D129" s="251" t="s">
        <v>175</v>
      </c>
      <c r="E129" s="252" t="s">
        <v>271</v>
      </c>
      <c r="F129" s="253" t="s">
        <v>272</v>
      </c>
      <c r="G129" s="254" t="s">
        <v>148</v>
      </c>
      <c r="H129" s="255">
        <v>15</v>
      </c>
      <c r="I129" s="256"/>
      <c r="J129" s="257"/>
      <c r="K129" s="258">
        <f>ROUND(P129*H129,2)</f>
        <v>0</v>
      </c>
      <c r="L129" s="253" t="s">
        <v>149</v>
      </c>
      <c r="M129" s="259"/>
      <c r="N129" s="260" t="s">
        <v>22</v>
      </c>
      <c r="O129" s="241" t="s">
        <v>44</v>
      </c>
      <c r="P129" s="242">
        <f>I129+J129</f>
        <v>0</v>
      </c>
      <c r="Q129" s="242">
        <f>ROUND(I129*H129,2)</f>
        <v>0</v>
      </c>
      <c r="R129" s="242">
        <f>ROUND(J129*H129,2)</f>
        <v>0</v>
      </c>
      <c r="S129" s="84"/>
      <c r="T129" s="243">
        <f>S129*H129</f>
        <v>0</v>
      </c>
      <c r="U129" s="243">
        <v>0</v>
      </c>
      <c r="V129" s="243">
        <f>U129*H129</f>
        <v>0</v>
      </c>
      <c r="W129" s="243">
        <v>0</v>
      </c>
      <c r="X129" s="244">
        <f>W129*H129</f>
        <v>0</v>
      </c>
      <c r="Y129" s="38"/>
      <c r="Z129" s="38"/>
      <c r="AA129" s="38"/>
      <c r="AB129" s="38"/>
      <c r="AC129" s="38"/>
      <c r="AD129" s="38"/>
      <c r="AE129" s="38"/>
      <c r="AR129" s="245" t="s">
        <v>178</v>
      </c>
      <c r="AT129" s="245" t="s">
        <v>175</v>
      </c>
      <c r="AU129" s="245" t="s">
        <v>84</v>
      </c>
      <c r="AY129" s="17" t="s">
        <v>142</v>
      </c>
      <c r="BE129" s="246">
        <f>IF(O129="základní",K129,0)</f>
        <v>0</v>
      </c>
      <c r="BF129" s="246">
        <f>IF(O129="snížená",K129,0)</f>
        <v>0</v>
      </c>
      <c r="BG129" s="246">
        <f>IF(O129="zákl. přenesená",K129,0)</f>
        <v>0</v>
      </c>
      <c r="BH129" s="246">
        <f>IF(O129="sníž. přenesená",K129,0)</f>
        <v>0</v>
      </c>
      <c r="BI129" s="246">
        <f>IF(O129="nulová",K129,0)</f>
        <v>0</v>
      </c>
      <c r="BJ129" s="17" t="s">
        <v>82</v>
      </c>
      <c r="BK129" s="246">
        <f>ROUND(P129*H129,2)</f>
        <v>0</v>
      </c>
      <c r="BL129" s="17" t="s">
        <v>178</v>
      </c>
      <c r="BM129" s="245" t="s">
        <v>931</v>
      </c>
    </row>
    <row r="130" s="2" customFormat="1" ht="21.75" customHeight="1">
      <c r="A130" s="38"/>
      <c r="B130" s="39"/>
      <c r="C130" s="251" t="s">
        <v>270</v>
      </c>
      <c r="D130" s="251" t="s">
        <v>175</v>
      </c>
      <c r="E130" s="252" t="s">
        <v>275</v>
      </c>
      <c r="F130" s="253" t="s">
        <v>276</v>
      </c>
      <c r="G130" s="254" t="s">
        <v>148</v>
      </c>
      <c r="H130" s="255">
        <v>5</v>
      </c>
      <c r="I130" s="256"/>
      <c r="J130" s="257"/>
      <c r="K130" s="258">
        <f>ROUND(P130*H130,2)</f>
        <v>0</v>
      </c>
      <c r="L130" s="253" t="s">
        <v>149</v>
      </c>
      <c r="M130" s="259"/>
      <c r="N130" s="260" t="s">
        <v>22</v>
      </c>
      <c r="O130" s="241" t="s">
        <v>44</v>
      </c>
      <c r="P130" s="242">
        <f>I130+J130</f>
        <v>0</v>
      </c>
      <c r="Q130" s="242">
        <f>ROUND(I130*H130,2)</f>
        <v>0</v>
      </c>
      <c r="R130" s="242">
        <f>ROUND(J130*H130,2)</f>
        <v>0</v>
      </c>
      <c r="S130" s="84"/>
      <c r="T130" s="243">
        <f>S130*H130</f>
        <v>0</v>
      </c>
      <c r="U130" s="243">
        <v>0</v>
      </c>
      <c r="V130" s="243">
        <f>U130*H130</f>
        <v>0</v>
      </c>
      <c r="W130" s="243">
        <v>0</v>
      </c>
      <c r="X130" s="244">
        <f>W130*H130</f>
        <v>0</v>
      </c>
      <c r="Y130" s="38"/>
      <c r="Z130" s="38"/>
      <c r="AA130" s="38"/>
      <c r="AB130" s="38"/>
      <c r="AC130" s="38"/>
      <c r="AD130" s="38"/>
      <c r="AE130" s="38"/>
      <c r="AR130" s="245" t="s">
        <v>178</v>
      </c>
      <c r="AT130" s="245" t="s">
        <v>175</v>
      </c>
      <c r="AU130" s="245" t="s">
        <v>84</v>
      </c>
      <c r="AY130" s="17" t="s">
        <v>142</v>
      </c>
      <c r="BE130" s="246">
        <f>IF(O130="základní",K130,0)</f>
        <v>0</v>
      </c>
      <c r="BF130" s="246">
        <f>IF(O130="snížená",K130,0)</f>
        <v>0</v>
      </c>
      <c r="BG130" s="246">
        <f>IF(O130="zákl. přenesená",K130,0)</f>
        <v>0</v>
      </c>
      <c r="BH130" s="246">
        <f>IF(O130="sníž. přenesená",K130,0)</f>
        <v>0</v>
      </c>
      <c r="BI130" s="246">
        <f>IF(O130="nulová",K130,0)</f>
        <v>0</v>
      </c>
      <c r="BJ130" s="17" t="s">
        <v>82</v>
      </c>
      <c r="BK130" s="246">
        <f>ROUND(P130*H130,2)</f>
        <v>0</v>
      </c>
      <c r="BL130" s="17" t="s">
        <v>178</v>
      </c>
      <c r="BM130" s="245" t="s">
        <v>932</v>
      </c>
    </row>
    <row r="131" s="2" customFormat="1" ht="21.75" customHeight="1">
      <c r="A131" s="38"/>
      <c r="B131" s="39"/>
      <c r="C131" s="251" t="s">
        <v>274</v>
      </c>
      <c r="D131" s="251" t="s">
        <v>175</v>
      </c>
      <c r="E131" s="252" t="s">
        <v>279</v>
      </c>
      <c r="F131" s="253" t="s">
        <v>280</v>
      </c>
      <c r="G131" s="254" t="s">
        <v>148</v>
      </c>
      <c r="H131" s="255">
        <v>8</v>
      </c>
      <c r="I131" s="256"/>
      <c r="J131" s="257"/>
      <c r="K131" s="258">
        <f>ROUND(P131*H131,2)</f>
        <v>0</v>
      </c>
      <c r="L131" s="253" t="s">
        <v>149</v>
      </c>
      <c r="M131" s="259"/>
      <c r="N131" s="260" t="s">
        <v>22</v>
      </c>
      <c r="O131" s="241" t="s">
        <v>44</v>
      </c>
      <c r="P131" s="242">
        <f>I131+J131</f>
        <v>0</v>
      </c>
      <c r="Q131" s="242">
        <f>ROUND(I131*H131,2)</f>
        <v>0</v>
      </c>
      <c r="R131" s="242">
        <f>ROUND(J131*H131,2)</f>
        <v>0</v>
      </c>
      <c r="S131" s="84"/>
      <c r="T131" s="243">
        <f>S131*H131</f>
        <v>0</v>
      </c>
      <c r="U131" s="243">
        <v>0</v>
      </c>
      <c r="V131" s="243">
        <f>U131*H131</f>
        <v>0</v>
      </c>
      <c r="W131" s="243">
        <v>0</v>
      </c>
      <c r="X131" s="244">
        <f>W131*H131</f>
        <v>0</v>
      </c>
      <c r="Y131" s="38"/>
      <c r="Z131" s="38"/>
      <c r="AA131" s="38"/>
      <c r="AB131" s="38"/>
      <c r="AC131" s="38"/>
      <c r="AD131" s="38"/>
      <c r="AE131" s="38"/>
      <c r="AR131" s="245" t="s">
        <v>178</v>
      </c>
      <c r="AT131" s="245" t="s">
        <v>175</v>
      </c>
      <c r="AU131" s="245" t="s">
        <v>84</v>
      </c>
      <c r="AY131" s="17" t="s">
        <v>142</v>
      </c>
      <c r="BE131" s="246">
        <f>IF(O131="základní",K131,0)</f>
        <v>0</v>
      </c>
      <c r="BF131" s="246">
        <f>IF(O131="snížená",K131,0)</f>
        <v>0</v>
      </c>
      <c r="BG131" s="246">
        <f>IF(O131="zákl. přenesená",K131,0)</f>
        <v>0</v>
      </c>
      <c r="BH131" s="246">
        <f>IF(O131="sníž. přenesená",K131,0)</f>
        <v>0</v>
      </c>
      <c r="BI131" s="246">
        <f>IF(O131="nulová",K131,0)</f>
        <v>0</v>
      </c>
      <c r="BJ131" s="17" t="s">
        <v>82</v>
      </c>
      <c r="BK131" s="246">
        <f>ROUND(P131*H131,2)</f>
        <v>0</v>
      </c>
      <c r="BL131" s="17" t="s">
        <v>178</v>
      </c>
      <c r="BM131" s="245" t="s">
        <v>933</v>
      </c>
    </row>
    <row r="132" s="2" customFormat="1" ht="21.75" customHeight="1">
      <c r="A132" s="38"/>
      <c r="B132" s="39"/>
      <c r="C132" s="251" t="s">
        <v>278</v>
      </c>
      <c r="D132" s="251" t="s">
        <v>175</v>
      </c>
      <c r="E132" s="252" t="s">
        <v>283</v>
      </c>
      <c r="F132" s="253" t="s">
        <v>284</v>
      </c>
      <c r="G132" s="254" t="s">
        <v>148</v>
      </c>
      <c r="H132" s="255">
        <v>8</v>
      </c>
      <c r="I132" s="256"/>
      <c r="J132" s="257"/>
      <c r="K132" s="258">
        <f>ROUND(P132*H132,2)</f>
        <v>0</v>
      </c>
      <c r="L132" s="253" t="s">
        <v>149</v>
      </c>
      <c r="M132" s="259"/>
      <c r="N132" s="260" t="s">
        <v>22</v>
      </c>
      <c r="O132" s="241" t="s">
        <v>44</v>
      </c>
      <c r="P132" s="242">
        <f>I132+J132</f>
        <v>0</v>
      </c>
      <c r="Q132" s="242">
        <f>ROUND(I132*H132,2)</f>
        <v>0</v>
      </c>
      <c r="R132" s="242">
        <f>ROUND(J132*H132,2)</f>
        <v>0</v>
      </c>
      <c r="S132" s="84"/>
      <c r="T132" s="243">
        <f>S132*H132</f>
        <v>0</v>
      </c>
      <c r="U132" s="243">
        <v>0</v>
      </c>
      <c r="V132" s="243">
        <f>U132*H132</f>
        <v>0</v>
      </c>
      <c r="W132" s="243">
        <v>0</v>
      </c>
      <c r="X132" s="244">
        <f>W132*H132</f>
        <v>0</v>
      </c>
      <c r="Y132" s="38"/>
      <c r="Z132" s="38"/>
      <c r="AA132" s="38"/>
      <c r="AB132" s="38"/>
      <c r="AC132" s="38"/>
      <c r="AD132" s="38"/>
      <c r="AE132" s="38"/>
      <c r="AR132" s="245" t="s">
        <v>178</v>
      </c>
      <c r="AT132" s="245" t="s">
        <v>175</v>
      </c>
      <c r="AU132" s="245" t="s">
        <v>84</v>
      </c>
      <c r="AY132" s="17" t="s">
        <v>142</v>
      </c>
      <c r="BE132" s="246">
        <f>IF(O132="základní",K132,0)</f>
        <v>0</v>
      </c>
      <c r="BF132" s="246">
        <f>IF(O132="snížená",K132,0)</f>
        <v>0</v>
      </c>
      <c r="BG132" s="246">
        <f>IF(O132="zákl. přenesená",K132,0)</f>
        <v>0</v>
      </c>
      <c r="BH132" s="246">
        <f>IF(O132="sníž. přenesená",K132,0)</f>
        <v>0</v>
      </c>
      <c r="BI132" s="246">
        <f>IF(O132="nulová",K132,0)</f>
        <v>0</v>
      </c>
      <c r="BJ132" s="17" t="s">
        <v>82</v>
      </c>
      <c r="BK132" s="246">
        <f>ROUND(P132*H132,2)</f>
        <v>0</v>
      </c>
      <c r="BL132" s="17" t="s">
        <v>178</v>
      </c>
      <c r="BM132" s="245" t="s">
        <v>934</v>
      </c>
    </row>
    <row r="133" s="2" customFormat="1" ht="21.75" customHeight="1">
      <c r="A133" s="38"/>
      <c r="B133" s="39"/>
      <c r="C133" s="251" t="s">
        <v>282</v>
      </c>
      <c r="D133" s="251" t="s">
        <v>175</v>
      </c>
      <c r="E133" s="252" t="s">
        <v>287</v>
      </c>
      <c r="F133" s="253" t="s">
        <v>288</v>
      </c>
      <c r="G133" s="254" t="s">
        <v>148</v>
      </c>
      <c r="H133" s="255">
        <v>15</v>
      </c>
      <c r="I133" s="256"/>
      <c r="J133" s="257"/>
      <c r="K133" s="258">
        <f>ROUND(P133*H133,2)</f>
        <v>0</v>
      </c>
      <c r="L133" s="253" t="s">
        <v>149</v>
      </c>
      <c r="M133" s="259"/>
      <c r="N133" s="260" t="s">
        <v>22</v>
      </c>
      <c r="O133" s="241" t="s">
        <v>44</v>
      </c>
      <c r="P133" s="242">
        <f>I133+J133</f>
        <v>0</v>
      </c>
      <c r="Q133" s="242">
        <f>ROUND(I133*H133,2)</f>
        <v>0</v>
      </c>
      <c r="R133" s="242">
        <f>ROUND(J133*H133,2)</f>
        <v>0</v>
      </c>
      <c r="S133" s="84"/>
      <c r="T133" s="243">
        <f>S133*H133</f>
        <v>0</v>
      </c>
      <c r="U133" s="243">
        <v>0</v>
      </c>
      <c r="V133" s="243">
        <f>U133*H133</f>
        <v>0</v>
      </c>
      <c r="W133" s="243">
        <v>0</v>
      </c>
      <c r="X133" s="244">
        <f>W133*H133</f>
        <v>0</v>
      </c>
      <c r="Y133" s="38"/>
      <c r="Z133" s="38"/>
      <c r="AA133" s="38"/>
      <c r="AB133" s="38"/>
      <c r="AC133" s="38"/>
      <c r="AD133" s="38"/>
      <c r="AE133" s="38"/>
      <c r="AR133" s="245" t="s">
        <v>178</v>
      </c>
      <c r="AT133" s="245" t="s">
        <v>175</v>
      </c>
      <c r="AU133" s="245" t="s">
        <v>84</v>
      </c>
      <c r="AY133" s="17" t="s">
        <v>142</v>
      </c>
      <c r="BE133" s="246">
        <f>IF(O133="základní",K133,0)</f>
        <v>0</v>
      </c>
      <c r="BF133" s="246">
        <f>IF(O133="snížená",K133,0)</f>
        <v>0</v>
      </c>
      <c r="BG133" s="246">
        <f>IF(O133="zákl. přenesená",K133,0)</f>
        <v>0</v>
      </c>
      <c r="BH133" s="246">
        <f>IF(O133="sníž. přenesená",K133,0)</f>
        <v>0</v>
      </c>
      <c r="BI133" s="246">
        <f>IF(O133="nulová",K133,0)</f>
        <v>0</v>
      </c>
      <c r="BJ133" s="17" t="s">
        <v>82</v>
      </c>
      <c r="BK133" s="246">
        <f>ROUND(P133*H133,2)</f>
        <v>0</v>
      </c>
      <c r="BL133" s="17" t="s">
        <v>178</v>
      </c>
      <c r="BM133" s="245" t="s">
        <v>935</v>
      </c>
    </row>
    <row r="134" s="2" customFormat="1" ht="21.75" customHeight="1">
      <c r="A134" s="38"/>
      <c r="B134" s="39"/>
      <c r="C134" s="233" t="s">
        <v>286</v>
      </c>
      <c r="D134" s="233" t="s">
        <v>145</v>
      </c>
      <c r="E134" s="234" t="s">
        <v>291</v>
      </c>
      <c r="F134" s="235" t="s">
        <v>292</v>
      </c>
      <c r="G134" s="236" t="s">
        <v>148</v>
      </c>
      <c r="H134" s="237">
        <v>30</v>
      </c>
      <c r="I134" s="238"/>
      <c r="J134" s="238"/>
      <c r="K134" s="239">
        <f>ROUND(P134*H134,2)</f>
        <v>0</v>
      </c>
      <c r="L134" s="235" t="s">
        <v>149</v>
      </c>
      <c r="M134" s="44"/>
      <c r="N134" s="240" t="s">
        <v>22</v>
      </c>
      <c r="O134" s="241" t="s">
        <v>44</v>
      </c>
      <c r="P134" s="242">
        <f>I134+J134</f>
        <v>0</v>
      </c>
      <c r="Q134" s="242">
        <f>ROUND(I134*H134,2)</f>
        <v>0</v>
      </c>
      <c r="R134" s="242">
        <f>ROUND(J134*H134,2)</f>
        <v>0</v>
      </c>
      <c r="S134" s="84"/>
      <c r="T134" s="243">
        <f>S134*H134</f>
        <v>0</v>
      </c>
      <c r="U134" s="243">
        <v>0</v>
      </c>
      <c r="V134" s="243">
        <f>U134*H134</f>
        <v>0</v>
      </c>
      <c r="W134" s="243">
        <v>0</v>
      </c>
      <c r="X134" s="244">
        <f>W134*H134</f>
        <v>0</v>
      </c>
      <c r="Y134" s="38"/>
      <c r="Z134" s="38"/>
      <c r="AA134" s="38"/>
      <c r="AB134" s="38"/>
      <c r="AC134" s="38"/>
      <c r="AD134" s="38"/>
      <c r="AE134" s="38"/>
      <c r="AR134" s="245" t="s">
        <v>141</v>
      </c>
      <c r="AT134" s="245" t="s">
        <v>145</v>
      </c>
      <c r="AU134" s="245" t="s">
        <v>84</v>
      </c>
      <c r="AY134" s="17" t="s">
        <v>142</v>
      </c>
      <c r="BE134" s="246">
        <f>IF(O134="základní",K134,0)</f>
        <v>0</v>
      </c>
      <c r="BF134" s="246">
        <f>IF(O134="snížená",K134,0)</f>
        <v>0</v>
      </c>
      <c r="BG134" s="246">
        <f>IF(O134="zákl. přenesená",K134,0)</f>
        <v>0</v>
      </c>
      <c r="BH134" s="246">
        <f>IF(O134="sníž. přenesená",K134,0)</f>
        <v>0</v>
      </c>
      <c r="BI134" s="246">
        <f>IF(O134="nulová",K134,0)</f>
        <v>0</v>
      </c>
      <c r="BJ134" s="17" t="s">
        <v>82</v>
      </c>
      <c r="BK134" s="246">
        <f>ROUND(P134*H134,2)</f>
        <v>0</v>
      </c>
      <c r="BL134" s="17" t="s">
        <v>141</v>
      </c>
      <c r="BM134" s="245" t="s">
        <v>936</v>
      </c>
    </row>
    <row r="135" s="2" customFormat="1" ht="21.75" customHeight="1">
      <c r="A135" s="38"/>
      <c r="B135" s="39"/>
      <c r="C135" s="251" t="s">
        <v>290</v>
      </c>
      <c r="D135" s="251" t="s">
        <v>175</v>
      </c>
      <c r="E135" s="252" t="s">
        <v>295</v>
      </c>
      <c r="F135" s="253" t="s">
        <v>296</v>
      </c>
      <c r="G135" s="254" t="s">
        <v>148</v>
      </c>
      <c r="H135" s="255">
        <v>15</v>
      </c>
      <c r="I135" s="256"/>
      <c r="J135" s="257"/>
      <c r="K135" s="258">
        <f>ROUND(P135*H135,2)</f>
        <v>0</v>
      </c>
      <c r="L135" s="253" t="s">
        <v>149</v>
      </c>
      <c r="M135" s="259"/>
      <c r="N135" s="260" t="s">
        <v>22</v>
      </c>
      <c r="O135" s="241" t="s">
        <v>44</v>
      </c>
      <c r="P135" s="242">
        <f>I135+J135</f>
        <v>0</v>
      </c>
      <c r="Q135" s="242">
        <f>ROUND(I135*H135,2)</f>
        <v>0</v>
      </c>
      <c r="R135" s="242">
        <f>ROUND(J135*H135,2)</f>
        <v>0</v>
      </c>
      <c r="S135" s="84"/>
      <c r="T135" s="243">
        <f>S135*H135</f>
        <v>0</v>
      </c>
      <c r="U135" s="243">
        <v>0</v>
      </c>
      <c r="V135" s="243">
        <f>U135*H135</f>
        <v>0</v>
      </c>
      <c r="W135" s="243">
        <v>0</v>
      </c>
      <c r="X135" s="244">
        <f>W135*H135</f>
        <v>0</v>
      </c>
      <c r="Y135" s="38"/>
      <c r="Z135" s="38"/>
      <c r="AA135" s="38"/>
      <c r="AB135" s="38"/>
      <c r="AC135" s="38"/>
      <c r="AD135" s="38"/>
      <c r="AE135" s="38"/>
      <c r="AR135" s="245" t="s">
        <v>178</v>
      </c>
      <c r="AT135" s="245" t="s">
        <v>175</v>
      </c>
      <c r="AU135" s="245" t="s">
        <v>84</v>
      </c>
      <c r="AY135" s="17" t="s">
        <v>142</v>
      </c>
      <c r="BE135" s="246">
        <f>IF(O135="základní",K135,0)</f>
        <v>0</v>
      </c>
      <c r="BF135" s="246">
        <f>IF(O135="snížená",K135,0)</f>
        <v>0</v>
      </c>
      <c r="BG135" s="246">
        <f>IF(O135="zákl. přenesená",K135,0)</f>
        <v>0</v>
      </c>
      <c r="BH135" s="246">
        <f>IF(O135="sníž. přenesená",K135,0)</f>
        <v>0</v>
      </c>
      <c r="BI135" s="246">
        <f>IF(O135="nulová",K135,0)</f>
        <v>0</v>
      </c>
      <c r="BJ135" s="17" t="s">
        <v>82</v>
      </c>
      <c r="BK135" s="246">
        <f>ROUND(P135*H135,2)</f>
        <v>0</v>
      </c>
      <c r="BL135" s="17" t="s">
        <v>178</v>
      </c>
      <c r="BM135" s="245" t="s">
        <v>937</v>
      </c>
    </row>
    <row r="136" s="2" customFormat="1" ht="21.75" customHeight="1">
      <c r="A136" s="38"/>
      <c r="B136" s="39"/>
      <c r="C136" s="251" t="s">
        <v>294</v>
      </c>
      <c r="D136" s="251" t="s">
        <v>175</v>
      </c>
      <c r="E136" s="252" t="s">
        <v>299</v>
      </c>
      <c r="F136" s="253" t="s">
        <v>300</v>
      </c>
      <c r="G136" s="254" t="s">
        <v>148</v>
      </c>
      <c r="H136" s="255">
        <v>15</v>
      </c>
      <c r="I136" s="256"/>
      <c r="J136" s="257"/>
      <c r="K136" s="258">
        <f>ROUND(P136*H136,2)</f>
        <v>0</v>
      </c>
      <c r="L136" s="253" t="s">
        <v>149</v>
      </c>
      <c r="M136" s="259"/>
      <c r="N136" s="260" t="s">
        <v>22</v>
      </c>
      <c r="O136" s="241" t="s">
        <v>44</v>
      </c>
      <c r="P136" s="242">
        <f>I136+J136</f>
        <v>0</v>
      </c>
      <c r="Q136" s="242">
        <f>ROUND(I136*H136,2)</f>
        <v>0</v>
      </c>
      <c r="R136" s="242">
        <f>ROUND(J136*H136,2)</f>
        <v>0</v>
      </c>
      <c r="S136" s="84"/>
      <c r="T136" s="243">
        <f>S136*H136</f>
        <v>0</v>
      </c>
      <c r="U136" s="243">
        <v>0</v>
      </c>
      <c r="V136" s="243">
        <f>U136*H136</f>
        <v>0</v>
      </c>
      <c r="W136" s="243">
        <v>0</v>
      </c>
      <c r="X136" s="244">
        <f>W136*H136</f>
        <v>0</v>
      </c>
      <c r="Y136" s="38"/>
      <c r="Z136" s="38"/>
      <c r="AA136" s="38"/>
      <c r="AB136" s="38"/>
      <c r="AC136" s="38"/>
      <c r="AD136" s="38"/>
      <c r="AE136" s="38"/>
      <c r="AR136" s="245" t="s">
        <v>178</v>
      </c>
      <c r="AT136" s="245" t="s">
        <v>175</v>
      </c>
      <c r="AU136" s="245" t="s">
        <v>84</v>
      </c>
      <c r="AY136" s="17" t="s">
        <v>142</v>
      </c>
      <c r="BE136" s="246">
        <f>IF(O136="základní",K136,0)</f>
        <v>0</v>
      </c>
      <c r="BF136" s="246">
        <f>IF(O136="snížená",K136,0)</f>
        <v>0</v>
      </c>
      <c r="BG136" s="246">
        <f>IF(O136="zákl. přenesená",K136,0)</f>
        <v>0</v>
      </c>
      <c r="BH136" s="246">
        <f>IF(O136="sníž. přenesená",K136,0)</f>
        <v>0</v>
      </c>
      <c r="BI136" s="246">
        <f>IF(O136="nulová",K136,0)</f>
        <v>0</v>
      </c>
      <c r="BJ136" s="17" t="s">
        <v>82</v>
      </c>
      <c r="BK136" s="246">
        <f>ROUND(P136*H136,2)</f>
        <v>0</v>
      </c>
      <c r="BL136" s="17" t="s">
        <v>178</v>
      </c>
      <c r="BM136" s="245" t="s">
        <v>938</v>
      </c>
    </row>
    <row r="137" s="2" customFormat="1" ht="21.75" customHeight="1">
      <c r="A137" s="38"/>
      <c r="B137" s="39"/>
      <c r="C137" s="233" t="s">
        <v>298</v>
      </c>
      <c r="D137" s="233" t="s">
        <v>145</v>
      </c>
      <c r="E137" s="234" t="s">
        <v>303</v>
      </c>
      <c r="F137" s="235" t="s">
        <v>304</v>
      </c>
      <c r="G137" s="236" t="s">
        <v>148</v>
      </c>
      <c r="H137" s="237">
        <v>10</v>
      </c>
      <c r="I137" s="238"/>
      <c r="J137" s="238"/>
      <c r="K137" s="239">
        <f>ROUND(P137*H137,2)</f>
        <v>0</v>
      </c>
      <c r="L137" s="235" t="s">
        <v>149</v>
      </c>
      <c r="M137" s="44"/>
      <c r="N137" s="240" t="s">
        <v>22</v>
      </c>
      <c r="O137" s="241" t="s">
        <v>44</v>
      </c>
      <c r="P137" s="242">
        <f>I137+J137</f>
        <v>0</v>
      </c>
      <c r="Q137" s="242">
        <f>ROUND(I137*H137,2)</f>
        <v>0</v>
      </c>
      <c r="R137" s="242">
        <f>ROUND(J137*H137,2)</f>
        <v>0</v>
      </c>
      <c r="S137" s="84"/>
      <c r="T137" s="243">
        <f>S137*H137</f>
        <v>0</v>
      </c>
      <c r="U137" s="243">
        <v>0</v>
      </c>
      <c r="V137" s="243">
        <f>U137*H137</f>
        <v>0</v>
      </c>
      <c r="W137" s="243">
        <v>0</v>
      </c>
      <c r="X137" s="244">
        <f>W137*H137</f>
        <v>0</v>
      </c>
      <c r="Y137" s="38"/>
      <c r="Z137" s="38"/>
      <c r="AA137" s="38"/>
      <c r="AB137" s="38"/>
      <c r="AC137" s="38"/>
      <c r="AD137" s="38"/>
      <c r="AE137" s="38"/>
      <c r="AR137" s="245" t="s">
        <v>141</v>
      </c>
      <c r="AT137" s="245" t="s">
        <v>145</v>
      </c>
      <c r="AU137" s="245" t="s">
        <v>84</v>
      </c>
      <c r="AY137" s="17" t="s">
        <v>142</v>
      </c>
      <c r="BE137" s="246">
        <f>IF(O137="základní",K137,0)</f>
        <v>0</v>
      </c>
      <c r="BF137" s="246">
        <f>IF(O137="snížená",K137,0)</f>
        <v>0</v>
      </c>
      <c r="BG137" s="246">
        <f>IF(O137="zákl. přenesená",K137,0)</f>
        <v>0</v>
      </c>
      <c r="BH137" s="246">
        <f>IF(O137="sníž. přenesená",K137,0)</f>
        <v>0</v>
      </c>
      <c r="BI137" s="246">
        <f>IF(O137="nulová",K137,0)</f>
        <v>0</v>
      </c>
      <c r="BJ137" s="17" t="s">
        <v>82</v>
      </c>
      <c r="BK137" s="246">
        <f>ROUND(P137*H137,2)</f>
        <v>0</v>
      </c>
      <c r="BL137" s="17" t="s">
        <v>141</v>
      </c>
      <c r="BM137" s="245" t="s">
        <v>939</v>
      </c>
    </row>
    <row r="138" s="2" customFormat="1" ht="21.75" customHeight="1">
      <c r="A138" s="38"/>
      <c r="B138" s="39"/>
      <c r="C138" s="251" t="s">
        <v>302</v>
      </c>
      <c r="D138" s="251" t="s">
        <v>175</v>
      </c>
      <c r="E138" s="252" t="s">
        <v>307</v>
      </c>
      <c r="F138" s="253" t="s">
        <v>308</v>
      </c>
      <c r="G138" s="254" t="s">
        <v>148</v>
      </c>
      <c r="H138" s="255">
        <v>10</v>
      </c>
      <c r="I138" s="256"/>
      <c r="J138" s="257"/>
      <c r="K138" s="258">
        <f>ROUND(P138*H138,2)</f>
        <v>0</v>
      </c>
      <c r="L138" s="253" t="s">
        <v>149</v>
      </c>
      <c r="M138" s="259"/>
      <c r="N138" s="260" t="s">
        <v>22</v>
      </c>
      <c r="O138" s="241" t="s">
        <v>44</v>
      </c>
      <c r="P138" s="242">
        <f>I138+J138</f>
        <v>0</v>
      </c>
      <c r="Q138" s="242">
        <f>ROUND(I138*H138,2)</f>
        <v>0</v>
      </c>
      <c r="R138" s="242">
        <f>ROUND(J138*H138,2)</f>
        <v>0</v>
      </c>
      <c r="S138" s="84"/>
      <c r="T138" s="243">
        <f>S138*H138</f>
        <v>0</v>
      </c>
      <c r="U138" s="243">
        <v>0</v>
      </c>
      <c r="V138" s="243">
        <f>U138*H138</f>
        <v>0</v>
      </c>
      <c r="W138" s="243">
        <v>0</v>
      </c>
      <c r="X138" s="244">
        <f>W138*H138</f>
        <v>0</v>
      </c>
      <c r="Y138" s="38"/>
      <c r="Z138" s="38"/>
      <c r="AA138" s="38"/>
      <c r="AB138" s="38"/>
      <c r="AC138" s="38"/>
      <c r="AD138" s="38"/>
      <c r="AE138" s="38"/>
      <c r="AR138" s="245" t="s">
        <v>178</v>
      </c>
      <c r="AT138" s="245" t="s">
        <v>175</v>
      </c>
      <c r="AU138" s="245" t="s">
        <v>84</v>
      </c>
      <c r="AY138" s="17" t="s">
        <v>142</v>
      </c>
      <c r="BE138" s="246">
        <f>IF(O138="základní",K138,0)</f>
        <v>0</v>
      </c>
      <c r="BF138" s="246">
        <f>IF(O138="snížená",K138,0)</f>
        <v>0</v>
      </c>
      <c r="BG138" s="246">
        <f>IF(O138="zákl. přenesená",K138,0)</f>
        <v>0</v>
      </c>
      <c r="BH138" s="246">
        <f>IF(O138="sníž. přenesená",K138,0)</f>
        <v>0</v>
      </c>
      <c r="BI138" s="246">
        <f>IF(O138="nulová",K138,0)</f>
        <v>0</v>
      </c>
      <c r="BJ138" s="17" t="s">
        <v>82</v>
      </c>
      <c r="BK138" s="246">
        <f>ROUND(P138*H138,2)</f>
        <v>0</v>
      </c>
      <c r="BL138" s="17" t="s">
        <v>178</v>
      </c>
      <c r="BM138" s="245" t="s">
        <v>940</v>
      </c>
    </row>
    <row r="139" s="2" customFormat="1" ht="66.75" customHeight="1">
      <c r="A139" s="38"/>
      <c r="B139" s="39"/>
      <c r="C139" s="233" t="s">
        <v>306</v>
      </c>
      <c r="D139" s="233" t="s">
        <v>145</v>
      </c>
      <c r="E139" s="234" t="s">
        <v>311</v>
      </c>
      <c r="F139" s="235" t="s">
        <v>312</v>
      </c>
      <c r="G139" s="236" t="s">
        <v>159</v>
      </c>
      <c r="H139" s="237">
        <v>9</v>
      </c>
      <c r="I139" s="238"/>
      <c r="J139" s="238"/>
      <c r="K139" s="239">
        <f>ROUND(P139*H139,2)</f>
        <v>0</v>
      </c>
      <c r="L139" s="235" t="s">
        <v>149</v>
      </c>
      <c r="M139" s="44"/>
      <c r="N139" s="240" t="s">
        <v>22</v>
      </c>
      <c r="O139" s="241" t="s">
        <v>44</v>
      </c>
      <c r="P139" s="242">
        <f>I139+J139</f>
        <v>0</v>
      </c>
      <c r="Q139" s="242">
        <f>ROUND(I139*H139,2)</f>
        <v>0</v>
      </c>
      <c r="R139" s="242">
        <f>ROUND(J139*H139,2)</f>
        <v>0</v>
      </c>
      <c r="S139" s="84"/>
      <c r="T139" s="243">
        <f>S139*H139</f>
        <v>0</v>
      </c>
      <c r="U139" s="243">
        <v>0</v>
      </c>
      <c r="V139" s="243">
        <f>U139*H139</f>
        <v>0</v>
      </c>
      <c r="W139" s="243">
        <v>0</v>
      </c>
      <c r="X139" s="244">
        <f>W139*H139</f>
        <v>0</v>
      </c>
      <c r="Y139" s="38"/>
      <c r="Z139" s="38"/>
      <c r="AA139" s="38"/>
      <c r="AB139" s="38"/>
      <c r="AC139" s="38"/>
      <c r="AD139" s="38"/>
      <c r="AE139" s="38"/>
      <c r="AR139" s="245" t="s">
        <v>141</v>
      </c>
      <c r="AT139" s="245" t="s">
        <v>145</v>
      </c>
      <c r="AU139" s="245" t="s">
        <v>84</v>
      </c>
      <c r="AY139" s="17" t="s">
        <v>142</v>
      </c>
      <c r="BE139" s="246">
        <f>IF(O139="základní",K139,0)</f>
        <v>0</v>
      </c>
      <c r="BF139" s="246">
        <f>IF(O139="snížená",K139,0)</f>
        <v>0</v>
      </c>
      <c r="BG139" s="246">
        <f>IF(O139="zákl. přenesená",K139,0)</f>
        <v>0</v>
      </c>
      <c r="BH139" s="246">
        <f>IF(O139="sníž. přenesená",K139,0)</f>
        <v>0</v>
      </c>
      <c r="BI139" s="246">
        <f>IF(O139="nulová",K139,0)</f>
        <v>0</v>
      </c>
      <c r="BJ139" s="17" t="s">
        <v>82</v>
      </c>
      <c r="BK139" s="246">
        <f>ROUND(P139*H139,2)</f>
        <v>0</v>
      </c>
      <c r="BL139" s="17" t="s">
        <v>141</v>
      </c>
      <c r="BM139" s="245" t="s">
        <v>941</v>
      </c>
    </row>
    <row r="140" s="2" customFormat="1" ht="44.25" customHeight="1">
      <c r="A140" s="38"/>
      <c r="B140" s="39"/>
      <c r="C140" s="251" t="s">
        <v>310</v>
      </c>
      <c r="D140" s="251" t="s">
        <v>175</v>
      </c>
      <c r="E140" s="252" t="s">
        <v>315</v>
      </c>
      <c r="F140" s="253" t="s">
        <v>316</v>
      </c>
      <c r="G140" s="254" t="s">
        <v>159</v>
      </c>
      <c r="H140" s="255">
        <v>9</v>
      </c>
      <c r="I140" s="256"/>
      <c r="J140" s="257"/>
      <c r="K140" s="258">
        <f>ROUND(P140*H140,2)</f>
        <v>0</v>
      </c>
      <c r="L140" s="253" t="s">
        <v>149</v>
      </c>
      <c r="M140" s="259"/>
      <c r="N140" s="260" t="s">
        <v>22</v>
      </c>
      <c r="O140" s="241" t="s">
        <v>44</v>
      </c>
      <c r="P140" s="242">
        <f>I140+J140</f>
        <v>0</v>
      </c>
      <c r="Q140" s="242">
        <f>ROUND(I140*H140,2)</f>
        <v>0</v>
      </c>
      <c r="R140" s="242">
        <f>ROUND(J140*H140,2)</f>
        <v>0</v>
      </c>
      <c r="S140" s="84"/>
      <c r="T140" s="243">
        <f>S140*H140</f>
        <v>0</v>
      </c>
      <c r="U140" s="243">
        <v>0</v>
      </c>
      <c r="V140" s="243">
        <f>U140*H140</f>
        <v>0</v>
      </c>
      <c r="W140" s="243">
        <v>0</v>
      </c>
      <c r="X140" s="244">
        <f>W140*H140</f>
        <v>0</v>
      </c>
      <c r="Y140" s="38"/>
      <c r="Z140" s="38"/>
      <c r="AA140" s="38"/>
      <c r="AB140" s="38"/>
      <c r="AC140" s="38"/>
      <c r="AD140" s="38"/>
      <c r="AE140" s="38"/>
      <c r="AR140" s="245" t="s">
        <v>178</v>
      </c>
      <c r="AT140" s="245" t="s">
        <v>175</v>
      </c>
      <c r="AU140" s="245" t="s">
        <v>84</v>
      </c>
      <c r="AY140" s="17" t="s">
        <v>142</v>
      </c>
      <c r="BE140" s="246">
        <f>IF(O140="základní",K140,0)</f>
        <v>0</v>
      </c>
      <c r="BF140" s="246">
        <f>IF(O140="snížená",K140,0)</f>
        <v>0</v>
      </c>
      <c r="BG140" s="246">
        <f>IF(O140="zákl. přenesená",K140,0)</f>
        <v>0</v>
      </c>
      <c r="BH140" s="246">
        <f>IF(O140="sníž. přenesená",K140,0)</f>
        <v>0</v>
      </c>
      <c r="BI140" s="246">
        <f>IF(O140="nulová",K140,0)</f>
        <v>0</v>
      </c>
      <c r="BJ140" s="17" t="s">
        <v>82</v>
      </c>
      <c r="BK140" s="246">
        <f>ROUND(P140*H140,2)</f>
        <v>0</v>
      </c>
      <c r="BL140" s="17" t="s">
        <v>178</v>
      </c>
      <c r="BM140" s="245" t="s">
        <v>942</v>
      </c>
    </row>
    <row r="141" s="2" customFormat="1" ht="33" customHeight="1">
      <c r="A141" s="38"/>
      <c r="B141" s="39"/>
      <c r="C141" s="233" t="s">
        <v>314</v>
      </c>
      <c r="D141" s="233" t="s">
        <v>145</v>
      </c>
      <c r="E141" s="234" t="s">
        <v>319</v>
      </c>
      <c r="F141" s="235" t="s">
        <v>320</v>
      </c>
      <c r="G141" s="236" t="s">
        <v>159</v>
      </c>
      <c r="H141" s="237">
        <v>5</v>
      </c>
      <c r="I141" s="238"/>
      <c r="J141" s="238"/>
      <c r="K141" s="239">
        <f>ROUND(P141*H141,2)</f>
        <v>0</v>
      </c>
      <c r="L141" s="235" t="s">
        <v>149</v>
      </c>
      <c r="M141" s="44"/>
      <c r="N141" s="240" t="s">
        <v>22</v>
      </c>
      <c r="O141" s="241" t="s">
        <v>44</v>
      </c>
      <c r="P141" s="242">
        <f>I141+J141</f>
        <v>0</v>
      </c>
      <c r="Q141" s="242">
        <f>ROUND(I141*H141,2)</f>
        <v>0</v>
      </c>
      <c r="R141" s="242">
        <f>ROUND(J141*H141,2)</f>
        <v>0</v>
      </c>
      <c r="S141" s="84"/>
      <c r="T141" s="243">
        <f>S141*H141</f>
        <v>0</v>
      </c>
      <c r="U141" s="243">
        <v>0</v>
      </c>
      <c r="V141" s="243">
        <f>U141*H141</f>
        <v>0</v>
      </c>
      <c r="W141" s="243">
        <v>0</v>
      </c>
      <c r="X141" s="244">
        <f>W141*H141</f>
        <v>0</v>
      </c>
      <c r="Y141" s="38"/>
      <c r="Z141" s="38"/>
      <c r="AA141" s="38"/>
      <c r="AB141" s="38"/>
      <c r="AC141" s="38"/>
      <c r="AD141" s="38"/>
      <c r="AE141" s="38"/>
      <c r="AR141" s="245" t="s">
        <v>141</v>
      </c>
      <c r="AT141" s="245" t="s">
        <v>145</v>
      </c>
      <c r="AU141" s="245" t="s">
        <v>84</v>
      </c>
      <c r="AY141" s="17" t="s">
        <v>142</v>
      </c>
      <c r="BE141" s="246">
        <f>IF(O141="základní",K141,0)</f>
        <v>0</v>
      </c>
      <c r="BF141" s="246">
        <f>IF(O141="snížená",K141,0)</f>
        <v>0</v>
      </c>
      <c r="BG141" s="246">
        <f>IF(O141="zákl. přenesená",K141,0)</f>
        <v>0</v>
      </c>
      <c r="BH141" s="246">
        <f>IF(O141="sníž. přenesená",K141,0)</f>
        <v>0</v>
      </c>
      <c r="BI141" s="246">
        <f>IF(O141="nulová",K141,0)</f>
        <v>0</v>
      </c>
      <c r="BJ141" s="17" t="s">
        <v>82</v>
      </c>
      <c r="BK141" s="246">
        <f>ROUND(P141*H141,2)</f>
        <v>0</v>
      </c>
      <c r="BL141" s="17" t="s">
        <v>141</v>
      </c>
      <c r="BM141" s="245" t="s">
        <v>943</v>
      </c>
    </row>
    <row r="142" s="2" customFormat="1" ht="21.75" customHeight="1">
      <c r="A142" s="38"/>
      <c r="B142" s="39"/>
      <c r="C142" s="251" t="s">
        <v>318</v>
      </c>
      <c r="D142" s="251" t="s">
        <v>175</v>
      </c>
      <c r="E142" s="252" t="s">
        <v>323</v>
      </c>
      <c r="F142" s="253" t="s">
        <v>324</v>
      </c>
      <c r="G142" s="254" t="s">
        <v>159</v>
      </c>
      <c r="H142" s="255">
        <v>5</v>
      </c>
      <c r="I142" s="256"/>
      <c r="J142" s="257"/>
      <c r="K142" s="258">
        <f>ROUND(P142*H142,2)</f>
        <v>0</v>
      </c>
      <c r="L142" s="253" t="s">
        <v>149</v>
      </c>
      <c r="M142" s="259"/>
      <c r="N142" s="260" t="s">
        <v>22</v>
      </c>
      <c r="O142" s="241" t="s">
        <v>44</v>
      </c>
      <c r="P142" s="242">
        <f>I142+J142</f>
        <v>0</v>
      </c>
      <c r="Q142" s="242">
        <f>ROUND(I142*H142,2)</f>
        <v>0</v>
      </c>
      <c r="R142" s="242">
        <f>ROUND(J142*H142,2)</f>
        <v>0</v>
      </c>
      <c r="S142" s="84"/>
      <c r="T142" s="243">
        <f>S142*H142</f>
        <v>0</v>
      </c>
      <c r="U142" s="243">
        <v>0</v>
      </c>
      <c r="V142" s="243">
        <f>U142*H142</f>
        <v>0</v>
      </c>
      <c r="W142" s="243">
        <v>0</v>
      </c>
      <c r="X142" s="244">
        <f>W142*H142</f>
        <v>0</v>
      </c>
      <c r="Y142" s="38"/>
      <c r="Z142" s="38"/>
      <c r="AA142" s="38"/>
      <c r="AB142" s="38"/>
      <c r="AC142" s="38"/>
      <c r="AD142" s="38"/>
      <c r="AE142" s="38"/>
      <c r="AR142" s="245" t="s">
        <v>178</v>
      </c>
      <c r="AT142" s="245" t="s">
        <v>175</v>
      </c>
      <c r="AU142" s="245" t="s">
        <v>84</v>
      </c>
      <c r="AY142" s="17" t="s">
        <v>142</v>
      </c>
      <c r="BE142" s="246">
        <f>IF(O142="základní",K142,0)</f>
        <v>0</v>
      </c>
      <c r="BF142" s="246">
        <f>IF(O142="snížená",K142,0)</f>
        <v>0</v>
      </c>
      <c r="BG142" s="246">
        <f>IF(O142="zákl. přenesená",K142,0)</f>
        <v>0</v>
      </c>
      <c r="BH142" s="246">
        <f>IF(O142="sníž. přenesená",K142,0)</f>
        <v>0</v>
      </c>
      <c r="BI142" s="246">
        <f>IF(O142="nulová",K142,0)</f>
        <v>0</v>
      </c>
      <c r="BJ142" s="17" t="s">
        <v>82</v>
      </c>
      <c r="BK142" s="246">
        <f>ROUND(P142*H142,2)</f>
        <v>0</v>
      </c>
      <c r="BL142" s="17" t="s">
        <v>178</v>
      </c>
      <c r="BM142" s="245" t="s">
        <v>944</v>
      </c>
    </row>
    <row r="143" s="2" customFormat="1" ht="21.75" customHeight="1">
      <c r="A143" s="38"/>
      <c r="B143" s="39"/>
      <c r="C143" s="251" t="s">
        <v>322</v>
      </c>
      <c r="D143" s="251" t="s">
        <v>175</v>
      </c>
      <c r="E143" s="252" t="s">
        <v>327</v>
      </c>
      <c r="F143" s="253" t="s">
        <v>328</v>
      </c>
      <c r="G143" s="254" t="s">
        <v>148</v>
      </c>
      <c r="H143" s="255">
        <v>150</v>
      </c>
      <c r="I143" s="256"/>
      <c r="J143" s="257"/>
      <c r="K143" s="258">
        <f>ROUND(P143*H143,2)</f>
        <v>0</v>
      </c>
      <c r="L143" s="253" t="s">
        <v>149</v>
      </c>
      <c r="M143" s="259"/>
      <c r="N143" s="260" t="s">
        <v>22</v>
      </c>
      <c r="O143" s="241" t="s">
        <v>44</v>
      </c>
      <c r="P143" s="242">
        <f>I143+J143</f>
        <v>0</v>
      </c>
      <c r="Q143" s="242">
        <f>ROUND(I143*H143,2)</f>
        <v>0</v>
      </c>
      <c r="R143" s="242">
        <f>ROUND(J143*H143,2)</f>
        <v>0</v>
      </c>
      <c r="S143" s="84"/>
      <c r="T143" s="243">
        <f>S143*H143</f>
        <v>0</v>
      </c>
      <c r="U143" s="243">
        <v>0</v>
      </c>
      <c r="V143" s="243">
        <f>U143*H143</f>
        <v>0</v>
      </c>
      <c r="W143" s="243">
        <v>0</v>
      </c>
      <c r="X143" s="244">
        <f>W143*H143</f>
        <v>0</v>
      </c>
      <c r="Y143" s="38"/>
      <c r="Z143" s="38"/>
      <c r="AA143" s="38"/>
      <c r="AB143" s="38"/>
      <c r="AC143" s="38"/>
      <c r="AD143" s="38"/>
      <c r="AE143" s="38"/>
      <c r="AR143" s="245" t="s">
        <v>178</v>
      </c>
      <c r="AT143" s="245" t="s">
        <v>175</v>
      </c>
      <c r="AU143" s="245" t="s">
        <v>84</v>
      </c>
      <c r="AY143" s="17" t="s">
        <v>142</v>
      </c>
      <c r="BE143" s="246">
        <f>IF(O143="základní",K143,0)</f>
        <v>0</v>
      </c>
      <c r="BF143" s="246">
        <f>IF(O143="snížená",K143,0)</f>
        <v>0</v>
      </c>
      <c r="BG143" s="246">
        <f>IF(O143="zákl. přenesená",K143,0)</f>
        <v>0</v>
      </c>
      <c r="BH143" s="246">
        <f>IF(O143="sníž. přenesená",K143,0)</f>
        <v>0</v>
      </c>
      <c r="BI143" s="246">
        <f>IF(O143="nulová",K143,0)</f>
        <v>0</v>
      </c>
      <c r="BJ143" s="17" t="s">
        <v>82</v>
      </c>
      <c r="BK143" s="246">
        <f>ROUND(P143*H143,2)</f>
        <v>0</v>
      </c>
      <c r="BL143" s="17" t="s">
        <v>178</v>
      </c>
      <c r="BM143" s="245" t="s">
        <v>945</v>
      </c>
    </row>
    <row r="144" s="2" customFormat="1" ht="33" customHeight="1">
      <c r="A144" s="38"/>
      <c r="B144" s="39"/>
      <c r="C144" s="233" t="s">
        <v>326</v>
      </c>
      <c r="D144" s="233" t="s">
        <v>145</v>
      </c>
      <c r="E144" s="234" t="s">
        <v>331</v>
      </c>
      <c r="F144" s="235" t="s">
        <v>332</v>
      </c>
      <c r="G144" s="236" t="s">
        <v>159</v>
      </c>
      <c r="H144" s="237">
        <v>1</v>
      </c>
      <c r="I144" s="238"/>
      <c r="J144" s="238"/>
      <c r="K144" s="239">
        <f>ROUND(P144*H144,2)</f>
        <v>0</v>
      </c>
      <c r="L144" s="235" t="s">
        <v>149</v>
      </c>
      <c r="M144" s="44"/>
      <c r="N144" s="240" t="s">
        <v>22</v>
      </c>
      <c r="O144" s="241" t="s">
        <v>44</v>
      </c>
      <c r="P144" s="242">
        <f>I144+J144</f>
        <v>0</v>
      </c>
      <c r="Q144" s="242">
        <f>ROUND(I144*H144,2)</f>
        <v>0</v>
      </c>
      <c r="R144" s="242">
        <f>ROUND(J144*H144,2)</f>
        <v>0</v>
      </c>
      <c r="S144" s="84"/>
      <c r="T144" s="243">
        <f>S144*H144</f>
        <v>0</v>
      </c>
      <c r="U144" s="243">
        <v>0</v>
      </c>
      <c r="V144" s="243">
        <f>U144*H144</f>
        <v>0</v>
      </c>
      <c r="W144" s="243">
        <v>0</v>
      </c>
      <c r="X144" s="244">
        <f>W144*H144</f>
        <v>0</v>
      </c>
      <c r="Y144" s="38"/>
      <c r="Z144" s="38"/>
      <c r="AA144" s="38"/>
      <c r="AB144" s="38"/>
      <c r="AC144" s="38"/>
      <c r="AD144" s="38"/>
      <c r="AE144" s="38"/>
      <c r="AR144" s="245" t="s">
        <v>141</v>
      </c>
      <c r="AT144" s="245" t="s">
        <v>145</v>
      </c>
      <c r="AU144" s="245" t="s">
        <v>84</v>
      </c>
      <c r="AY144" s="17" t="s">
        <v>142</v>
      </c>
      <c r="BE144" s="246">
        <f>IF(O144="základní",K144,0)</f>
        <v>0</v>
      </c>
      <c r="BF144" s="246">
        <f>IF(O144="snížená",K144,0)</f>
        <v>0</v>
      </c>
      <c r="BG144" s="246">
        <f>IF(O144="zákl. přenesená",K144,0)</f>
        <v>0</v>
      </c>
      <c r="BH144" s="246">
        <f>IF(O144="sníž. přenesená",K144,0)</f>
        <v>0</v>
      </c>
      <c r="BI144" s="246">
        <f>IF(O144="nulová",K144,0)</f>
        <v>0</v>
      </c>
      <c r="BJ144" s="17" t="s">
        <v>82</v>
      </c>
      <c r="BK144" s="246">
        <f>ROUND(P144*H144,2)</f>
        <v>0</v>
      </c>
      <c r="BL144" s="17" t="s">
        <v>141</v>
      </c>
      <c r="BM144" s="245" t="s">
        <v>946</v>
      </c>
    </row>
    <row r="145" s="12" customFormat="1" ht="22.8" customHeight="1">
      <c r="A145" s="12"/>
      <c r="B145" s="216"/>
      <c r="C145" s="217"/>
      <c r="D145" s="218" t="s">
        <v>74</v>
      </c>
      <c r="E145" s="231" t="s">
        <v>334</v>
      </c>
      <c r="F145" s="231" t="s">
        <v>335</v>
      </c>
      <c r="G145" s="217"/>
      <c r="H145" s="217"/>
      <c r="I145" s="220"/>
      <c r="J145" s="220"/>
      <c r="K145" s="232">
        <f>BK145</f>
        <v>0</v>
      </c>
      <c r="L145" s="217"/>
      <c r="M145" s="222"/>
      <c r="N145" s="223"/>
      <c r="O145" s="224"/>
      <c r="P145" s="224"/>
      <c r="Q145" s="225">
        <f>SUM(Q146:Q217)</f>
        <v>0</v>
      </c>
      <c r="R145" s="225">
        <f>SUM(R146:R217)</f>
        <v>0</v>
      </c>
      <c r="S145" s="224"/>
      <c r="T145" s="226">
        <f>SUM(T146:T217)</f>
        <v>0</v>
      </c>
      <c r="U145" s="224"/>
      <c r="V145" s="226">
        <f>SUM(V146:V217)</f>
        <v>0</v>
      </c>
      <c r="W145" s="224"/>
      <c r="X145" s="227">
        <f>SUM(X146:X217)</f>
        <v>0</v>
      </c>
      <c r="Y145" s="12"/>
      <c r="Z145" s="12"/>
      <c r="AA145" s="12"/>
      <c r="AB145" s="12"/>
      <c r="AC145" s="12"/>
      <c r="AD145" s="12"/>
      <c r="AE145" s="12"/>
      <c r="AR145" s="228" t="s">
        <v>141</v>
      </c>
      <c r="AT145" s="229" t="s">
        <v>74</v>
      </c>
      <c r="AU145" s="229" t="s">
        <v>82</v>
      </c>
      <c r="AY145" s="228" t="s">
        <v>142</v>
      </c>
      <c r="BK145" s="230">
        <f>SUM(BK146:BK217)</f>
        <v>0</v>
      </c>
    </row>
    <row r="146" s="2" customFormat="1" ht="55.5" customHeight="1">
      <c r="A146" s="38"/>
      <c r="B146" s="39"/>
      <c r="C146" s="233" t="s">
        <v>330</v>
      </c>
      <c r="D146" s="233" t="s">
        <v>145</v>
      </c>
      <c r="E146" s="234" t="s">
        <v>337</v>
      </c>
      <c r="F146" s="235" t="s">
        <v>338</v>
      </c>
      <c r="G146" s="236" t="s">
        <v>159</v>
      </c>
      <c r="H146" s="237">
        <v>2</v>
      </c>
      <c r="I146" s="238"/>
      <c r="J146" s="238"/>
      <c r="K146" s="239">
        <f>ROUND(P146*H146,2)</f>
        <v>0</v>
      </c>
      <c r="L146" s="235" t="s">
        <v>149</v>
      </c>
      <c r="M146" s="44"/>
      <c r="N146" s="240" t="s">
        <v>22</v>
      </c>
      <c r="O146" s="241" t="s">
        <v>44</v>
      </c>
      <c r="P146" s="242">
        <f>I146+J146</f>
        <v>0</v>
      </c>
      <c r="Q146" s="242">
        <f>ROUND(I146*H146,2)</f>
        <v>0</v>
      </c>
      <c r="R146" s="242">
        <f>ROUND(J146*H146,2)</f>
        <v>0</v>
      </c>
      <c r="S146" s="84"/>
      <c r="T146" s="243">
        <f>S146*H146</f>
        <v>0</v>
      </c>
      <c r="U146" s="243">
        <v>0</v>
      </c>
      <c r="V146" s="243">
        <f>U146*H146</f>
        <v>0</v>
      </c>
      <c r="W146" s="243">
        <v>0</v>
      </c>
      <c r="X146" s="244">
        <f>W146*H146</f>
        <v>0</v>
      </c>
      <c r="Y146" s="38"/>
      <c r="Z146" s="38"/>
      <c r="AA146" s="38"/>
      <c r="AB146" s="38"/>
      <c r="AC146" s="38"/>
      <c r="AD146" s="38"/>
      <c r="AE146" s="38"/>
      <c r="AR146" s="245" t="s">
        <v>141</v>
      </c>
      <c r="AT146" s="245" t="s">
        <v>145</v>
      </c>
      <c r="AU146" s="245" t="s">
        <v>84</v>
      </c>
      <c r="AY146" s="17" t="s">
        <v>142</v>
      </c>
      <c r="BE146" s="246">
        <f>IF(O146="základní",K146,0)</f>
        <v>0</v>
      </c>
      <c r="BF146" s="246">
        <f>IF(O146="snížená",K146,0)</f>
        <v>0</v>
      </c>
      <c r="BG146" s="246">
        <f>IF(O146="zákl. přenesená",K146,0)</f>
        <v>0</v>
      </c>
      <c r="BH146" s="246">
        <f>IF(O146="sníž. přenesená",K146,0)</f>
        <v>0</v>
      </c>
      <c r="BI146" s="246">
        <f>IF(O146="nulová",K146,0)</f>
        <v>0</v>
      </c>
      <c r="BJ146" s="17" t="s">
        <v>82</v>
      </c>
      <c r="BK146" s="246">
        <f>ROUND(P146*H146,2)</f>
        <v>0</v>
      </c>
      <c r="BL146" s="17" t="s">
        <v>141</v>
      </c>
      <c r="BM146" s="245" t="s">
        <v>947</v>
      </c>
    </row>
    <row r="147" s="2" customFormat="1" ht="66.75" customHeight="1">
      <c r="A147" s="38"/>
      <c r="B147" s="39"/>
      <c r="C147" s="251" t="s">
        <v>336</v>
      </c>
      <c r="D147" s="251" t="s">
        <v>175</v>
      </c>
      <c r="E147" s="252" t="s">
        <v>341</v>
      </c>
      <c r="F147" s="253" t="s">
        <v>342</v>
      </c>
      <c r="G147" s="254" t="s">
        <v>159</v>
      </c>
      <c r="H147" s="255">
        <v>1</v>
      </c>
      <c r="I147" s="256"/>
      <c r="J147" s="257"/>
      <c r="K147" s="258">
        <f>ROUND(P147*H147,2)</f>
        <v>0</v>
      </c>
      <c r="L147" s="253" t="s">
        <v>149</v>
      </c>
      <c r="M147" s="259"/>
      <c r="N147" s="260" t="s">
        <v>22</v>
      </c>
      <c r="O147" s="241" t="s">
        <v>44</v>
      </c>
      <c r="P147" s="242">
        <f>I147+J147</f>
        <v>0</v>
      </c>
      <c r="Q147" s="242">
        <f>ROUND(I147*H147,2)</f>
        <v>0</v>
      </c>
      <c r="R147" s="242">
        <f>ROUND(J147*H147,2)</f>
        <v>0</v>
      </c>
      <c r="S147" s="84"/>
      <c r="T147" s="243">
        <f>S147*H147</f>
        <v>0</v>
      </c>
      <c r="U147" s="243">
        <v>0</v>
      </c>
      <c r="V147" s="243">
        <f>U147*H147</f>
        <v>0</v>
      </c>
      <c r="W147" s="243">
        <v>0</v>
      </c>
      <c r="X147" s="244">
        <f>W147*H147</f>
        <v>0</v>
      </c>
      <c r="Y147" s="38"/>
      <c r="Z147" s="38"/>
      <c r="AA147" s="38"/>
      <c r="AB147" s="38"/>
      <c r="AC147" s="38"/>
      <c r="AD147" s="38"/>
      <c r="AE147" s="38"/>
      <c r="AR147" s="245" t="s">
        <v>178</v>
      </c>
      <c r="AT147" s="245" t="s">
        <v>175</v>
      </c>
      <c r="AU147" s="245" t="s">
        <v>84</v>
      </c>
      <c r="AY147" s="17" t="s">
        <v>142</v>
      </c>
      <c r="BE147" s="246">
        <f>IF(O147="základní",K147,0)</f>
        <v>0</v>
      </c>
      <c r="BF147" s="246">
        <f>IF(O147="snížená",K147,0)</f>
        <v>0</v>
      </c>
      <c r="BG147" s="246">
        <f>IF(O147="zákl. přenesená",K147,0)</f>
        <v>0</v>
      </c>
      <c r="BH147" s="246">
        <f>IF(O147="sníž. přenesená",K147,0)</f>
        <v>0</v>
      </c>
      <c r="BI147" s="246">
        <f>IF(O147="nulová",K147,0)</f>
        <v>0</v>
      </c>
      <c r="BJ147" s="17" t="s">
        <v>82</v>
      </c>
      <c r="BK147" s="246">
        <f>ROUND(P147*H147,2)</f>
        <v>0</v>
      </c>
      <c r="BL147" s="17" t="s">
        <v>178</v>
      </c>
      <c r="BM147" s="245" t="s">
        <v>948</v>
      </c>
    </row>
    <row r="148" s="2" customFormat="1" ht="55.5" customHeight="1">
      <c r="A148" s="38"/>
      <c r="B148" s="39"/>
      <c r="C148" s="251" t="s">
        <v>340</v>
      </c>
      <c r="D148" s="251" t="s">
        <v>175</v>
      </c>
      <c r="E148" s="252" t="s">
        <v>345</v>
      </c>
      <c r="F148" s="253" t="s">
        <v>346</v>
      </c>
      <c r="G148" s="254" t="s">
        <v>159</v>
      </c>
      <c r="H148" s="255">
        <v>1</v>
      </c>
      <c r="I148" s="256"/>
      <c r="J148" s="257"/>
      <c r="K148" s="258">
        <f>ROUND(P148*H148,2)</f>
        <v>0</v>
      </c>
      <c r="L148" s="253" t="s">
        <v>149</v>
      </c>
      <c r="M148" s="259"/>
      <c r="N148" s="260" t="s">
        <v>22</v>
      </c>
      <c r="O148" s="241" t="s">
        <v>44</v>
      </c>
      <c r="P148" s="242">
        <f>I148+J148</f>
        <v>0</v>
      </c>
      <c r="Q148" s="242">
        <f>ROUND(I148*H148,2)</f>
        <v>0</v>
      </c>
      <c r="R148" s="242">
        <f>ROUND(J148*H148,2)</f>
        <v>0</v>
      </c>
      <c r="S148" s="84"/>
      <c r="T148" s="243">
        <f>S148*H148</f>
        <v>0</v>
      </c>
      <c r="U148" s="243">
        <v>0</v>
      </c>
      <c r="V148" s="243">
        <f>U148*H148</f>
        <v>0</v>
      </c>
      <c r="W148" s="243">
        <v>0</v>
      </c>
      <c r="X148" s="244">
        <f>W148*H148</f>
        <v>0</v>
      </c>
      <c r="Y148" s="38"/>
      <c r="Z148" s="38"/>
      <c r="AA148" s="38"/>
      <c r="AB148" s="38"/>
      <c r="AC148" s="38"/>
      <c r="AD148" s="38"/>
      <c r="AE148" s="38"/>
      <c r="AR148" s="245" t="s">
        <v>178</v>
      </c>
      <c r="AT148" s="245" t="s">
        <v>175</v>
      </c>
      <c r="AU148" s="245" t="s">
        <v>84</v>
      </c>
      <c r="AY148" s="17" t="s">
        <v>142</v>
      </c>
      <c r="BE148" s="246">
        <f>IF(O148="základní",K148,0)</f>
        <v>0</v>
      </c>
      <c r="BF148" s="246">
        <f>IF(O148="snížená",K148,0)</f>
        <v>0</v>
      </c>
      <c r="BG148" s="246">
        <f>IF(O148="zákl. přenesená",K148,0)</f>
        <v>0</v>
      </c>
      <c r="BH148" s="246">
        <f>IF(O148="sníž. přenesená",K148,0)</f>
        <v>0</v>
      </c>
      <c r="BI148" s="246">
        <f>IF(O148="nulová",K148,0)</f>
        <v>0</v>
      </c>
      <c r="BJ148" s="17" t="s">
        <v>82</v>
      </c>
      <c r="BK148" s="246">
        <f>ROUND(P148*H148,2)</f>
        <v>0</v>
      </c>
      <c r="BL148" s="17" t="s">
        <v>178</v>
      </c>
      <c r="BM148" s="245" t="s">
        <v>949</v>
      </c>
    </row>
    <row r="149" s="2" customFormat="1" ht="21.75" customHeight="1">
      <c r="A149" s="38"/>
      <c r="B149" s="39"/>
      <c r="C149" s="233" t="s">
        <v>344</v>
      </c>
      <c r="D149" s="233" t="s">
        <v>145</v>
      </c>
      <c r="E149" s="234" t="s">
        <v>349</v>
      </c>
      <c r="F149" s="235" t="s">
        <v>350</v>
      </c>
      <c r="G149" s="236" t="s">
        <v>159</v>
      </c>
      <c r="H149" s="237">
        <v>6</v>
      </c>
      <c r="I149" s="238"/>
      <c r="J149" s="238"/>
      <c r="K149" s="239">
        <f>ROUND(P149*H149,2)</f>
        <v>0</v>
      </c>
      <c r="L149" s="235" t="s">
        <v>149</v>
      </c>
      <c r="M149" s="44"/>
      <c r="N149" s="240" t="s">
        <v>22</v>
      </c>
      <c r="O149" s="241" t="s">
        <v>44</v>
      </c>
      <c r="P149" s="242">
        <f>I149+J149</f>
        <v>0</v>
      </c>
      <c r="Q149" s="242">
        <f>ROUND(I149*H149,2)</f>
        <v>0</v>
      </c>
      <c r="R149" s="242">
        <f>ROUND(J149*H149,2)</f>
        <v>0</v>
      </c>
      <c r="S149" s="84"/>
      <c r="T149" s="243">
        <f>S149*H149</f>
        <v>0</v>
      </c>
      <c r="U149" s="243">
        <v>0</v>
      </c>
      <c r="V149" s="243">
        <f>U149*H149</f>
        <v>0</v>
      </c>
      <c r="W149" s="243">
        <v>0</v>
      </c>
      <c r="X149" s="244">
        <f>W149*H149</f>
        <v>0</v>
      </c>
      <c r="Y149" s="38"/>
      <c r="Z149" s="38"/>
      <c r="AA149" s="38"/>
      <c r="AB149" s="38"/>
      <c r="AC149" s="38"/>
      <c r="AD149" s="38"/>
      <c r="AE149" s="38"/>
      <c r="AR149" s="245" t="s">
        <v>141</v>
      </c>
      <c r="AT149" s="245" t="s">
        <v>145</v>
      </c>
      <c r="AU149" s="245" t="s">
        <v>84</v>
      </c>
      <c r="AY149" s="17" t="s">
        <v>142</v>
      </c>
      <c r="BE149" s="246">
        <f>IF(O149="základní",K149,0)</f>
        <v>0</v>
      </c>
      <c r="BF149" s="246">
        <f>IF(O149="snížená",K149,0)</f>
        <v>0</v>
      </c>
      <c r="BG149" s="246">
        <f>IF(O149="zákl. přenesená",K149,0)</f>
        <v>0</v>
      </c>
      <c r="BH149" s="246">
        <f>IF(O149="sníž. přenesená",K149,0)</f>
        <v>0</v>
      </c>
      <c r="BI149" s="246">
        <f>IF(O149="nulová",K149,0)</f>
        <v>0</v>
      </c>
      <c r="BJ149" s="17" t="s">
        <v>82</v>
      </c>
      <c r="BK149" s="246">
        <f>ROUND(P149*H149,2)</f>
        <v>0</v>
      </c>
      <c r="BL149" s="17" t="s">
        <v>141</v>
      </c>
      <c r="BM149" s="245" t="s">
        <v>950</v>
      </c>
    </row>
    <row r="150" s="2" customFormat="1" ht="33" customHeight="1">
      <c r="A150" s="38"/>
      <c r="B150" s="39"/>
      <c r="C150" s="251" t="s">
        <v>348</v>
      </c>
      <c r="D150" s="251" t="s">
        <v>175</v>
      </c>
      <c r="E150" s="252" t="s">
        <v>353</v>
      </c>
      <c r="F150" s="253" t="s">
        <v>354</v>
      </c>
      <c r="G150" s="254" t="s">
        <v>159</v>
      </c>
      <c r="H150" s="255">
        <v>6</v>
      </c>
      <c r="I150" s="256"/>
      <c r="J150" s="257"/>
      <c r="K150" s="258">
        <f>ROUND(P150*H150,2)</f>
        <v>0</v>
      </c>
      <c r="L150" s="253" t="s">
        <v>149</v>
      </c>
      <c r="M150" s="259"/>
      <c r="N150" s="260" t="s">
        <v>22</v>
      </c>
      <c r="O150" s="241" t="s">
        <v>44</v>
      </c>
      <c r="P150" s="242">
        <f>I150+J150</f>
        <v>0</v>
      </c>
      <c r="Q150" s="242">
        <f>ROUND(I150*H150,2)</f>
        <v>0</v>
      </c>
      <c r="R150" s="242">
        <f>ROUND(J150*H150,2)</f>
        <v>0</v>
      </c>
      <c r="S150" s="84"/>
      <c r="T150" s="243">
        <f>S150*H150</f>
        <v>0</v>
      </c>
      <c r="U150" s="243">
        <v>0</v>
      </c>
      <c r="V150" s="243">
        <f>U150*H150</f>
        <v>0</v>
      </c>
      <c r="W150" s="243">
        <v>0</v>
      </c>
      <c r="X150" s="244">
        <f>W150*H150</f>
        <v>0</v>
      </c>
      <c r="Y150" s="38"/>
      <c r="Z150" s="38"/>
      <c r="AA150" s="38"/>
      <c r="AB150" s="38"/>
      <c r="AC150" s="38"/>
      <c r="AD150" s="38"/>
      <c r="AE150" s="38"/>
      <c r="AR150" s="245" t="s">
        <v>178</v>
      </c>
      <c r="AT150" s="245" t="s">
        <v>175</v>
      </c>
      <c r="AU150" s="245" t="s">
        <v>84</v>
      </c>
      <c r="AY150" s="17" t="s">
        <v>142</v>
      </c>
      <c r="BE150" s="246">
        <f>IF(O150="základní",K150,0)</f>
        <v>0</v>
      </c>
      <c r="BF150" s="246">
        <f>IF(O150="snížená",K150,0)</f>
        <v>0</v>
      </c>
      <c r="BG150" s="246">
        <f>IF(O150="zákl. přenesená",K150,0)</f>
        <v>0</v>
      </c>
      <c r="BH150" s="246">
        <f>IF(O150="sníž. přenesená",K150,0)</f>
        <v>0</v>
      </c>
      <c r="BI150" s="246">
        <f>IF(O150="nulová",K150,0)</f>
        <v>0</v>
      </c>
      <c r="BJ150" s="17" t="s">
        <v>82</v>
      </c>
      <c r="BK150" s="246">
        <f>ROUND(P150*H150,2)</f>
        <v>0</v>
      </c>
      <c r="BL150" s="17" t="s">
        <v>178</v>
      </c>
      <c r="BM150" s="245" t="s">
        <v>951</v>
      </c>
    </row>
    <row r="151" s="2" customFormat="1" ht="21.75" customHeight="1">
      <c r="A151" s="38"/>
      <c r="B151" s="39"/>
      <c r="C151" s="233" t="s">
        <v>352</v>
      </c>
      <c r="D151" s="233" t="s">
        <v>145</v>
      </c>
      <c r="E151" s="234" t="s">
        <v>357</v>
      </c>
      <c r="F151" s="235" t="s">
        <v>358</v>
      </c>
      <c r="G151" s="236" t="s">
        <v>159</v>
      </c>
      <c r="H151" s="237">
        <v>1</v>
      </c>
      <c r="I151" s="238"/>
      <c r="J151" s="238"/>
      <c r="K151" s="239">
        <f>ROUND(P151*H151,2)</f>
        <v>0</v>
      </c>
      <c r="L151" s="235" t="s">
        <v>149</v>
      </c>
      <c r="M151" s="44"/>
      <c r="N151" s="240" t="s">
        <v>22</v>
      </c>
      <c r="O151" s="241" t="s">
        <v>44</v>
      </c>
      <c r="P151" s="242">
        <f>I151+J151</f>
        <v>0</v>
      </c>
      <c r="Q151" s="242">
        <f>ROUND(I151*H151,2)</f>
        <v>0</v>
      </c>
      <c r="R151" s="242">
        <f>ROUND(J151*H151,2)</f>
        <v>0</v>
      </c>
      <c r="S151" s="84"/>
      <c r="T151" s="243">
        <f>S151*H151</f>
        <v>0</v>
      </c>
      <c r="U151" s="243">
        <v>0</v>
      </c>
      <c r="V151" s="243">
        <f>U151*H151</f>
        <v>0</v>
      </c>
      <c r="W151" s="243">
        <v>0</v>
      </c>
      <c r="X151" s="244">
        <f>W151*H151</f>
        <v>0</v>
      </c>
      <c r="Y151" s="38"/>
      <c r="Z151" s="38"/>
      <c r="AA151" s="38"/>
      <c r="AB151" s="38"/>
      <c r="AC151" s="38"/>
      <c r="AD151" s="38"/>
      <c r="AE151" s="38"/>
      <c r="AR151" s="245" t="s">
        <v>141</v>
      </c>
      <c r="AT151" s="245" t="s">
        <v>145</v>
      </c>
      <c r="AU151" s="245" t="s">
        <v>84</v>
      </c>
      <c r="AY151" s="17" t="s">
        <v>142</v>
      </c>
      <c r="BE151" s="246">
        <f>IF(O151="základní",K151,0)</f>
        <v>0</v>
      </c>
      <c r="BF151" s="246">
        <f>IF(O151="snížená",K151,0)</f>
        <v>0</v>
      </c>
      <c r="BG151" s="246">
        <f>IF(O151="zákl. přenesená",K151,0)</f>
        <v>0</v>
      </c>
      <c r="BH151" s="246">
        <f>IF(O151="sníž. přenesená",K151,0)</f>
        <v>0</v>
      </c>
      <c r="BI151" s="246">
        <f>IF(O151="nulová",K151,0)</f>
        <v>0</v>
      </c>
      <c r="BJ151" s="17" t="s">
        <v>82</v>
      </c>
      <c r="BK151" s="246">
        <f>ROUND(P151*H151,2)</f>
        <v>0</v>
      </c>
      <c r="BL151" s="17" t="s">
        <v>141</v>
      </c>
      <c r="BM151" s="245" t="s">
        <v>952</v>
      </c>
    </row>
    <row r="152" s="2" customFormat="1" ht="21.75" customHeight="1">
      <c r="A152" s="38"/>
      <c r="B152" s="39"/>
      <c r="C152" s="251" t="s">
        <v>356</v>
      </c>
      <c r="D152" s="251" t="s">
        <v>175</v>
      </c>
      <c r="E152" s="252" t="s">
        <v>361</v>
      </c>
      <c r="F152" s="253" t="s">
        <v>362</v>
      </c>
      <c r="G152" s="254" t="s">
        <v>159</v>
      </c>
      <c r="H152" s="255">
        <v>1</v>
      </c>
      <c r="I152" s="256"/>
      <c r="J152" s="257"/>
      <c r="K152" s="258">
        <f>ROUND(P152*H152,2)</f>
        <v>0</v>
      </c>
      <c r="L152" s="253" t="s">
        <v>149</v>
      </c>
      <c r="M152" s="259"/>
      <c r="N152" s="260" t="s">
        <v>22</v>
      </c>
      <c r="O152" s="241" t="s">
        <v>44</v>
      </c>
      <c r="P152" s="242">
        <f>I152+J152</f>
        <v>0</v>
      </c>
      <c r="Q152" s="242">
        <f>ROUND(I152*H152,2)</f>
        <v>0</v>
      </c>
      <c r="R152" s="242">
        <f>ROUND(J152*H152,2)</f>
        <v>0</v>
      </c>
      <c r="S152" s="84"/>
      <c r="T152" s="243">
        <f>S152*H152</f>
        <v>0</v>
      </c>
      <c r="U152" s="243">
        <v>0</v>
      </c>
      <c r="V152" s="243">
        <f>U152*H152</f>
        <v>0</v>
      </c>
      <c r="W152" s="243">
        <v>0</v>
      </c>
      <c r="X152" s="244">
        <f>W152*H152</f>
        <v>0</v>
      </c>
      <c r="Y152" s="38"/>
      <c r="Z152" s="38"/>
      <c r="AA152" s="38"/>
      <c r="AB152" s="38"/>
      <c r="AC152" s="38"/>
      <c r="AD152" s="38"/>
      <c r="AE152" s="38"/>
      <c r="AR152" s="245" t="s">
        <v>178</v>
      </c>
      <c r="AT152" s="245" t="s">
        <v>175</v>
      </c>
      <c r="AU152" s="245" t="s">
        <v>84</v>
      </c>
      <c r="AY152" s="17" t="s">
        <v>142</v>
      </c>
      <c r="BE152" s="246">
        <f>IF(O152="základní",K152,0)</f>
        <v>0</v>
      </c>
      <c r="BF152" s="246">
        <f>IF(O152="snížená",K152,0)</f>
        <v>0</v>
      </c>
      <c r="BG152" s="246">
        <f>IF(O152="zákl. přenesená",K152,0)</f>
        <v>0</v>
      </c>
      <c r="BH152" s="246">
        <f>IF(O152="sníž. přenesená",K152,0)</f>
        <v>0</v>
      </c>
      <c r="BI152" s="246">
        <f>IF(O152="nulová",K152,0)</f>
        <v>0</v>
      </c>
      <c r="BJ152" s="17" t="s">
        <v>82</v>
      </c>
      <c r="BK152" s="246">
        <f>ROUND(P152*H152,2)</f>
        <v>0</v>
      </c>
      <c r="BL152" s="17" t="s">
        <v>178</v>
      </c>
      <c r="BM152" s="245" t="s">
        <v>953</v>
      </c>
    </row>
    <row r="153" s="2" customFormat="1" ht="21.75" customHeight="1">
      <c r="A153" s="38"/>
      <c r="B153" s="39"/>
      <c r="C153" s="233" t="s">
        <v>360</v>
      </c>
      <c r="D153" s="233" t="s">
        <v>145</v>
      </c>
      <c r="E153" s="234" t="s">
        <v>365</v>
      </c>
      <c r="F153" s="235" t="s">
        <v>366</v>
      </c>
      <c r="G153" s="236" t="s">
        <v>159</v>
      </c>
      <c r="H153" s="237">
        <v>1</v>
      </c>
      <c r="I153" s="238"/>
      <c r="J153" s="238"/>
      <c r="K153" s="239">
        <f>ROUND(P153*H153,2)</f>
        <v>0</v>
      </c>
      <c r="L153" s="235" t="s">
        <v>149</v>
      </c>
      <c r="M153" s="44"/>
      <c r="N153" s="240" t="s">
        <v>22</v>
      </c>
      <c r="O153" s="241" t="s">
        <v>44</v>
      </c>
      <c r="P153" s="242">
        <f>I153+J153</f>
        <v>0</v>
      </c>
      <c r="Q153" s="242">
        <f>ROUND(I153*H153,2)</f>
        <v>0</v>
      </c>
      <c r="R153" s="242">
        <f>ROUND(J153*H153,2)</f>
        <v>0</v>
      </c>
      <c r="S153" s="84"/>
      <c r="T153" s="243">
        <f>S153*H153</f>
        <v>0</v>
      </c>
      <c r="U153" s="243">
        <v>0</v>
      </c>
      <c r="V153" s="243">
        <f>U153*H153</f>
        <v>0</v>
      </c>
      <c r="W153" s="243">
        <v>0</v>
      </c>
      <c r="X153" s="244">
        <f>W153*H153</f>
        <v>0</v>
      </c>
      <c r="Y153" s="38"/>
      <c r="Z153" s="38"/>
      <c r="AA153" s="38"/>
      <c r="AB153" s="38"/>
      <c r="AC153" s="38"/>
      <c r="AD153" s="38"/>
      <c r="AE153" s="38"/>
      <c r="AR153" s="245" t="s">
        <v>141</v>
      </c>
      <c r="AT153" s="245" t="s">
        <v>145</v>
      </c>
      <c r="AU153" s="245" t="s">
        <v>84</v>
      </c>
      <c r="AY153" s="17" t="s">
        <v>142</v>
      </c>
      <c r="BE153" s="246">
        <f>IF(O153="základní",K153,0)</f>
        <v>0</v>
      </c>
      <c r="BF153" s="246">
        <f>IF(O153="snížená",K153,0)</f>
        <v>0</v>
      </c>
      <c r="BG153" s="246">
        <f>IF(O153="zákl. přenesená",K153,0)</f>
        <v>0</v>
      </c>
      <c r="BH153" s="246">
        <f>IF(O153="sníž. přenesená",K153,0)</f>
        <v>0</v>
      </c>
      <c r="BI153" s="246">
        <f>IF(O153="nulová",K153,0)</f>
        <v>0</v>
      </c>
      <c r="BJ153" s="17" t="s">
        <v>82</v>
      </c>
      <c r="BK153" s="246">
        <f>ROUND(P153*H153,2)</f>
        <v>0</v>
      </c>
      <c r="BL153" s="17" t="s">
        <v>141</v>
      </c>
      <c r="BM153" s="245" t="s">
        <v>954</v>
      </c>
    </row>
    <row r="154" s="2" customFormat="1" ht="44.25" customHeight="1">
      <c r="A154" s="38"/>
      <c r="B154" s="39"/>
      <c r="C154" s="251" t="s">
        <v>364</v>
      </c>
      <c r="D154" s="251" t="s">
        <v>175</v>
      </c>
      <c r="E154" s="252" t="s">
        <v>369</v>
      </c>
      <c r="F154" s="253" t="s">
        <v>370</v>
      </c>
      <c r="G154" s="254" t="s">
        <v>159</v>
      </c>
      <c r="H154" s="255">
        <v>1</v>
      </c>
      <c r="I154" s="256"/>
      <c r="J154" s="257"/>
      <c r="K154" s="258">
        <f>ROUND(P154*H154,2)</f>
        <v>0</v>
      </c>
      <c r="L154" s="253" t="s">
        <v>149</v>
      </c>
      <c r="M154" s="259"/>
      <c r="N154" s="260" t="s">
        <v>22</v>
      </c>
      <c r="O154" s="241" t="s">
        <v>44</v>
      </c>
      <c r="P154" s="242">
        <f>I154+J154</f>
        <v>0</v>
      </c>
      <c r="Q154" s="242">
        <f>ROUND(I154*H154,2)</f>
        <v>0</v>
      </c>
      <c r="R154" s="242">
        <f>ROUND(J154*H154,2)</f>
        <v>0</v>
      </c>
      <c r="S154" s="84"/>
      <c r="T154" s="243">
        <f>S154*H154</f>
        <v>0</v>
      </c>
      <c r="U154" s="243">
        <v>0</v>
      </c>
      <c r="V154" s="243">
        <f>U154*H154</f>
        <v>0</v>
      </c>
      <c r="W154" s="243">
        <v>0</v>
      </c>
      <c r="X154" s="244">
        <f>W154*H154</f>
        <v>0</v>
      </c>
      <c r="Y154" s="38"/>
      <c r="Z154" s="38"/>
      <c r="AA154" s="38"/>
      <c r="AB154" s="38"/>
      <c r="AC154" s="38"/>
      <c r="AD154" s="38"/>
      <c r="AE154" s="38"/>
      <c r="AR154" s="245" t="s">
        <v>178</v>
      </c>
      <c r="AT154" s="245" t="s">
        <v>175</v>
      </c>
      <c r="AU154" s="245" t="s">
        <v>84</v>
      </c>
      <c r="AY154" s="17" t="s">
        <v>142</v>
      </c>
      <c r="BE154" s="246">
        <f>IF(O154="základní",K154,0)</f>
        <v>0</v>
      </c>
      <c r="BF154" s="246">
        <f>IF(O154="snížená",K154,0)</f>
        <v>0</v>
      </c>
      <c r="BG154" s="246">
        <f>IF(O154="zákl. přenesená",K154,0)</f>
        <v>0</v>
      </c>
      <c r="BH154" s="246">
        <f>IF(O154="sníž. přenesená",K154,0)</f>
        <v>0</v>
      </c>
      <c r="BI154" s="246">
        <f>IF(O154="nulová",K154,0)</f>
        <v>0</v>
      </c>
      <c r="BJ154" s="17" t="s">
        <v>82</v>
      </c>
      <c r="BK154" s="246">
        <f>ROUND(P154*H154,2)</f>
        <v>0</v>
      </c>
      <c r="BL154" s="17" t="s">
        <v>178</v>
      </c>
      <c r="BM154" s="245" t="s">
        <v>955</v>
      </c>
    </row>
    <row r="155" s="2" customFormat="1" ht="21.75" customHeight="1">
      <c r="A155" s="38"/>
      <c r="B155" s="39"/>
      <c r="C155" s="233" t="s">
        <v>368</v>
      </c>
      <c r="D155" s="233" t="s">
        <v>145</v>
      </c>
      <c r="E155" s="234" t="s">
        <v>373</v>
      </c>
      <c r="F155" s="235" t="s">
        <v>374</v>
      </c>
      <c r="G155" s="236" t="s">
        <v>159</v>
      </c>
      <c r="H155" s="237">
        <v>10</v>
      </c>
      <c r="I155" s="238"/>
      <c r="J155" s="238"/>
      <c r="K155" s="239">
        <f>ROUND(P155*H155,2)</f>
        <v>0</v>
      </c>
      <c r="L155" s="235" t="s">
        <v>149</v>
      </c>
      <c r="M155" s="44"/>
      <c r="N155" s="240" t="s">
        <v>22</v>
      </c>
      <c r="O155" s="241" t="s">
        <v>44</v>
      </c>
      <c r="P155" s="242">
        <f>I155+J155</f>
        <v>0</v>
      </c>
      <c r="Q155" s="242">
        <f>ROUND(I155*H155,2)</f>
        <v>0</v>
      </c>
      <c r="R155" s="242">
        <f>ROUND(J155*H155,2)</f>
        <v>0</v>
      </c>
      <c r="S155" s="84"/>
      <c r="T155" s="243">
        <f>S155*H155</f>
        <v>0</v>
      </c>
      <c r="U155" s="243">
        <v>0</v>
      </c>
      <c r="V155" s="243">
        <f>U155*H155</f>
        <v>0</v>
      </c>
      <c r="W155" s="243">
        <v>0</v>
      </c>
      <c r="X155" s="244">
        <f>W155*H155</f>
        <v>0</v>
      </c>
      <c r="Y155" s="38"/>
      <c r="Z155" s="38"/>
      <c r="AA155" s="38"/>
      <c r="AB155" s="38"/>
      <c r="AC155" s="38"/>
      <c r="AD155" s="38"/>
      <c r="AE155" s="38"/>
      <c r="AR155" s="245" t="s">
        <v>141</v>
      </c>
      <c r="AT155" s="245" t="s">
        <v>145</v>
      </c>
      <c r="AU155" s="245" t="s">
        <v>84</v>
      </c>
      <c r="AY155" s="17" t="s">
        <v>142</v>
      </c>
      <c r="BE155" s="246">
        <f>IF(O155="základní",K155,0)</f>
        <v>0</v>
      </c>
      <c r="BF155" s="246">
        <f>IF(O155="snížená",K155,0)</f>
        <v>0</v>
      </c>
      <c r="BG155" s="246">
        <f>IF(O155="zákl. přenesená",K155,0)</f>
        <v>0</v>
      </c>
      <c r="BH155" s="246">
        <f>IF(O155="sníž. přenesená",K155,0)</f>
        <v>0</v>
      </c>
      <c r="BI155" s="246">
        <f>IF(O155="nulová",K155,0)</f>
        <v>0</v>
      </c>
      <c r="BJ155" s="17" t="s">
        <v>82</v>
      </c>
      <c r="BK155" s="246">
        <f>ROUND(P155*H155,2)</f>
        <v>0</v>
      </c>
      <c r="BL155" s="17" t="s">
        <v>141</v>
      </c>
      <c r="BM155" s="245" t="s">
        <v>956</v>
      </c>
    </row>
    <row r="156" s="2" customFormat="1" ht="33" customHeight="1">
      <c r="A156" s="38"/>
      <c r="B156" s="39"/>
      <c r="C156" s="251" t="s">
        <v>372</v>
      </c>
      <c r="D156" s="251" t="s">
        <v>175</v>
      </c>
      <c r="E156" s="252" t="s">
        <v>377</v>
      </c>
      <c r="F156" s="253" t="s">
        <v>378</v>
      </c>
      <c r="G156" s="254" t="s">
        <v>159</v>
      </c>
      <c r="H156" s="255">
        <v>10</v>
      </c>
      <c r="I156" s="256"/>
      <c r="J156" s="257"/>
      <c r="K156" s="258">
        <f>ROUND(P156*H156,2)</f>
        <v>0</v>
      </c>
      <c r="L156" s="253" t="s">
        <v>149</v>
      </c>
      <c r="M156" s="259"/>
      <c r="N156" s="260" t="s">
        <v>22</v>
      </c>
      <c r="O156" s="241" t="s">
        <v>44</v>
      </c>
      <c r="P156" s="242">
        <f>I156+J156</f>
        <v>0</v>
      </c>
      <c r="Q156" s="242">
        <f>ROUND(I156*H156,2)</f>
        <v>0</v>
      </c>
      <c r="R156" s="242">
        <f>ROUND(J156*H156,2)</f>
        <v>0</v>
      </c>
      <c r="S156" s="84"/>
      <c r="T156" s="243">
        <f>S156*H156</f>
        <v>0</v>
      </c>
      <c r="U156" s="243">
        <v>0</v>
      </c>
      <c r="V156" s="243">
        <f>U156*H156</f>
        <v>0</v>
      </c>
      <c r="W156" s="243">
        <v>0</v>
      </c>
      <c r="X156" s="244">
        <f>W156*H156</f>
        <v>0</v>
      </c>
      <c r="Y156" s="38"/>
      <c r="Z156" s="38"/>
      <c r="AA156" s="38"/>
      <c r="AB156" s="38"/>
      <c r="AC156" s="38"/>
      <c r="AD156" s="38"/>
      <c r="AE156" s="38"/>
      <c r="AR156" s="245" t="s">
        <v>178</v>
      </c>
      <c r="AT156" s="245" t="s">
        <v>175</v>
      </c>
      <c r="AU156" s="245" t="s">
        <v>84</v>
      </c>
      <c r="AY156" s="17" t="s">
        <v>142</v>
      </c>
      <c r="BE156" s="246">
        <f>IF(O156="základní",K156,0)</f>
        <v>0</v>
      </c>
      <c r="BF156" s="246">
        <f>IF(O156="snížená",K156,0)</f>
        <v>0</v>
      </c>
      <c r="BG156" s="246">
        <f>IF(O156="zákl. přenesená",K156,0)</f>
        <v>0</v>
      </c>
      <c r="BH156" s="246">
        <f>IF(O156="sníž. přenesená",K156,0)</f>
        <v>0</v>
      </c>
      <c r="BI156" s="246">
        <f>IF(O156="nulová",K156,0)</f>
        <v>0</v>
      </c>
      <c r="BJ156" s="17" t="s">
        <v>82</v>
      </c>
      <c r="BK156" s="246">
        <f>ROUND(P156*H156,2)</f>
        <v>0</v>
      </c>
      <c r="BL156" s="17" t="s">
        <v>178</v>
      </c>
      <c r="BM156" s="245" t="s">
        <v>957</v>
      </c>
    </row>
    <row r="157" s="2" customFormat="1" ht="21.75" customHeight="1">
      <c r="A157" s="38"/>
      <c r="B157" s="39"/>
      <c r="C157" s="233" t="s">
        <v>376</v>
      </c>
      <c r="D157" s="233" t="s">
        <v>145</v>
      </c>
      <c r="E157" s="234" t="s">
        <v>381</v>
      </c>
      <c r="F157" s="235" t="s">
        <v>382</v>
      </c>
      <c r="G157" s="236" t="s">
        <v>159</v>
      </c>
      <c r="H157" s="237">
        <v>11</v>
      </c>
      <c r="I157" s="238"/>
      <c r="J157" s="238"/>
      <c r="K157" s="239">
        <f>ROUND(P157*H157,2)</f>
        <v>0</v>
      </c>
      <c r="L157" s="235" t="s">
        <v>149</v>
      </c>
      <c r="M157" s="44"/>
      <c r="N157" s="240" t="s">
        <v>22</v>
      </c>
      <c r="O157" s="241" t="s">
        <v>44</v>
      </c>
      <c r="P157" s="242">
        <f>I157+J157</f>
        <v>0</v>
      </c>
      <c r="Q157" s="242">
        <f>ROUND(I157*H157,2)</f>
        <v>0</v>
      </c>
      <c r="R157" s="242">
        <f>ROUND(J157*H157,2)</f>
        <v>0</v>
      </c>
      <c r="S157" s="84"/>
      <c r="T157" s="243">
        <f>S157*H157</f>
        <v>0</v>
      </c>
      <c r="U157" s="243">
        <v>0</v>
      </c>
      <c r="V157" s="243">
        <f>U157*H157</f>
        <v>0</v>
      </c>
      <c r="W157" s="243">
        <v>0</v>
      </c>
      <c r="X157" s="244">
        <f>W157*H157</f>
        <v>0</v>
      </c>
      <c r="Y157" s="38"/>
      <c r="Z157" s="38"/>
      <c r="AA157" s="38"/>
      <c r="AB157" s="38"/>
      <c r="AC157" s="38"/>
      <c r="AD157" s="38"/>
      <c r="AE157" s="38"/>
      <c r="AR157" s="245" t="s">
        <v>141</v>
      </c>
      <c r="AT157" s="245" t="s">
        <v>145</v>
      </c>
      <c r="AU157" s="245" t="s">
        <v>84</v>
      </c>
      <c r="AY157" s="17" t="s">
        <v>142</v>
      </c>
      <c r="BE157" s="246">
        <f>IF(O157="základní",K157,0)</f>
        <v>0</v>
      </c>
      <c r="BF157" s="246">
        <f>IF(O157="snížená",K157,0)</f>
        <v>0</v>
      </c>
      <c r="BG157" s="246">
        <f>IF(O157="zákl. přenesená",K157,0)</f>
        <v>0</v>
      </c>
      <c r="BH157" s="246">
        <f>IF(O157="sníž. přenesená",K157,0)</f>
        <v>0</v>
      </c>
      <c r="BI157" s="246">
        <f>IF(O157="nulová",K157,0)</f>
        <v>0</v>
      </c>
      <c r="BJ157" s="17" t="s">
        <v>82</v>
      </c>
      <c r="BK157" s="246">
        <f>ROUND(P157*H157,2)</f>
        <v>0</v>
      </c>
      <c r="BL157" s="17" t="s">
        <v>141</v>
      </c>
      <c r="BM157" s="245" t="s">
        <v>958</v>
      </c>
    </row>
    <row r="158" s="2" customFormat="1" ht="33" customHeight="1">
      <c r="A158" s="38"/>
      <c r="B158" s="39"/>
      <c r="C158" s="251" t="s">
        <v>380</v>
      </c>
      <c r="D158" s="251" t="s">
        <v>175</v>
      </c>
      <c r="E158" s="252" t="s">
        <v>386</v>
      </c>
      <c r="F158" s="253" t="s">
        <v>387</v>
      </c>
      <c r="G158" s="254" t="s">
        <v>159</v>
      </c>
      <c r="H158" s="255">
        <v>2</v>
      </c>
      <c r="I158" s="256"/>
      <c r="J158" s="257"/>
      <c r="K158" s="258">
        <f>ROUND(P158*H158,2)</f>
        <v>0</v>
      </c>
      <c r="L158" s="253" t="s">
        <v>149</v>
      </c>
      <c r="M158" s="259"/>
      <c r="N158" s="260" t="s">
        <v>22</v>
      </c>
      <c r="O158" s="241" t="s">
        <v>44</v>
      </c>
      <c r="P158" s="242">
        <f>I158+J158</f>
        <v>0</v>
      </c>
      <c r="Q158" s="242">
        <f>ROUND(I158*H158,2)</f>
        <v>0</v>
      </c>
      <c r="R158" s="242">
        <f>ROUND(J158*H158,2)</f>
        <v>0</v>
      </c>
      <c r="S158" s="84"/>
      <c r="T158" s="243">
        <f>S158*H158</f>
        <v>0</v>
      </c>
      <c r="U158" s="243">
        <v>0</v>
      </c>
      <c r="V158" s="243">
        <f>U158*H158</f>
        <v>0</v>
      </c>
      <c r="W158" s="243">
        <v>0</v>
      </c>
      <c r="X158" s="244">
        <f>W158*H158</f>
        <v>0</v>
      </c>
      <c r="Y158" s="38"/>
      <c r="Z158" s="38"/>
      <c r="AA158" s="38"/>
      <c r="AB158" s="38"/>
      <c r="AC158" s="38"/>
      <c r="AD158" s="38"/>
      <c r="AE158" s="38"/>
      <c r="AR158" s="245" t="s">
        <v>178</v>
      </c>
      <c r="AT158" s="245" t="s">
        <v>175</v>
      </c>
      <c r="AU158" s="245" t="s">
        <v>84</v>
      </c>
      <c r="AY158" s="17" t="s">
        <v>142</v>
      </c>
      <c r="BE158" s="246">
        <f>IF(O158="základní",K158,0)</f>
        <v>0</v>
      </c>
      <c r="BF158" s="246">
        <f>IF(O158="snížená",K158,0)</f>
        <v>0</v>
      </c>
      <c r="BG158" s="246">
        <f>IF(O158="zákl. přenesená",K158,0)</f>
        <v>0</v>
      </c>
      <c r="BH158" s="246">
        <f>IF(O158="sníž. přenesená",K158,0)</f>
        <v>0</v>
      </c>
      <c r="BI158" s="246">
        <f>IF(O158="nulová",K158,0)</f>
        <v>0</v>
      </c>
      <c r="BJ158" s="17" t="s">
        <v>82</v>
      </c>
      <c r="BK158" s="246">
        <f>ROUND(P158*H158,2)</f>
        <v>0</v>
      </c>
      <c r="BL158" s="17" t="s">
        <v>178</v>
      </c>
      <c r="BM158" s="245" t="s">
        <v>959</v>
      </c>
    </row>
    <row r="159" s="2" customFormat="1" ht="33" customHeight="1">
      <c r="A159" s="38"/>
      <c r="B159" s="39"/>
      <c r="C159" s="251" t="s">
        <v>385</v>
      </c>
      <c r="D159" s="251" t="s">
        <v>175</v>
      </c>
      <c r="E159" s="252" t="s">
        <v>390</v>
      </c>
      <c r="F159" s="253" t="s">
        <v>391</v>
      </c>
      <c r="G159" s="254" t="s">
        <v>159</v>
      </c>
      <c r="H159" s="255">
        <v>5</v>
      </c>
      <c r="I159" s="256"/>
      <c r="J159" s="257"/>
      <c r="K159" s="258">
        <f>ROUND(P159*H159,2)</f>
        <v>0</v>
      </c>
      <c r="L159" s="253" t="s">
        <v>149</v>
      </c>
      <c r="M159" s="259"/>
      <c r="N159" s="260" t="s">
        <v>22</v>
      </c>
      <c r="O159" s="241" t="s">
        <v>44</v>
      </c>
      <c r="P159" s="242">
        <f>I159+J159</f>
        <v>0</v>
      </c>
      <c r="Q159" s="242">
        <f>ROUND(I159*H159,2)</f>
        <v>0</v>
      </c>
      <c r="R159" s="242">
        <f>ROUND(J159*H159,2)</f>
        <v>0</v>
      </c>
      <c r="S159" s="84"/>
      <c r="T159" s="243">
        <f>S159*H159</f>
        <v>0</v>
      </c>
      <c r="U159" s="243">
        <v>0</v>
      </c>
      <c r="V159" s="243">
        <f>U159*H159</f>
        <v>0</v>
      </c>
      <c r="W159" s="243">
        <v>0</v>
      </c>
      <c r="X159" s="244">
        <f>W159*H159</f>
        <v>0</v>
      </c>
      <c r="Y159" s="38"/>
      <c r="Z159" s="38"/>
      <c r="AA159" s="38"/>
      <c r="AB159" s="38"/>
      <c r="AC159" s="38"/>
      <c r="AD159" s="38"/>
      <c r="AE159" s="38"/>
      <c r="AR159" s="245" t="s">
        <v>178</v>
      </c>
      <c r="AT159" s="245" t="s">
        <v>175</v>
      </c>
      <c r="AU159" s="245" t="s">
        <v>84</v>
      </c>
      <c r="AY159" s="17" t="s">
        <v>142</v>
      </c>
      <c r="BE159" s="246">
        <f>IF(O159="základní",K159,0)</f>
        <v>0</v>
      </c>
      <c r="BF159" s="246">
        <f>IF(O159="snížená",K159,0)</f>
        <v>0</v>
      </c>
      <c r="BG159" s="246">
        <f>IF(O159="zákl. přenesená",K159,0)</f>
        <v>0</v>
      </c>
      <c r="BH159" s="246">
        <f>IF(O159="sníž. přenesená",K159,0)</f>
        <v>0</v>
      </c>
      <c r="BI159" s="246">
        <f>IF(O159="nulová",K159,0)</f>
        <v>0</v>
      </c>
      <c r="BJ159" s="17" t="s">
        <v>82</v>
      </c>
      <c r="BK159" s="246">
        <f>ROUND(P159*H159,2)</f>
        <v>0</v>
      </c>
      <c r="BL159" s="17" t="s">
        <v>178</v>
      </c>
      <c r="BM159" s="245" t="s">
        <v>960</v>
      </c>
    </row>
    <row r="160" s="2" customFormat="1" ht="33" customHeight="1">
      <c r="A160" s="38"/>
      <c r="B160" s="39"/>
      <c r="C160" s="251" t="s">
        <v>389</v>
      </c>
      <c r="D160" s="251" t="s">
        <v>175</v>
      </c>
      <c r="E160" s="252" t="s">
        <v>394</v>
      </c>
      <c r="F160" s="253" t="s">
        <v>395</v>
      </c>
      <c r="G160" s="254" t="s">
        <v>159</v>
      </c>
      <c r="H160" s="255">
        <v>1</v>
      </c>
      <c r="I160" s="256"/>
      <c r="J160" s="257"/>
      <c r="K160" s="258">
        <f>ROUND(P160*H160,2)</f>
        <v>0</v>
      </c>
      <c r="L160" s="253" t="s">
        <v>149</v>
      </c>
      <c r="M160" s="259"/>
      <c r="N160" s="260" t="s">
        <v>22</v>
      </c>
      <c r="O160" s="241" t="s">
        <v>44</v>
      </c>
      <c r="P160" s="242">
        <f>I160+J160</f>
        <v>0</v>
      </c>
      <c r="Q160" s="242">
        <f>ROUND(I160*H160,2)</f>
        <v>0</v>
      </c>
      <c r="R160" s="242">
        <f>ROUND(J160*H160,2)</f>
        <v>0</v>
      </c>
      <c r="S160" s="84"/>
      <c r="T160" s="243">
        <f>S160*H160</f>
        <v>0</v>
      </c>
      <c r="U160" s="243">
        <v>0</v>
      </c>
      <c r="V160" s="243">
        <f>U160*H160</f>
        <v>0</v>
      </c>
      <c r="W160" s="243">
        <v>0</v>
      </c>
      <c r="X160" s="244">
        <f>W160*H160</f>
        <v>0</v>
      </c>
      <c r="Y160" s="38"/>
      <c r="Z160" s="38"/>
      <c r="AA160" s="38"/>
      <c r="AB160" s="38"/>
      <c r="AC160" s="38"/>
      <c r="AD160" s="38"/>
      <c r="AE160" s="38"/>
      <c r="AR160" s="245" t="s">
        <v>178</v>
      </c>
      <c r="AT160" s="245" t="s">
        <v>175</v>
      </c>
      <c r="AU160" s="245" t="s">
        <v>84</v>
      </c>
      <c r="AY160" s="17" t="s">
        <v>142</v>
      </c>
      <c r="BE160" s="246">
        <f>IF(O160="základní",K160,0)</f>
        <v>0</v>
      </c>
      <c r="BF160" s="246">
        <f>IF(O160="snížená",K160,0)</f>
        <v>0</v>
      </c>
      <c r="BG160" s="246">
        <f>IF(O160="zákl. přenesená",K160,0)</f>
        <v>0</v>
      </c>
      <c r="BH160" s="246">
        <f>IF(O160="sníž. přenesená",K160,0)</f>
        <v>0</v>
      </c>
      <c r="BI160" s="246">
        <f>IF(O160="nulová",K160,0)</f>
        <v>0</v>
      </c>
      <c r="BJ160" s="17" t="s">
        <v>82</v>
      </c>
      <c r="BK160" s="246">
        <f>ROUND(P160*H160,2)</f>
        <v>0</v>
      </c>
      <c r="BL160" s="17" t="s">
        <v>178</v>
      </c>
      <c r="BM160" s="245" t="s">
        <v>961</v>
      </c>
    </row>
    <row r="161" s="2" customFormat="1" ht="33" customHeight="1">
      <c r="A161" s="38"/>
      <c r="B161" s="39"/>
      <c r="C161" s="251" t="s">
        <v>393</v>
      </c>
      <c r="D161" s="251" t="s">
        <v>175</v>
      </c>
      <c r="E161" s="252" t="s">
        <v>398</v>
      </c>
      <c r="F161" s="253" t="s">
        <v>399</v>
      </c>
      <c r="G161" s="254" t="s">
        <v>159</v>
      </c>
      <c r="H161" s="255">
        <v>3</v>
      </c>
      <c r="I161" s="256"/>
      <c r="J161" s="257"/>
      <c r="K161" s="258">
        <f>ROUND(P161*H161,2)</f>
        <v>0</v>
      </c>
      <c r="L161" s="253" t="s">
        <v>149</v>
      </c>
      <c r="M161" s="259"/>
      <c r="N161" s="260" t="s">
        <v>22</v>
      </c>
      <c r="O161" s="241" t="s">
        <v>44</v>
      </c>
      <c r="P161" s="242">
        <f>I161+J161</f>
        <v>0</v>
      </c>
      <c r="Q161" s="242">
        <f>ROUND(I161*H161,2)</f>
        <v>0</v>
      </c>
      <c r="R161" s="242">
        <f>ROUND(J161*H161,2)</f>
        <v>0</v>
      </c>
      <c r="S161" s="84"/>
      <c r="T161" s="243">
        <f>S161*H161</f>
        <v>0</v>
      </c>
      <c r="U161" s="243">
        <v>0</v>
      </c>
      <c r="V161" s="243">
        <f>U161*H161</f>
        <v>0</v>
      </c>
      <c r="W161" s="243">
        <v>0</v>
      </c>
      <c r="X161" s="244">
        <f>W161*H161</f>
        <v>0</v>
      </c>
      <c r="Y161" s="38"/>
      <c r="Z161" s="38"/>
      <c r="AA161" s="38"/>
      <c r="AB161" s="38"/>
      <c r="AC161" s="38"/>
      <c r="AD161" s="38"/>
      <c r="AE161" s="38"/>
      <c r="AR161" s="245" t="s">
        <v>178</v>
      </c>
      <c r="AT161" s="245" t="s">
        <v>175</v>
      </c>
      <c r="AU161" s="245" t="s">
        <v>84</v>
      </c>
      <c r="AY161" s="17" t="s">
        <v>142</v>
      </c>
      <c r="BE161" s="246">
        <f>IF(O161="základní",K161,0)</f>
        <v>0</v>
      </c>
      <c r="BF161" s="246">
        <f>IF(O161="snížená",K161,0)</f>
        <v>0</v>
      </c>
      <c r="BG161" s="246">
        <f>IF(O161="zákl. přenesená",K161,0)</f>
        <v>0</v>
      </c>
      <c r="BH161" s="246">
        <f>IF(O161="sníž. přenesená",K161,0)</f>
        <v>0</v>
      </c>
      <c r="BI161" s="246">
        <f>IF(O161="nulová",K161,0)</f>
        <v>0</v>
      </c>
      <c r="BJ161" s="17" t="s">
        <v>82</v>
      </c>
      <c r="BK161" s="246">
        <f>ROUND(P161*H161,2)</f>
        <v>0</v>
      </c>
      <c r="BL161" s="17" t="s">
        <v>178</v>
      </c>
      <c r="BM161" s="245" t="s">
        <v>962</v>
      </c>
    </row>
    <row r="162" s="2" customFormat="1" ht="21.75" customHeight="1">
      <c r="A162" s="38"/>
      <c r="B162" s="39"/>
      <c r="C162" s="233" t="s">
        <v>397</v>
      </c>
      <c r="D162" s="233" t="s">
        <v>145</v>
      </c>
      <c r="E162" s="234" t="s">
        <v>402</v>
      </c>
      <c r="F162" s="235" t="s">
        <v>403</v>
      </c>
      <c r="G162" s="236" t="s">
        <v>159</v>
      </c>
      <c r="H162" s="237">
        <v>1</v>
      </c>
      <c r="I162" s="238"/>
      <c r="J162" s="238"/>
      <c r="K162" s="239">
        <f>ROUND(P162*H162,2)</f>
        <v>0</v>
      </c>
      <c r="L162" s="235" t="s">
        <v>149</v>
      </c>
      <c r="M162" s="44"/>
      <c r="N162" s="240" t="s">
        <v>22</v>
      </c>
      <c r="O162" s="241" t="s">
        <v>44</v>
      </c>
      <c r="P162" s="242">
        <f>I162+J162</f>
        <v>0</v>
      </c>
      <c r="Q162" s="242">
        <f>ROUND(I162*H162,2)</f>
        <v>0</v>
      </c>
      <c r="R162" s="242">
        <f>ROUND(J162*H162,2)</f>
        <v>0</v>
      </c>
      <c r="S162" s="84"/>
      <c r="T162" s="243">
        <f>S162*H162</f>
        <v>0</v>
      </c>
      <c r="U162" s="243">
        <v>0</v>
      </c>
      <c r="V162" s="243">
        <f>U162*H162</f>
        <v>0</v>
      </c>
      <c r="W162" s="243">
        <v>0</v>
      </c>
      <c r="X162" s="244">
        <f>W162*H162</f>
        <v>0</v>
      </c>
      <c r="Y162" s="38"/>
      <c r="Z162" s="38"/>
      <c r="AA162" s="38"/>
      <c r="AB162" s="38"/>
      <c r="AC162" s="38"/>
      <c r="AD162" s="38"/>
      <c r="AE162" s="38"/>
      <c r="AR162" s="245" t="s">
        <v>82</v>
      </c>
      <c r="AT162" s="245" t="s">
        <v>145</v>
      </c>
      <c r="AU162" s="245" t="s">
        <v>84</v>
      </c>
      <c r="AY162" s="17" t="s">
        <v>142</v>
      </c>
      <c r="BE162" s="246">
        <f>IF(O162="základní",K162,0)</f>
        <v>0</v>
      </c>
      <c r="BF162" s="246">
        <f>IF(O162="snížená",K162,0)</f>
        <v>0</v>
      </c>
      <c r="BG162" s="246">
        <f>IF(O162="zákl. přenesená",K162,0)</f>
        <v>0</v>
      </c>
      <c r="BH162" s="246">
        <f>IF(O162="sníž. přenesená",K162,0)</f>
        <v>0</v>
      </c>
      <c r="BI162" s="246">
        <f>IF(O162="nulová",K162,0)</f>
        <v>0</v>
      </c>
      <c r="BJ162" s="17" t="s">
        <v>82</v>
      </c>
      <c r="BK162" s="246">
        <f>ROUND(P162*H162,2)</f>
        <v>0</v>
      </c>
      <c r="BL162" s="17" t="s">
        <v>82</v>
      </c>
      <c r="BM162" s="245" t="s">
        <v>963</v>
      </c>
    </row>
    <row r="163" s="2" customFormat="1" ht="33" customHeight="1">
      <c r="A163" s="38"/>
      <c r="B163" s="39"/>
      <c r="C163" s="251" t="s">
        <v>401</v>
      </c>
      <c r="D163" s="251" t="s">
        <v>175</v>
      </c>
      <c r="E163" s="252" t="s">
        <v>406</v>
      </c>
      <c r="F163" s="253" t="s">
        <v>407</v>
      </c>
      <c r="G163" s="254" t="s">
        <v>159</v>
      </c>
      <c r="H163" s="255">
        <v>1</v>
      </c>
      <c r="I163" s="256"/>
      <c r="J163" s="257"/>
      <c r="K163" s="258">
        <f>ROUND(P163*H163,2)</f>
        <v>0</v>
      </c>
      <c r="L163" s="253" t="s">
        <v>149</v>
      </c>
      <c r="M163" s="259"/>
      <c r="N163" s="260" t="s">
        <v>22</v>
      </c>
      <c r="O163" s="241" t="s">
        <v>44</v>
      </c>
      <c r="P163" s="242">
        <f>I163+J163</f>
        <v>0</v>
      </c>
      <c r="Q163" s="242">
        <f>ROUND(I163*H163,2)</f>
        <v>0</v>
      </c>
      <c r="R163" s="242">
        <f>ROUND(J163*H163,2)</f>
        <v>0</v>
      </c>
      <c r="S163" s="84"/>
      <c r="T163" s="243">
        <f>S163*H163</f>
        <v>0</v>
      </c>
      <c r="U163" s="243">
        <v>0</v>
      </c>
      <c r="V163" s="243">
        <f>U163*H163</f>
        <v>0</v>
      </c>
      <c r="W163" s="243">
        <v>0</v>
      </c>
      <c r="X163" s="244">
        <f>W163*H163</f>
        <v>0</v>
      </c>
      <c r="Y163" s="38"/>
      <c r="Z163" s="38"/>
      <c r="AA163" s="38"/>
      <c r="AB163" s="38"/>
      <c r="AC163" s="38"/>
      <c r="AD163" s="38"/>
      <c r="AE163" s="38"/>
      <c r="AR163" s="245" t="s">
        <v>178</v>
      </c>
      <c r="AT163" s="245" t="s">
        <v>175</v>
      </c>
      <c r="AU163" s="245" t="s">
        <v>84</v>
      </c>
      <c r="AY163" s="17" t="s">
        <v>142</v>
      </c>
      <c r="BE163" s="246">
        <f>IF(O163="základní",K163,0)</f>
        <v>0</v>
      </c>
      <c r="BF163" s="246">
        <f>IF(O163="snížená",K163,0)</f>
        <v>0</v>
      </c>
      <c r="BG163" s="246">
        <f>IF(O163="zákl. přenesená",K163,0)</f>
        <v>0</v>
      </c>
      <c r="BH163" s="246">
        <f>IF(O163="sníž. přenesená",K163,0)</f>
        <v>0</v>
      </c>
      <c r="BI163" s="246">
        <f>IF(O163="nulová",K163,0)</f>
        <v>0</v>
      </c>
      <c r="BJ163" s="17" t="s">
        <v>82</v>
      </c>
      <c r="BK163" s="246">
        <f>ROUND(P163*H163,2)</f>
        <v>0</v>
      </c>
      <c r="BL163" s="17" t="s">
        <v>178</v>
      </c>
      <c r="BM163" s="245" t="s">
        <v>964</v>
      </c>
    </row>
    <row r="164" s="2" customFormat="1" ht="21.75" customHeight="1">
      <c r="A164" s="38"/>
      <c r="B164" s="39"/>
      <c r="C164" s="233" t="s">
        <v>405</v>
      </c>
      <c r="D164" s="233" t="s">
        <v>145</v>
      </c>
      <c r="E164" s="234" t="s">
        <v>409</v>
      </c>
      <c r="F164" s="235" t="s">
        <v>410</v>
      </c>
      <c r="G164" s="236" t="s">
        <v>159</v>
      </c>
      <c r="H164" s="237">
        <v>1</v>
      </c>
      <c r="I164" s="238"/>
      <c r="J164" s="238"/>
      <c r="K164" s="239">
        <f>ROUND(P164*H164,2)</f>
        <v>0</v>
      </c>
      <c r="L164" s="235" t="s">
        <v>149</v>
      </c>
      <c r="M164" s="44"/>
      <c r="N164" s="240" t="s">
        <v>22</v>
      </c>
      <c r="O164" s="241" t="s">
        <v>44</v>
      </c>
      <c r="P164" s="242">
        <f>I164+J164</f>
        <v>0</v>
      </c>
      <c r="Q164" s="242">
        <f>ROUND(I164*H164,2)</f>
        <v>0</v>
      </c>
      <c r="R164" s="242">
        <f>ROUND(J164*H164,2)</f>
        <v>0</v>
      </c>
      <c r="S164" s="84"/>
      <c r="T164" s="243">
        <f>S164*H164</f>
        <v>0</v>
      </c>
      <c r="U164" s="243">
        <v>0</v>
      </c>
      <c r="V164" s="243">
        <f>U164*H164</f>
        <v>0</v>
      </c>
      <c r="W164" s="243">
        <v>0</v>
      </c>
      <c r="X164" s="244">
        <f>W164*H164</f>
        <v>0</v>
      </c>
      <c r="Y164" s="38"/>
      <c r="Z164" s="38"/>
      <c r="AA164" s="38"/>
      <c r="AB164" s="38"/>
      <c r="AC164" s="38"/>
      <c r="AD164" s="38"/>
      <c r="AE164" s="38"/>
      <c r="AR164" s="245" t="s">
        <v>141</v>
      </c>
      <c r="AT164" s="245" t="s">
        <v>145</v>
      </c>
      <c r="AU164" s="245" t="s">
        <v>84</v>
      </c>
      <c r="AY164" s="17" t="s">
        <v>142</v>
      </c>
      <c r="BE164" s="246">
        <f>IF(O164="základní",K164,0)</f>
        <v>0</v>
      </c>
      <c r="BF164" s="246">
        <f>IF(O164="snížená",K164,0)</f>
        <v>0</v>
      </c>
      <c r="BG164" s="246">
        <f>IF(O164="zákl. přenesená",K164,0)</f>
        <v>0</v>
      </c>
      <c r="BH164" s="246">
        <f>IF(O164="sníž. přenesená",K164,0)</f>
        <v>0</v>
      </c>
      <c r="BI164" s="246">
        <f>IF(O164="nulová",K164,0)</f>
        <v>0</v>
      </c>
      <c r="BJ164" s="17" t="s">
        <v>82</v>
      </c>
      <c r="BK164" s="246">
        <f>ROUND(P164*H164,2)</f>
        <v>0</v>
      </c>
      <c r="BL164" s="17" t="s">
        <v>141</v>
      </c>
      <c r="BM164" s="245" t="s">
        <v>965</v>
      </c>
    </row>
    <row r="165" s="2" customFormat="1" ht="33" customHeight="1">
      <c r="A165" s="38"/>
      <c r="B165" s="39"/>
      <c r="C165" s="251" t="s">
        <v>383</v>
      </c>
      <c r="D165" s="251" t="s">
        <v>175</v>
      </c>
      <c r="E165" s="252" t="s">
        <v>413</v>
      </c>
      <c r="F165" s="253" t="s">
        <v>414</v>
      </c>
      <c r="G165" s="254" t="s">
        <v>159</v>
      </c>
      <c r="H165" s="255">
        <v>1</v>
      </c>
      <c r="I165" s="256"/>
      <c r="J165" s="257"/>
      <c r="K165" s="258">
        <f>ROUND(P165*H165,2)</f>
        <v>0</v>
      </c>
      <c r="L165" s="253" t="s">
        <v>149</v>
      </c>
      <c r="M165" s="259"/>
      <c r="N165" s="260" t="s">
        <v>22</v>
      </c>
      <c r="O165" s="241" t="s">
        <v>44</v>
      </c>
      <c r="P165" s="242">
        <f>I165+J165</f>
        <v>0</v>
      </c>
      <c r="Q165" s="242">
        <f>ROUND(I165*H165,2)</f>
        <v>0</v>
      </c>
      <c r="R165" s="242">
        <f>ROUND(J165*H165,2)</f>
        <v>0</v>
      </c>
      <c r="S165" s="84"/>
      <c r="T165" s="243">
        <f>S165*H165</f>
        <v>0</v>
      </c>
      <c r="U165" s="243">
        <v>0</v>
      </c>
      <c r="V165" s="243">
        <f>U165*H165</f>
        <v>0</v>
      </c>
      <c r="W165" s="243">
        <v>0</v>
      </c>
      <c r="X165" s="244">
        <f>W165*H165</f>
        <v>0</v>
      </c>
      <c r="Y165" s="38"/>
      <c r="Z165" s="38"/>
      <c r="AA165" s="38"/>
      <c r="AB165" s="38"/>
      <c r="AC165" s="38"/>
      <c r="AD165" s="38"/>
      <c r="AE165" s="38"/>
      <c r="AR165" s="245" t="s">
        <v>178</v>
      </c>
      <c r="AT165" s="245" t="s">
        <v>175</v>
      </c>
      <c r="AU165" s="245" t="s">
        <v>84</v>
      </c>
      <c r="AY165" s="17" t="s">
        <v>142</v>
      </c>
      <c r="BE165" s="246">
        <f>IF(O165="základní",K165,0)</f>
        <v>0</v>
      </c>
      <c r="BF165" s="246">
        <f>IF(O165="snížená",K165,0)</f>
        <v>0</v>
      </c>
      <c r="BG165" s="246">
        <f>IF(O165="zákl. přenesená",K165,0)</f>
        <v>0</v>
      </c>
      <c r="BH165" s="246">
        <f>IF(O165="sníž. přenesená",K165,0)</f>
        <v>0</v>
      </c>
      <c r="BI165" s="246">
        <f>IF(O165="nulová",K165,0)</f>
        <v>0</v>
      </c>
      <c r="BJ165" s="17" t="s">
        <v>82</v>
      </c>
      <c r="BK165" s="246">
        <f>ROUND(P165*H165,2)</f>
        <v>0</v>
      </c>
      <c r="BL165" s="17" t="s">
        <v>178</v>
      </c>
      <c r="BM165" s="245" t="s">
        <v>966</v>
      </c>
    </row>
    <row r="166" s="2" customFormat="1" ht="33" customHeight="1">
      <c r="A166" s="38"/>
      <c r="B166" s="39"/>
      <c r="C166" s="233" t="s">
        <v>412</v>
      </c>
      <c r="D166" s="233" t="s">
        <v>145</v>
      </c>
      <c r="E166" s="234" t="s">
        <v>417</v>
      </c>
      <c r="F166" s="235" t="s">
        <v>418</v>
      </c>
      <c r="G166" s="236" t="s">
        <v>159</v>
      </c>
      <c r="H166" s="237">
        <v>1</v>
      </c>
      <c r="I166" s="238"/>
      <c r="J166" s="238"/>
      <c r="K166" s="239">
        <f>ROUND(P166*H166,2)</f>
        <v>0</v>
      </c>
      <c r="L166" s="235" t="s">
        <v>149</v>
      </c>
      <c r="M166" s="44"/>
      <c r="N166" s="240" t="s">
        <v>22</v>
      </c>
      <c r="O166" s="241" t="s">
        <v>44</v>
      </c>
      <c r="P166" s="242">
        <f>I166+J166</f>
        <v>0</v>
      </c>
      <c r="Q166" s="242">
        <f>ROUND(I166*H166,2)</f>
        <v>0</v>
      </c>
      <c r="R166" s="242">
        <f>ROUND(J166*H166,2)</f>
        <v>0</v>
      </c>
      <c r="S166" s="84"/>
      <c r="T166" s="243">
        <f>S166*H166</f>
        <v>0</v>
      </c>
      <c r="U166" s="243">
        <v>0</v>
      </c>
      <c r="V166" s="243">
        <f>U166*H166</f>
        <v>0</v>
      </c>
      <c r="W166" s="243">
        <v>0</v>
      </c>
      <c r="X166" s="244">
        <f>W166*H166</f>
        <v>0</v>
      </c>
      <c r="Y166" s="38"/>
      <c r="Z166" s="38"/>
      <c r="AA166" s="38"/>
      <c r="AB166" s="38"/>
      <c r="AC166" s="38"/>
      <c r="AD166" s="38"/>
      <c r="AE166" s="38"/>
      <c r="AR166" s="245" t="s">
        <v>141</v>
      </c>
      <c r="AT166" s="245" t="s">
        <v>145</v>
      </c>
      <c r="AU166" s="245" t="s">
        <v>84</v>
      </c>
      <c r="AY166" s="17" t="s">
        <v>142</v>
      </c>
      <c r="BE166" s="246">
        <f>IF(O166="základní",K166,0)</f>
        <v>0</v>
      </c>
      <c r="BF166" s="246">
        <f>IF(O166="snížená",K166,0)</f>
        <v>0</v>
      </c>
      <c r="BG166" s="246">
        <f>IF(O166="zákl. přenesená",K166,0)</f>
        <v>0</v>
      </c>
      <c r="BH166" s="246">
        <f>IF(O166="sníž. přenesená",K166,0)</f>
        <v>0</v>
      </c>
      <c r="BI166" s="246">
        <f>IF(O166="nulová",K166,0)</f>
        <v>0</v>
      </c>
      <c r="BJ166" s="17" t="s">
        <v>82</v>
      </c>
      <c r="BK166" s="246">
        <f>ROUND(P166*H166,2)</f>
        <v>0</v>
      </c>
      <c r="BL166" s="17" t="s">
        <v>141</v>
      </c>
      <c r="BM166" s="245" t="s">
        <v>967</v>
      </c>
    </row>
    <row r="167" s="2" customFormat="1" ht="33" customHeight="1">
      <c r="A167" s="38"/>
      <c r="B167" s="39"/>
      <c r="C167" s="251" t="s">
        <v>416</v>
      </c>
      <c r="D167" s="251" t="s">
        <v>175</v>
      </c>
      <c r="E167" s="252" t="s">
        <v>421</v>
      </c>
      <c r="F167" s="253" t="s">
        <v>422</v>
      </c>
      <c r="G167" s="254" t="s">
        <v>159</v>
      </c>
      <c r="H167" s="255">
        <v>1</v>
      </c>
      <c r="I167" s="256"/>
      <c r="J167" s="257"/>
      <c r="K167" s="258">
        <f>ROUND(P167*H167,2)</f>
        <v>0</v>
      </c>
      <c r="L167" s="253" t="s">
        <v>149</v>
      </c>
      <c r="M167" s="259"/>
      <c r="N167" s="260" t="s">
        <v>22</v>
      </c>
      <c r="O167" s="241" t="s">
        <v>44</v>
      </c>
      <c r="P167" s="242">
        <f>I167+J167</f>
        <v>0</v>
      </c>
      <c r="Q167" s="242">
        <f>ROUND(I167*H167,2)</f>
        <v>0</v>
      </c>
      <c r="R167" s="242">
        <f>ROUND(J167*H167,2)</f>
        <v>0</v>
      </c>
      <c r="S167" s="84"/>
      <c r="T167" s="243">
        <f>S167*H167</f>
        <v>0</v>
      </c>
      <c r="U167" s="243">
        <v>0</v>
      </c>
      <c r="V167" s="243">
        <f>U167*H167</f>
        <v>0</v>
      </c>
      <c r="W167" s="243">
        <v>0</v>
      </c>
      <c r="X167" s="244">
        <f>W167*H167</f>
        <v>0</v>
      </c>
      <c r="Y167" s="38"/>
      <c r="Z167" s="38"/>
      <c r="AA167" s="38"/>
      <c r="AB167" s="38"/>
      <c r="AC167" s="38"/>
      <c r="AD167" s="38"/>
      <c r="AE167" s="38"/>
      <c r="AR167" s="245" t="s">
        <v>178</v>
      </c>
      <c r="AT167" s="245" t="s">
        <v>175</v>
      </c>
      <c r="AU167" s="245" t="s">
        <v>84</v>
      </c>
      <c r="AY167" s="17" t="s">
        <v>142</v>
      </c>
      <c r="BE167" s="246">
        <f>IF(O167="základní",K167,0)</f>
        <v>0</v>
      </c>
      <c r="BF167" s="246">
        <f>IF(O167="snížená",K167,0)</f>
        <v>0</v>
      </c>
      <c r="BG167" s="246">
        <f>IF(O167="zákl. přenesená",K167,0)</f>
        <v>0</v>
      </c>
      <c r="BH167" s="246">
        <f>IF(O167="sníž. přenesená",K167,0)</f>
        <v>0</v>
      </c>
      <c r="BI167" s="246">
        <f>IF(O167="nulová",K167,0)</f>
        <v>0</v>
      </c>
      <c r="BJ167" s="17" t="s">
        <v>82</v>
      </c>
      <c r="BK167" s="246">
        <f>ROUND(P167*H167,2)</f>
        <v>0</v>
      </c>
      <c r="BL167" s="17" t="s">
        <v>178</v>
      </c>
      <c r="BM167" s="245" t="s">
        <v>968</v>
      </c>
    </row>
    <row r="168" s="2" customFormat="1" ht="33" customHeight="1">
      <c r="A168" s="38"/>
      <c r="B168" s="39"/>
      <c r="C168" s="233" t="s">
        <v>420</v>
      </c>
      <c r="D168" s="233" t="s">
        <v>145</v>
      </c>
      <c r="E168" s="234" t="s">
        <v>425</v>
      </c>
      <c r="F168" s="235" t="s">
        <v>426</v>
      </c>
      <c r="G168" s="236" t="s">
        <v>159</v>
      </c>
      <c r="H168" s="237">
        <v>2</v>
      </c>
      <c r="I168" s="238"/>
      <c r="J168" s="238"/>
      <c r="K168" s="239">
        <f>ROUND(P168*H168,2)</f>
        <v>0</v>
      </c>
      <c r="L168" s="235" t="s">
        <v>149</v>
      </c>
      <c r="M168" s="44"/>
      <c r="N168" s="240" t="s">
        <v>22</v>
      </c>
      <c r="O168" s="241" t="s">
        <v>44</v>
      </c>
      <c r="P168" s="242">
        <f>I168+J168</f>
        <v>0</v>
      </c>
      <c r="Q168" s="242">
        <f>ROUND(I168*H168,2)</f>
        <v>0</v>
      </c>
      <c r="R168" s="242">
        <f>ROUND(J168*H168,2)</f>
        <v>0</v>
      </c>
      <c r="S168" s="84"/>
      <c r="T168" s="243">
        <f>S168*H168</f>
        <v>0</v>
      </c>
      <c r="U168" s="243">
        <v>0</v>
      </c>
      <c r="V168" s="243">
        <f>U168*H168</f>
        <v>0</v>
      </c>
      <c r="W168" s="243">
        <v>0</v>
      </c>
      <c r="X168" s="244">
        <f>W168*H168</f>
        <v>0</v>
      </c>
      <c r="Y168" s="38"/>
      <c r="Z168" s="38"/>
      <c r="AA168" s="38"/>
      <c r="AB168" s="38"/>
      <c r="AC168" s="38"/>
      <c r="AD168" s="38"/>
      <c r="AE168" s="38"/>
      <c r="AR168" s="245" t="s">
        <v>141</v>
      </c>
      <c r="AT168" s="245" t="s">
        <v>145</v>
      </c>
      <c r="AU168" s="245" t="s">
        <v>84</v>
      </c>
      <c r="AY168" s="17" t="s">
        <v>142</v>
      </c>
      <c r="BE168" s="246">
        <f>IF(O168="základní",K168,0)</f>
        <v>0</v>
      </c>
      <c r="BF168" s="246">
        <f>IF(O168="snížená",K168,0)</f>
        <v>0</v>
      </c>
      <c r="BG168" s="246">
        <f>IF(O168="zákl. přenesená",K168,0)</f>
        <v>0</v>
      </c>
      <c r="BH168" s="246">
        <f>IF(O168="sníž. přenesená",K168,0)</f>
        <v>0</v>
      </c>
      <c r="BI168" s="246">
        <f>IF(O168="nulová",K168,0)</f>
        <v>0</v>
      </c>
      <c r="BJ168" s="17" t="s">
        <v>82</v>
      </c>
      <c r="BK168" s="246">
        <f>ROUND(P168*H168,2)</f>
        <v>0</v>
      </c>
      <c r="BL168" s="17" t="s">
        <v>141</v>
      </c>
      <c r="BM168" s="245" t="s">
        <v>969</v>
      </c>
    </row>
    <row r="169" s="2" customFormat="1" ht="33" customHeight="1">
      <c r="A169" s="38"/>
      <c r="B169" s="39"/>
      <c r="C169" s="251" t="s">
        <v>424</v>
      </c>
      <c r="D169" s="251" t="s">
        <v>175</v>
      </c>
      <c r="E169" s="252" t="s">
        <v>429</v>
      </c>
      <c r="F169" s="253" t="s">
        <v>430</v>
      </c>
      <c r="G169" s="254" t="s">
        <v>159</v>
      </c>
      <c r="H169" s="255">
        <v>2</v>
      </c>
      <c r="I169" s="256"/>
      <c r="J169" s="257"/>
      <c r="K169" s="258">
        <f>ROUND(P169*H169,2)</f>
        <v>0</v>
      </c>
      <c r="L169" s="253" t="s">
        <v>149</v>
      </c>
      <c r="M169" s="259"/>
      <c r="N169" s="260" t="s">
        <v>22</v>
      </c>
      <c r="O169" s="241" t="s">
        <v>44</v>
      </c>
      <c r="P169" s="242">
        <f>I169+J169</f>
        <v>0</v>
      </c>
      <c r="Q169" s="242">
        <f>ROUND(I169*H169,2)</f>
        <v>0</v>
      </c>
      <c r="R169" s="242">
        <f>ROUND(J169*H169,2)</f>
        <v>0</v>
      </c>
      <c r="S169" s="84"/>
      <c r="T169" s="243">
        <f>S169*H169</f>
        <v>0</v>
      </c>
      <c r="U169" s="243">
        <v>0</v>
      </c>
      <c r="V169" s="243">
        <f>U169*H169</f>
        <v>0</v>
      </c>
      <c r="W169" s="243">
        <v>0</v>
      </c>
      <c r="X169" s="244">
        <f>W169*H169</f>
        <v>0</v>
      </c>
      <c r="Y169" s="38"/>
      <c r="Z169" s="38"/>
      <c r="AA169" s="38"/>
      <c r="AB169" s="38"/>
      <c r="AC169" s="38"/>
      <c r="AD169" s="38"/>
      <c r="AE169" s="38"/>
      <c r="AR169" s="245" t="s">
        <v>178</v>
      </c>
      <c r="AT169" s="245" t="s">
        <v>175</v>
      </c>
      <c r="AU169" s="245" t="s">
        <v>84</v>
      </c>
      <c r="AY169" s="17" t="s">
        <v>142</v>
      </c>
      <c r="BE169" s="246">
        <f>IF(O169="základní",K169,0)</f>
        <v>0</v>
      </c>
      <c r="BF169" s="246">
        <f>IF(O169="snížená",K169,0)</f>
        <v>0</v>
      </c>
      <c r="BG169" s="246">
        <f>IF(O169="zákl. přenesená",K169,0)</f>
        <v>0</v>
      </c>
      <c r="BH169" s="246">
        <f>IF(O169="sníž. přenesená",K169,0)</f>
        <v>0</v>
      </c>
      <c r="BI169" s="246">
        <f>IF(O169="nulová",K169,0)</f>
        <v>0</v>
      </c>
      <c r="BJ169" s="17" t="s">
        <v>82</v>
      </c>
      <c r="BK169" s="246">
        <f>ROUND(P169*H169,2)</f>
        <v>0</v>
      </c>
      <c r="BL169" s="17" t="s">
        <v>178</v>
      </c>
      <c r="BM169" s="245" t="s">
        <v>970</v>
      </c>
    </row>
    <row r="170" s="2" customFormat="1" ht="21.75" customHeight="1">
      <c r="A170" s="38"/>
      <c r="B170" s="39"/>
      <c r="C170" s="251" t="s">
        <v>428</v>
      </c>
      <c r="D170" s="251" t="s">
        <v>175</v>
      </c>
      <c r="E170" s="252" t="s">
        <v>433</v>
      </c>
      <c r="F170" s="253" t="s">
        <v>434</v>
      </c>
      <c r="G170" s="254" t="s">
        <v>159</v>
      </c>
      <c r="H170" s="255">
        <v>1</v>
      </c>
      <c r="I170" s="256"/>
      <c r="J170" s="257"/>
      <c r="K170" s="258">
        <f>ROUND(P170*H170,2)</f>
        <v>0</v>
      </c>
      <c r="L170" s="253" t="s">
        <v>149</v>
      </c>
      <c r="M170" s="259"/>
      <c r="N170" s="260" t="s">
        <v>22</v>
      </c>
      <c r="O170" s="241" t="s">
        <v>44</v>
      </c>
      <c r="P170" s="242">
        <f>I170+J170</f>
        <v>0</v>
      </c>
      <c r="Q170" s="242">
        <f>ROUND(I170*H170,2)</f>
        <v>0</v>
      </c>
      <c r="R170" s="242">
        <f>ROUND(J170*H170,2)</f>
        <v>0</v>
      </c>
      <c r="S170" s="84"/>
      <c r="T170" s="243">
        <f>S170*H170</f>
        <v>0</v>
      </c>
      <c r="U170" s="243">
        <v>0</v>
      </c>
      <c r="V170" s="243">
        <f>U170*H170</f>
        <v>0</v>
      </c>
      <c r="W170" s="243">
        <v>0</v>
      </c>
      <c r="X170" s="244">
        <f>W170*H170</f>
        <v>0</v>
      </c>
      <c r="Y170" s="38"/>
      <c r="Z170" s="38"/>
      <c r="AA170" s="38"/>
      <c r="AB170" s="38"/>
      <c r="AC170" s="38"/>
      <c r="AD170" s="38"/>
      <c r="AE170" s="38"/>
      <c r="AR170" s="245" t="s">
        <v>178</v>
      </c>
      <c r="AT170" s="245" t="s">
        <v>175</v>
      </c>
      <c r="AU170" s="245" t="s">
        <v>84</v>
      </c>
      <c r="AY170" s="17" t="s">
        <v>142</v>
      </c>
      <c r="BE170" s="246">
        <f>IF(O170="základní",K170,0)</f>
        <v>0</v>
      </c>
      <c r="BF170" s="246">
        <f>IF(O170="snížená",K170,0)</f>
        <v>0</v>
      </c>
      <c r="BG170" s="246">
        <f>IF(O170="zákl. přenesená",K170,0)</f>
        <v>0</v>
      </c>
      <c r="BH170" s="246">
        <f>IF(O170="sníž. přenesená",K170,0)</f>
        <v>0</v>
      </c>
      <c r="BI170" s="246">
        <f>IF(O170="nulová",K170,0)</f>
        <v>0</v>
      </c>
      <c r="BJ170" s="17" t="s">
        <v>82</v>
      </c>
      <c r="BK170" s="246">
        <f>ROUND(P170*H170,2)</f>
        <v>0</v>
      </c>
      <c r="BL170" s="17" t="s">
        <v>178</v>
      </c>
      <c r="BM170" s="245" t="s">
        <v>971</v>
      </c>
    </row>
    <row r="171" s="2" customFormat="1" ht="21.75" customHeight="1">
      <c r="A171" s="38"/>
      <c r="B171" s="39"/>
      <c r="C171" s="233" t="s">
        <v>432</v>
      </c>
      <c r="D171" s="233" t="s">
        <v>145</v>
      </c>
      <c r="E171" s="234" t="s">
        <v>437</v>
      </c>
      <c r="F171" s="235" t="s">
        <v>438</v>
      </c>
      <c r="G171" s="236" t="s">
        <v>159</v>
      </c>
      <c r="H171" s="237">
        <v>40</v>
      </c>
      <c r="I171" s="238"/>
      <c r="J171" s="238"/>
      <c r="K171" s="239">
        <f>ROUND(P171*H171,2)</f>
        <v>0</v>
      </c>
      <c r="L171" s="235" t="s">
        <v>149</v>
      </c>
      <c r="M171" s="44"/>
      <c r="N171" s="240" t="s">
        <v>22</v>
      </c>
      <c r="O171" s="241" t="s">
        <v>44</v>
      </c>
      <c r="P171" s="242">
        <f>I171+J171</f>
        <v>0</v>
      </c>
      <c r="Q171" s="242">
        <f>ROUND(I171*H171,2)</f>
        <v>0</v>
      </c>
      <c r="R171" s="242">
        <f>ROUND(J171*H171,2)</f>
        <v>0</v>
      </c>
      <c r="S171" s="84"/>
      <c r="T171" s="243">
        <f>S171*H171</f>
        <v>0</v>
      </c>
      <c r="U171" s="243">
        <v>0</v>
      </c>
      <c r="V171" s="243">
        <f>U171*H171</f>
        <v>0</v>
      </c>
      <c r="W171" s="243">
        <v>0</v>
      </c>
      <c r="X171" s="244">
        <f>W171*H171</f>
        <v>0</v>
      </c>
      <c r="Y171" s="38"/>
      <c r="Z171" s="38"/>
      <c r="AA171" s="38"/>
      <c r="AB171" s="38"/>
      <c r="AC171" s="38"/>
      <c r="AD171" s="38"/>
      <c r="AE171" s="38"/>
      <c r="AR171" s="245" t="s">
        <v>141</v>
      </c>
      <c r="AT171" s="245" t="s">
        <v>145</v>
      </c>
      <c r="AU171" s="245" t="s">
        <v>84</v>
      </c>
      <c r="AY171" s="17" t="s">
        <v>142</v>
      </c>
      <c r="BE171" s="246">
        <f>IF(O171="základní",K171,0)</f>
        <v>0</v>
      </c>
      <c r="BF171" s="246">
        <f>IF(O171="snížená",K171,0)</f>
        <v>0</v>
      </c>
      <c r="BG171" s="246">
        <f>IF(O171="zákl. přenesená",K171,0)</f>
        <v>0</v>
      </c>
      <c r="BH171" s="246">
        <f>IF(O171="sníž. přenesená",K171,0)</f>
        <v>0</v>
      </c>
      <c r="BI171" s="246">
        <f>IF(O171="nulová",K171,0)</f>
        <v>0</v>
      </c>
      <c r="BJ171" s="17" t="s">
        <v>82</v>
      </c>
      <c r="BK171" s="246">
        <f>ROUND(P171*H171,2)</f>
        <v>0</v>
      </c>
      <c r="BL171" s="17" t="s">
        <v>141</v>
      </c>
      <c r="BM171" s="245" t="s">
        <v>972</v>
      </c>
    </row>
    <row r="172" s="2" customFormat="1" ht="21.75" customHeight="1">
      <c r="A172" s="38"/>
      <c r="B172" s="39"/>
      <c r="C172" s="233" t="s">
        <v>436</v>
      </c>
      <c r="D172" s="233" t="s">
        <v>145</v>
      </c>
      <c r="E172" s="234" t="s">
        <v>441</v>
      </c>
      <c r="F172" s="235" t="s">
        <v>442</v>
      </c>
      <c r="G172" s="236" t="s">
        <v>159</v>
      </c>
      <c r="H172" s="237">
        <v>41</v>
      </c>
      <c r="I172" s="238"/>
      <c r="J172" s="238"/>
      <c r="K172" s="239">
        <f>ROUND(P172*H172,2)</f>
        <v>0</v>
      </c>
      <c r="L172" s="235" t="s">
        <v>149</v>
      </c>
      <c r="M172" s="44"/>
      <c r="N172" s="240" t="s">
        <v>22</v>
      </c>
      <c r="O172" s="241" t="s">
        <v>44</v>
      </c>
      <c r="P172" s="242">
        <f>I172+J172</f>
        <v>0</v>
      </c>
      <c r="Q172" s="242">
        <f>ROUND(I172*H172,2)</f>
        <v>0</v>
      </c>
      <c r="R172" s="242">
        <f>ROUND(J172*H172,2)</f>
        <v>0</v>
      </c>
      <c r="S172" s="84"/>
      <c r="T172" s="243">
        <f>S172*H172</f>
        <v>0</v>
      </c>
      <c r="U172" s="243">
        <v>0</v>
      </c>
      <c r="V172" s="243">
        <f>U172*H172</f>
        <v>0</v>
      </c>
      <c r="W172" s="243">
        <v>0</v>
      </c>
      <c r="X172" s="244">
        <f>W172*H172</f>
        <v>0</v>
      </c>
      <c r="Y172" s="38"/>
      <c r="Z172" s="38"/>
      <c r="AA172" s="38"/>
      <c r="AB172" s="38"/>
      <c r="AC172" s="38"/>
      <c r="AD172" s="38"/>
      <c r="AE172" s="38"/>
      <c r="AR172" s="245" t="s">
        <v>141</v>
      </c>
      <c r="AT172" s="245" t="s">
        <v>145</v>
      </c>
      <c r="AU172" s="245" t="s">
        <v>84</v>
      </c>
      <c r="AY172" s="17" t="s">
        <v>142</v>
      </c>
      <c r="BE172" s="246">
        <f>IF(O172="základní",K172,0)</f>
        <v>0</v>
      </c>
      <c r="BF172" s="246">
        <f>IF(O172="snížená",K172,0)</f>
        <v>0</v>
      </c>
      <c r="BG172" s="246">
        <f>IF(O172="zákl. přenesená",K172,0)</f>
        <v>0</v>
      </c>
      <c r="BH172" s="246">
        <f>IF(O172="sníž. přenesená",K172,0)</f>
        <v>0</v>
      </c>
      <c r="BI172" s="246">
        <f>IF(O172="nulová",K172,0)</f>
        <v>0</v>
      </c>
      <c r="BJ172" s="17" t="s">
        <v>82</v>
      </c>
      <c r="BK172" s="246">
        <f>ROUND(P172*H172,2)</f>
        <v>0</v>
      </c>
      <c r="BL172" s="17" t="s">
        <v>141</v>
      </c>
      <c r="BM172" s="245" t="s">
        <v>973</v>
      </c>
    </row>
    <row r="173" s="2" customFormat="1" ht="21.75" customHeight="1">
      <c r="A173" s="38"/>
      <c r="B173" s="39"/>
      <c r="C173" s="251" t="s">
        <v>440</v>
      </c>
      <c r="D173" s="251" t="s">
        <v>175</v>
      </c>
      <c r="E173" s="252" t="s">
        <v>445</v>
      </c>
      <c r="F173" s="253" t="s">
        <v>446</v>
      </c>
      <c r="G173" s="254" t="s">
        <v>159</v>
      </c>
      <c r="H173" s="255">
        <v>25</v>
      </c>
      <c r="I173" s="256"/>
      <c r="J173" s="257"/>
      <c r="K173" s="258">
        <f>ROUND(P173*H173,2)</f>
        <v>0</v>
      </c>
      <c r="L173" s="253" t="s">
        <v>149</v>
      </c>
      <c r="M173" s="259"/>
      <c r="N173" s="260" t="s">
        <v>22</v>
      </c>
      <c r="O173" s="241" t="s">
        <v>44</v>
      </c>
      <c r="P173" s="242">
        <f>I173+J173</f>
        <v>0</v>
      </c>
      <c r="Q173" s="242">
        <f>ROUND(I173*H173,2)</f>
        <v>0</v>
      </c>
      <c r="R173" s="242">
        <f>ROUND(J173*H173,2)</f>
        <v>0</v>
      </c>
      <c r="S173" s="84"/>
      <c r="T173" s="243">
        <f>S173*H173</f>
        <v>0</v>
      </c>
      <c r="U173" s="243">
        <v>0</v>
      </c>
      <c r="V173" s="243">
        <f>U173*H173</f>
        <v>0</v>
      </c>
      <c r="W173" s="243">
        <v>0</v>
      </c>
      <c r="X173" s="244">
        <f>W173*H173</f>
        <v>0</v>
      </c>
      <c r="Y173" s="38"/>
      <c r="Z173" s="38"/>
      <c r="AA173" s="38"/>
      <c r="AB173" s="38"/>
      <c r="AC173" s="38"/>
      <c r="AD173" s="38"/>
      <c r="AE173" s="38"/>
      <c r="AR173" s="245" t="s">
        <v>178</v>
      </c>
      <c r="AT173" s="245" t="s">
        <v>175</v>
      </c>
      <c r="AU173" s="245" t="s">
        <v>84</v>
      </c>
      <c r="AY173" s="17" t="s">
        <v>142</v>
      </c>
      <c r="BE173" s="246">
        <f>IF(O173="základní",K173,0)</f>
        <v>0</v>
      </c>
      <c r="BF173" s="246">
        <f>IF(O173="snížená",K173,0)</f>
        <v>0</v>
      </c>
      <c r="BG173" s="246">
        <f>IF(O173="zákl. přenesená",K173,0)</f>
        <v>0</v>
      </c>
      <c r="BH173" s="246">
        <f>IF(O173="sníž. přenesená",K173,0)</f>
        <v>0</v>
      </c>
      <c r="BI173" s="246">
        <f>IF(O173="nulová",K173,0)</f>
        <v>0</v>
      </c>
      <c r="BJ173" s="17" t="s">
        <v>82</v>
      </c>
      <c r="BK173" s="246">
        <f>ROUND(P173*H173,2)</f>
        <v>0</v>
      </c>
      <c r="BL173" s="17" t="s">
        <v>178</v>
      </c>
      <c r="BM173" s="245" t="s">
        <v>974</v>
      </c>
    </row>
    <row r="174" s="2" customFormat="1" ht="21.75" customHeight="1">
      <c r="A174" s="38"/>
      <c r="B174" s="39"/>
      <c r="C174" s="251" t="s">
        <v>444</v>
      </c>
      <c r="D174" s="251" t="s">
        <v>175</v>
      </c>
      <c r="E174" s="252" t="s">
        <v>449</v>
      </c>
      <c r="F174" s="253" t="s">
        <v>450</v>
      </c>
      <c r="G174" s="254" t="s">
        <v>159</v>
      </c>
      <c r="H174" s="255">
        <v>1</v>
      </c>
      <c r="I174" s="256"/>
      <c r="J174" s="257"/>
      <c r="K174" s="258">
        <f>ROUND(P174*H174,2)</f>
        <v>0</v>
      </c>
      <c r="L174" s="253" t="s">
        <v>149</v>
      </c>
      <c r="M174" s="259"/>
      <c r="N174" s="260" t="s">
        <v>22</v>
      </c>
      <c r="O174" s="241" t="s">
        <v>44</v>
      </c>
      <c r="P174" s="242">
        <f>I174+J174</f>
        <v>0</v>
      </c>
      <c r="Q174" s="242">
        <f>ROUND(I174*H174,2)</f>
        <v>0</v>
      </c>
      <c r="R174" s="242">
        <f>ROUND(J174*H174,2)</f>
        <v>0</v>
      </c>
      <c r="S174" s="84"/>
      <c r="T174" s="243">
        <f>S174*H174</f>
        <v>0</v>
      </c>
      <c r="U174" s="243">
        <v>0</v>
      </c>
      <c r="V174" s="243">
        <f>U174*H174</f>
        <v>0</v>
      </c>
      <c r="W174" s="243">
        <v>0</v>
      </c>
      <c r="X174" s="244">
        <f>W174*H174</f>
        <v>0</v>
      </c>
      <c r="Y174" s="38"/>
      <c r="Z174" s="38"/>
      <c r="AA174" s="38"/>
      <c r="AB174" s="38"/>
      <c r="AC174" s="38"/>
      <c r="AD174" s="38"/>
      <c r="AE174" s="38"/>
      <c r="AR174" s="245" t="s">
        <v>178</v>
      </c>
      <c r="AT174" s="245" t="s">
        <v>175</v>
      </c>
      <c r="AU174" s="245" t="s">
        <v>84</v>
      </c>
      <c r="AY174" s="17" t="s">
        <v>142</v>
      </c>
      <c r="BE174" s="246">
        <f>IF(O174="základní",K174,0)</f>
        <v>0</v>
      </c>
      <c r="BF174" s="246">
        <f>IF(O174="snížená",K174,0)</f>
        <v>0</v>
      </c>
      <c r="BG174" s="246">
        <f>IF(O174="zákl. přenesená",K174,0)</f>
        <v>0</v>
      </c>
      <c r="BH174" s="246">
        <f>IF(O174="sníž. přenesená",K174,0)</f>
        <v>0</v>
      </c>
      <c r="BI174" s="246">
        <f>IF(O174="nulová",K174,0)</f>
        <v>0</v>
      </c>
      <c r="BJ174" s="17" t="s">
        <v>82</v>
      </c>
      <c r="BK174" s="246">
        <f>ROUND(P174*H174,2)</f>
        <v>0</v>
      </c>
      <c r="BL174" s="17" t="s">
        <v>178</v>
      </c>
      <c r="BM174" s="245" t="s">
        <v>975</v>
      </c>
    </row>
    <row r="175" s="2" customFormat="1" ht="21.75" customHeight="1">
      <c r="A175" s="38"/>
      <c r="B175" s="39"/>
      <c r="C175" s="251" t="s">
        <v>448</v>
      </c>
      <c r="D175" s="251" t="s">
        <v>175</v>
      </c>
      <c r="E175" s="252" t="s">
        <v>453</v>
      </c>
      <c r="F175" s="253" t="s">
        <v>454</v>
      </c>
      <c r="G175" s="254" t="s">
        <v>159</v>
      </c>
      <c r="H175" s="255">
        <v>12</v>
      </c>
      <c r="I175" s="256"/>
      <c r="J175" s="257"/>
      <c r="K175" s="258">
        <f>ROUND(P175*H175,2)</f>
        <v>0</v>
      </c>
      <c r="L175" s="253" t="s">
        <v>149</v>
      </c>
      <c r="M175" s="259"/>
      <c r="N175" s="260" t="s">
        <v>22</v>
      </c>
      <c r="O175" s="241" t="s">
        <v>44</v>
      </c>
      <c r="P175" s="242">
        <f>I175+J175</f>
        <v>0</v>
      </c>
      <c r="Q175" s="242">
        <f>ROUND(I175*H175,2)</f>
        <v>0</v>
      </c>
      <c r="R175" s="242">
        <f>ROUND(J175*H175,2)</f>
        <v>0</v>
      </c>
      <c r="S175" s="84"/>
      <c r="T175" s="243">
        <f>S175*H175</f>
        <v>0</v>
      </c>
      <c r="U175" s="243">
        <v>0</v>
      </c>
      <c r="V175" s="243">
        <f>U175*H175</f>
        <v>0</v>
      </c>
      <c r="W175" s="243">
        <v>0</v>
      </c>
      <c r="X175" s="244">
        <f>W175*H175</f>
        <v>0</v>
      </c>
      <c r="Y175" s="38"/>
      <c r="Z175" s="38"/>
      <c r="AA175" s="38"/>
      <c r="AB175" s="38"/>
      <c r="AC175" s="38"/>
      <c r="AD175" s="38"/>
      <c r="AE175" s="38"/>
      <c r="AR175" s="245" t="s">
        <v>178</v>
      </c>
      <c r="AT175" s="245" t="s">
        <v>175</v>
      </c>
      <c r="AU175" s="245" t="s">
        <v>84</v>
      </c>
      <c r="AY175" s="17" t="s">
        <v>142</v>
      </c>
      <c r="BE175" s="246">
        <f>IF(O175="základní",K175,0)</f>
        <v>0</v>
      </c>
      <c r="BF175" s="246">
        <f>IF(O175="snížená",K175,0)</f>
        <v>0</v>
      </c>
      <c r="BG175" s="246">
        <f>IF(O175="zákl. přenesená",K175,0)</f>
        <v>0</v>
      </c>
      <c r="BH175" s="246">
        <f>IF(O175="sníž. přenesená",K175,0)</f>
        <v>0</v>
      </c>
      <c r="BI175" s="246">
        <f>IF(O175="nulová",K175,0)</f>
        <v>0</v>
      </c>
      <c r="BJ175" s="17" t="s">
        <v>82</v>
      </c>
      <c r="BK175" s="246">
        <f>ROUND(P175*H175,2)</f>
        <v>0</v>
      </c>
      <c r="BL175" s="17" t="s">
        <v>178</v>
      </c>
      <c r="BM175" s="245" t="s">
        <v>976</v>
      </c>
    </row>
    <row r="176" s="2" customFormat="1" ht="21.75" customHeight="1">
      <c r="A176" s="38"/>
      <c r="B176" s="39"/>
      <c r="C176" s="251" t="s">
        <v>452</v>
      </c>
      <c r="D176" s="251" t="s">
        <v>175</v>
      </c>
      <c r="E176" s="252" t="s">
        <v>457</v>
      </c>
      <c r="F176" s="253" t="s">
        <v>458</v>
      </c>
      <c r="G176" s="254" t="s">
        <v>159</v>
      </c>
      <c r="H176" s="255">
        <v>3</v>
      </c>
      <c r="I176" s="256"/>
      <c r="J176" s="257"/>
      <c r="K176" s="258">
        <f>ROUND(P176*H176,2)</f>
        <v>0</v>
      </c>
      <c r="L176" s="253" t="s">
        <v>149</v>
      </c>
      <c r="M176" s="259"/>
      <c r="N176" s="260" t="s">
        <v>22</v>
      </c>
      <c r="O176" s="241" t="s">
        <v>44</v>
      </c>
      <c r="P176" s="242">
        <f>I176+J176</f>
        <v>0</v>
      </c>
      <c r="Q176" s="242">
        <f>ROUND(I176*H176,2)</f>
        <v>0</v>
      </c>
      <c r="R176" s="242">
        <f>ROUND(J176*H176,2)</f>
        <v>0</v>
      </c>
      <c r="S176" s="84"/>
      <c r="T176" s="243">
        <f>S176*H176</f>
        <v>0</v>
      </c>
      <c r="U176" s="243">
        <v>0</v>
      </c>
      <c r="V176" s="243">
        <f>U176*H176</f>
        <v>0</v>
      </c>
      <c r="W176" s="243">
        <v>0</v>
      </c>
      <c r="X176" s="244">
        <f>W176*H176</f>
        <v>0</v>
      </c>
      <c r="Y176" s="38"/>
      <c r="Z176" s="38"/>
      <c r="AA176" s="38"/>
      <c r="AB176" s="38"/>
      <c r="AC176" s="38"/>
      <c r="AD176" s="38"/>
      <c r="AE176" s="38"/>
      <c r="AR176" s="245" t="s">
        <v>178</v>
      </c>
      <c r="AT176" s="245" t="s">
        <v>175</v>
      </c>
      <c r="AU176" s="245" t="s">
        <v>84</v>
      </c>
      <c r="AY176" s="17" t="s">
        <v>142</v>
      </c>
      <c r="BE176" s="246">
        <f>IF(O176="základní",K176,0)</f>
        <v>0</v>
      </c>
      <c r="BF176" s="246">
        <f>IF(O176="snížená",K176,0)</f>
        <v>0</v>
      </c>
      <c r="BG176" s="246">
        <f>IF(O176="zákl. přenesená",K176,0)</f>
        <v>0</v>
      </c>
      <c r="BH176" s="246">
        <f>IF(O176="sníž. přenesená",K176,0)</f>
        <v>0</v>
      </c>
      <c r="BI176" s="246">
        <f>IF(O176="nulová",K176,0)</f>
        <v>0</v>
      </c>
      <c r="BJ176" s="17" t="s">
        <v>82</v>
      </c>
      <c r="BK176" s="246">
        <f>ROUND(P176*H176,2)</f>
        <v>0</v>
      </c>
      <c r="BL176" s="17" t="s">
        <v>178</v>
      </c>
      <c r="BM176" s="245" t="s">
        <v>977</v>
      </c>
    </row>
    <row r="177" s="2" customFormat="1" ht="21.75" customHeight="1">
      <c r="A177" s="38"/>
      <c r="B177" s="39"/>
      <c r="C177" s="233" t="s">
        <v>456</v>
      </c>
      <c r="D177" s="233" t="s">
        <v>145</v>
      </c>
      <c r="E177" s="234" t="s">
        <v>461</v>
      </c>
      <c r="F177" s="235" t="s">
        <v>462</v>
      </c>
      <c r="G177" s="236" t="s">
        <v>159</v>
      </c>
      <c r="H177" s="237">
        <v>41</v>
      </c>
      <c r="I177" s="238"/>
      <c r="J177" s="238"/>
      <c r="K177" s="239">
        <f>ROUND(P177*H177,2)</f>
        <v>0</v>
      </c>
      <c r="L177" s="235" t="s">
        <v>149</v>
      </c>
      <c r="M177" s="44"/>
      <c r="N177" s="240" t="s">
        <v>22</v>
      </c>
      <c r="O177" s="241" t="s">
        <v>44</v>
      </c>
      <c r="P177" s="242">
        <f>I177+J177</f>
        <v>0</v>
      </c>
      <c r="Q177" s="242">
        <f>ROUND(I177*H177,2)</f>
        <v>0</v>
      </c>
      <c r="R177" s="242">
        <f>ROUND(J177*H177,2)</f>
        <v>0</v>
      </c>
      <c r="S177" s="84"/>
      <c r="T177" s="243">
        <f>S177*H177</f>
        <v>0</v>
      </c>
      <c r="U177" s="243">
        <v>0</v>
      </c>
      <c r="V177" s="243">
        <f>U177*H177</f>
        <v>0</v>
      </c>
      <c r="W177" s="243">
        <v>0</v>
      </c>
      <c r="X177" s="244">
        <f>W177*H177</f>
        <v>0</v>
      </c>
      <c r="Y177" s="38"/>
      <c r="Z177" s="38"/>
      <c r="AA177" s="38"/>
      <c r="AB177" s="38"/>
      <c r="AC177" s="38"/>
      <c r="AD177" s="38"/>
      <c r="AE177" s="38"/>
      <c r="AR177" s="245" t="s">
        <v>141</v>
      </c>
      <c r="AT177" s="245" t="s">
        <v>145</v>
      </c>
      <c r="AU177" s="245" t="s">
        <v>84</v>
      </c>
      <c r="AY177" s="17" t="s">
        <v>142</v>
      </c>
      <c r="BE177" s="246">
        <f>IF(O177="základní",K177,0)</f>
        <v>0</v>
      </c>
      <c r="BF177" s="246">
        <f>IF(O177="snížená",K177,0)</f>
        <v>0</v>
      </c>
      <c r="BG177" s="246">
        <f>IF(O177="zákl. přenesená",K177,0)</f>
        <v>0</v>
      </c>
      <c r="BH177" s="246">
        <f>IF(O177="sníž. přenesená",K177,0)</f>
        <v>0</v>
      </c>
      <c r="BI177" s="246">
        <f>IF(O177="nulová",K177,0)</f>
        <v>0</v>
      </c>
      <c r="BJ177" s="17" t="s">
        <v>82</v>
      </c>
      <c r="BK177" s="246">
        <f>ROUND(P177*H177,2)</f>
        <v>0</v>
      </c>
      <c r="BL177" s="17" t="s">
        <v>141</v>
      </c>
      <c r="BM177" s="245" t="s">
        <v>978</v>
      </c>
    </row>
    <row r="178" s="2" customFormat="1" ht="21.75" customHeight="1">
      <c r="A178" s="38"/>
      <c r="B178" s="39"/>
      <c r="C178" s="233" t="s">
        <v>460</v>
      </c>
      <c r="D178" s="233" t="s">
        <v>145</v>
      </c>
      <c r="E178" s="234" t="s">
        <v>465</v>
      </c>
      <c r="F178" s="235" t="s">
        <v>466</v>
      </c>
      <c r="G178" s="236" t="s">
        <v>159</v>
      </c>
      <c r="H178" s="237">
        <v>1</v>
      </c>
      <c r="I178" s="238"/>
      <c r="J178" s="238"/>
      <c r="K178" s="239">
        <f>ROUND(P178*H178,2)</f>
        <v>0</v>
      </c>
      <c r="L178" s="235" t="s">
        <v>149</v>
      </c>
      <c r="M178" s="44"/>
      <c r="N178" s="240" t="s">
        <v>22</v>
      </c>
      <c r="O178" s="241" t="s">
        <v>44</v>
      </c>
      <c r="P178" s="242">
        <f>I178+J178</f>
        <v>0</v>
      </c>
      <c r="Q178" s="242">
        <f>ROUND(I178*H178,2)</f>
        <v>0</v>
      </c>
      <c r="R178" s="242">
        <f>ROUND(J178*H178,2)</f>
        <v>0</v>
      </c>
      <c r="S178" s="84"/>
      <c r="T178" s="243">
        <f>S178*H178</f>
        <v>0</v>
      </c>
      <c r="U178" s="243">
        <v>0</v>
      </c>
      <c r="V178" s="243">
        <f>U178*H178</f>
        <v>0</v>
      </c>
      <c r="W178" s="243">
        <v>0</v>
      </c>
      <c r="X178" s="244">
        <f>W178*H178</f>
        <v>0</v>
      </c>
      <c r="Y178" s="38"/>
      <c r="Z178" s="38"/>
      <c r="AA178" s="38"/>
      <c r="AB178" s="38"/>
      <c r="AC178" s="38"/>
      <c r="AD178" s="38"/>
      <c r="AE178" s="38"/>
      <c r="AR178" s="245" t="s">
        <v>141</v>
      </c>
      <c r="AT178" s="245" t="s">
        <v>145</v>
      </c>
      <c r="AU178" s="245" t="s">
        <v>84</v>
      </c>
      <c r="AY178" s="17" t="s">
        <v>142</v>
      </c>
      <c r="BE178" s="246">
        <f>IF(O178="základní",K178,0)</f>
        <v>0</v>
      </c>
      <c r="BF178" s="246">
        <f>IF(O178="snížená",K178,0)</f>
        <v>0</v>
      </c>
      <c r="BG178" s="246">
        <f>IF(O178="zákl. přenesená",K178,0)</f>
        <v>0</v>
      </c>
      <c r="BH178" s="246">
        <f>IF(O178="sníž. přenesená",K178,0)</f>
        <v>0</v>
      </c>
      <c r="BI178" s="246">
        <f>IF(O178="nulová",K178,0)</f>
        <v>0</v>
      </c>
      <c r="BJ178" s="17" t="s">
        <v>82</v>
      </c>
      <c r="BK178" s="246">
        <f>ROUND(P178*H178,2)</f>
        <v>0</v>
      </c>
      <c r="BL178" s="17" t="s">
        <v>141</v>
      </c>
      <c r="BM178" s="245" t="s">
        <v>979</v>
      </c>
    </row>
    <row r="179" s="2" customFormat="1" ht="21.75" customHeight="1">
      <c r="A179" s="38"/>
      <c r="B179" s="39"/>
      <c r="C179" s="251" t="s">
        <v>464</v>
      </c>
      <c r="D179" s="251" t="s">
        <v>175</v>
      </c>
      <c r="E179" s="252" t="s">
        <v>469</v>
      </c>
      <c r="F179" s="253" t="s">
        <v>470</v>
      </c>
      <c r="G179" s="254" t="s">
        <v>159</v>
      </c>
      <c r="H179" s="255">
        <v>1</v>
      </c>
      <c r="I179" s="256"/>
      <c r="J179" s="257"/>
      <c r="K179" s="258">
        <f>ROUND(P179*H179,2)</f>
        <v>0</v>
      </c>
      <c r="L179" s="253" t="s">
        <v>149</v>
      </c>
      <c r="M179" s="259"/>
      <c r="N179" s="260" t="s">
        <v>22</v>
      </c>
      <c r="O179" s="241" t="s">
        <v>44</v>
      </c>
      <c r="P179" s="242">
        <f>I179+J179</f>
        <v>0</v>
      </c>
      <c r="Q179" s="242">
        <f>ROUND(I179*H179,2)</f>
        <v>0</v>
      </c>
      <c r="R179" s="242">
        <f>ROUND(J179*H179,2)</f>
        <v>0</v>
      </c>
      <c r="S179" s="84"/>
      <c r="T179" s="243">
        <f>S179*H179</f>
        <v>0</v>
      </c>
      <c r="U179" s="243">
        <v>0</v>
      </c>
      <c r="V179" s="243">
        <f>U179*H179</f>
        <v>0</v>
      </c>
      <c r="W179" s="243">
        <v>0</v>
      </c>
      <c r="X179" s="244">
        <f>W179*H179</f>
        <v>0</v>
      </c>
      <c r="Y179" s="38"/>
      <c r="Z179" s="38"/>
      <c r="AA179" s="38"/>
      <c r="AB179" s="38"/>
      <c r="AC179" s="38"/>
      <c r="AD179" s="38"/>
      <c r="AE179" s="38"/>
      <c r="AR179" s="245" t="s">
        <v>178</v>
      </c>
      <c r="AT179" s="245" t="s">
        <v>175</v>
      </c>
      <c r="AU179" s="245" t="s">
        <v>84</v>
      </c>
      <c r="AY179" s="17" t="s">
        <v>142</v>
      </c>
      <c r="BE179" s="246">
        <f>IF(O179="základní",K179,0)</f>
        <v>0</v>
      </c>
      <c r="BF179" s="246">
        <f>IF(O179="snížená",K179,0)</f>
        <v>0</v>
      </c>
      <c r="BG179" s="246">
        <f>IF(O179="zákl. přenesená",K179,0)</f>
        <v>0</v>
      </c>
      <c r="BH179" s="246">
        <f>IF(O179="sníž. přenesená",K179,0)</f>
        <v>0</v>
      </c>
      <c r="BI179" s="246">
        <f>IF(O179="nulová",K179,0)</f>
        <v>0</v>
      </c>
      <c r="BJ179" s="17" t="s">
        <v>82</v>
      </c>
      <c r="BK179" s="246">
        <f>ROUND(P179*H179,2)</f>
        <v>0</v>
      </c>
      <c r="BL179" s="17" t="s">
        <v>178</v>
      </c>
      <c r="BM179" s="245" t="s">
        <v>980</v>
      </c>
    </row>
    <row r="180" s="2" customFormat="1" ht="21.75" customHeight="1">
      <c r="A180" s="38"/>
      <c r="B180" s="39"/>
      <c r="C180" s="233" t="s">
        <v>468</v>
      </c>
      <c r="D180" s="233" t="s">
        <v>145</v>
      </c>
      <c r="E180" s="234" t="s">
        <v>473</v>
      </c>
      <c r="F180" s="235" t="s">
        <v>474</v>
      </c>
      <c r="G180" s="236" t="s">
        <v>159</v>
      </c>
      <c r="H180" s="237">
        <v>1</v>
      </c>
      <c r="I180" s="238"/>
      <c r="J180" s="238"/>
      <c r="K180" s="239">
        <f>ROUND(P180*H180,2)</f>
        <v>0</v>
      </c>
      <c r="L180" s="235" t="s">
        <v>149</v>
      </c>
      <c r="M180" s="44"/>
      <c r="N180" s="240" t="s">
        <v>22</v>
      </c>
      <c r="O180" s="241" t="s">
        <v>44</v>
      </c>
      <c r="P180" s="242">
        <f>I180+J180</f>
        <v>0</v>
      </c>
      <c r="Q180" s="242">
        <f>ROUND(I180*H180,2)</f>
        <v>0</v>
      </c>
      <c r="R180" s="242">
        <f>ROUND(J180*H180,2)</f>
        <v>0</v>
      </c>
      <c r="S180" s="84"/>
      <c r="T180" s="243">
        <f>S180*H180</f>
        <v>0</v>
      </c>
      <c r="U180" s="243">
        <v>0</v>
      </c>
      <c r="V180" s="243">
        <f>U180*H180</f>
        <v>0</v>
      </c>
      <c r="W180" s="243">
        <v>0</v>
      </c>
      <c r="X180" s="244">
        <f>W180*H180</f>
        <v>0</v>
      </c>
      <c r="Y180" s="38"/>
      <c r="Z180" s="38"/>
      <c r="AA180" s="38"/>
      <c r="AB180" s="38"/>
      <c r="AC180" s="38"/>
      <c r="AD180" s="38"/>
      <c r="AE180" s="38"/>
      <c r="AR180" s="245" t="s">
        <v>141</v>
      </c>
      <c r="AT180" s="245" t="s">
        <v>145</v>
      </c>
      <c r="AU180" s="245" t="s">
        <v>84</v>
      </c>
      <c r="AY180" s="17" t="s">
        <v>142</v>
      </c>
      <c r="BE180" s="246">
        <f>IF(O180="základní",K180,0)</f>
        <v>0</v>
      </c>
      <c r="BF180" s="246">
        <f>IF(O180="snížená",K180,0)</f>
        <v>0</v>
      </c>
      <c r="BG180" s="246">
        <f>IF(O180="zákl. přenesená",K180,0)</f>
        <v>0</v>
      </c>
      <c r="BH180" s="246">
        <f>IF(O180="sníž. přenesená",K180,0)</f>
        <v>0</v>
      </c>
      <c r="BI180" s="246">
        <f>IF(O180="nulová",K180,0)</f>
        <v>0</v>
      </c>
      <c r="BJ180" s="17" t="s">
        <v>82</v>
      </c>
      <c r="BK180" s="246">
        <f>ROUND(P180*H180,2)</f>
        <v>0</v>
      </c>
      <c r="BL180" s="17" t="s">
        <v>141</v>
      </c>
      <c r="BM180" s="245" t="s">
        <v>981</v>
      </c>
    </row>
    <row r="181" s="2" customFormat="1" ht="78" customHeight="1">
      <c r="A181" s="38"/>
      <c r="B181" s="39"/>
      <c r="C181" s="233" t="s">
        <v>472</v>
      </c>
      <c r="D181" s="233" t="s">
        <v>145</v>
      </c>
      <c r="E181" s="234" t="s">
        <v>477</v>
      </c>
      <c r="F181" s="235" t="s">
        <v>478</v>
      </c>
      <c r="G181" s="236" t="s">
        <v>159</v>
      </c>
      <c r="H181" s="237">
        <v>1</v>
      </c>
      <c r="I181" s="238"/>
      <c r="J181" s="238"/>
      <c r="K181" s="239">
        <f>ROUND(P181*H181,2)</f>
        <v>0</v>
      </c>
      <c r="L181" s="235" t="s">
        <v>149</v>
      </c>
      <c r="M181" s="44"/>
      <c r="N181" s="240" t="s">
        <v>22</v>
      </c>
      <c r="O181" s="241" t="s">
        <v>44</v>
      </c>
      <c r="P181" s="242">
        <f>I181+J181</f>
        <v>0</v>
      </c>
      <c r="Q181" s="242">
        <f>ROUND(I181*H181,2)</f>
        <v>0</v>
      </c>
      <c r="R181" s="242">
        <f>ROUND(J181*H181,2)</f>
        <v>0</v>
      </c>
      <c r="S181" s="84"/>
      <c r="T181" s="243">
        <f>S181*H181</f>
        <v>0</v>
      </c>
      <c r="U181" s="243">
        <v>0</v>
      </c>
      <c r="V181" s="243">
        <f>U181*H181</f>
        <v>0</v>
      </c>
      <c r="W181" s="243">
        <v>0</v>
      </c>
      <c r="X181" s="244">
        <f>W181*H181</f>
        <v>0</v>
      </c>
      <c r="Y181" s="38"/>
      <c r="Z181" s="38"/>
      <c r="AA181" s="38"/>
      <c r="AB181" s="38"/>
      <c r="AC181" s="38"/>
      <c r="AD181" s="38"/>
      <c r="AE181" s="38"/>
      <c r="AR181" s="245" t="s">
        <v>141</v>
      </c>
      <c r="AT181" s="245" t="s">
        <v>145</v>
      </c>
      <c r="AU181" s="245" t="s">
        <v>84</v>
      </c>
      <c r="AY181" s="17" t="s">
        <v>142</v>
      </c>
      <c r="BE181" s="246">
        <f>IF(O181="základní",K181,0)</f>
        <v>0</v>
      </c>
      <c r="BF181" s="246">
        <f>IF(O181="snížená",K181,0)</f>
        <v>0</v>
      </c>
      <c r="BG181" s="246">
        <f>IF(O181="zákl. přenesená",K181,0)</f>
        <v>0</v>
      </c>
      <c r="BH181" s="246">
        <f>IF(O181="sníž. přenesená",K181,0)</f>
        <v>0</v>
      </c>
      <c r="BI181" s="246">
        <f>IF(O181="nulová",K181,0)</f>
        <v>0</v>
      </c>
      <c r="BJ181" s="17" t="s">
        <v>82</v>
      </c>
      <c r="BK181" s="246">
        <f>ROUND(P181*H181,2)</f>
        <v>0</v>
      </c>
      <c r="BL181" s="17" t="s">
        <v>141</v>
      </c>
      <c r="BM181" s="245" t="s">
        <v>982</v>
      </c>
    </row>
    <row r="182" s="2" customFormat="1" ht="21.75" customHeight="1">
      <c r="A182" s="38"/>
      <c r="B182" s="39"/>
      <c r="C182" s="233" t="s">
        <v>476</v>
      </c>
      <c r="D182" s="233" t="s">
        <v>145</v>
      </c>
      <c r="E182" s="234" t="s">
        <v>485</v>
      </c>
      <c r="F182" s="235" t="s">
        <v>486</v>
      </c>
      <c r="G182" s="236" t="s">
        <v>159</v>
      </c>
      <c r="H182" s="237">
        <v>1</v>
      </c>
      <c r="I182" s="238"/>
      <c r="J182" s="238"/>
      <c r="K182" s="239">
        <f>ROUND(P182*H182,2)</f>
        <v>0</v>
      </c>
      <c r="L182" s="235" t="s">
        <v>149</v>
      </c>
      <c r="M182" s="44"/>
      <c r="N182" s="240" t="s">
        <v>22</v>
      </c>
      <c r="O182" s="241" t="s">
        <v>44</v>
      </c>
      <c r="P182" s="242">
        <f>I182+J182</f>
        <v>0</v>
      </c>
      <c r="Q182" s="242">
        <f>ROUND(I182*H182,2)</f>
        <v>0</v>
      </c>
      <c r="R182" s="242">
        <f>ROUND(J182*H182,2)</f>
        <v>0</v>
      </c>
      <c r="S182" s="84"/>
      <c r="T182" s="243">
        <f>S182*H182</f>
        <v>0</v>
      </c>
      <c r="U182" s="243">
        <v>0</v>
      </c>
      <c r="V182" s="243">
        <f>U182*H182</f>
        <v>0</v>
      </c>
      <c r="W182" s="243">
        <v>0</v>
      </c>
      <c r="X182" s="244">
        <f>W182*H182</f>
        <v>0</v>
      </c>
      <c r="Y182" s="38"/>
      <c r="Z182" s="38"/>
      <c r="AA182" s="38"/>
      <c r="AB182" s="38"/>
      <c r="AC182" s="38"/>
      <c r="AD182" s="38"/>
      <c r="AE182" s="38"/>
      <c r="AR182" s="245" t="s">
        <v>141</v>
      </c>
      <c r="AT182" s="245" t="s">
        <v>145</v>
      </c>
      <c r="AU182" s="245" t="s">
        <v>84</v>
      </c>
      <c r="AY182" s="17" t="s">
        <v>142</v>
      </c>
      <c r="BE182" s="246">
        <f>IF(O182="základní",K182,0)</f>
        <v>0</v>
      </c>
      <c r="BF182" s="246">
        <f>IF(O182="snížená",K182,0)</f>
        <v>0</v>
      </c>
      <c r="BG182" s="246">
        <f>IF(O182="zákl. přenesená",K182,0)</f>
        <v>0</v>
      </c>
      <c r="BH182" s="246">
        <f>IF(O182="sníž. přenesená",K182,0)</f>
        <v>0</v>
      </c>
      <c r="BI182" s="246">
        <f>IF(O182="nulová",K182,0)</f>
        <v>0</v>
      </c>
      <c r="BJ182" s="17" t="s">
        <v>82</v>
      </c>
      <c r="BK182" s="246">
        <f>ROUND(P182*H182,2)</f>
        <v>0</v>
      </c>
      <c r="BL182" s="17" t="s">
        <v>141</v>
      </c>
      <c r="BM182" s="245" t="s">
        <v>983</v>
      </c>
    </row>
    <row r="183" s="2" customFormat="1" ht="21.75" customHeight="1">
      <c r="A183" s="38"/>
      <c r="B183" s="39"/>
      <c r="C183" s="233" t="s">
        <v>480</v>
      </c>
      <c r="D183" s="233" t="s">
        <v>145</v>
      </c>
      <c r="E183" s="234" t="s">
        <v>489</v>
      </c>
      <c r="F183" s="235" t="s">
        <v>490</v>
      </c>
      <c r="G183" s="236" t="s">
        <v>159</v>
      </c>
      <c r="H183" s="237">
        <v>1</v>
      </c>
      <c r="I183" s="238"/>
      <c r="J183" s="238"/>
      <c r="K183" s="239">
        <f>ROUND(P183*H183,2)</f>
        <v>0</v>
      </c>
      <c r="L183" s="235" t="s">
        <v>149</v>
      </c>
      <c r="M183" s="44"/>
      <c r="N183" s="240" t="s">
        <v>22</v>
      </c>
      <c r="O183" s="241" t="s">
        <v>44</v>
      </c>
      <c r="P183" s="242">
        <f>I183+J183</f>
        <v>0</v>
      </c>
      <c r="Q183" s="242">
        <f>ROUND(I183*H183,2)</f>
        <v>0</v>
      </c>
      <c r="R183" s="242">
        <f>ROUND(J183*H183,2)</f>
        <v>0</v>
      </c>
      <c r="S183" s="84"/>
      <c r="T183" s="243">
        <f>S183*H183</f>
        <v>0</v>
      </c>
      <c r="U183" s="243">
        <v>0</v>
      </c>
      <c r="V183" s="243">
        <f>U183*H183</f>
        <v>0</v>
      </c>
      <c r="W183" s="243">
        <v>0</v>
      </c>
      <c r="X183" s="244">
        <f>W183*H183</f>
        <v>0</v>
      </c>
      <c r="Y183" s="38"/>
      <c r="Z183" s="38"/>
      <c r="AA183" s="38"/>
      <c r="AB183" s="38"/>
      <c r="AC183" s="38"/>
      <c r="AD183" s="38"/>
      <c r="AE183" s="38"/>
      <c r="AR183" s="245" t="s">
        <v>141</v>
      </c>
      <c r="AT183" s="245" t="s">
        <v>145</v>
      </c>
      <c r="AU183" s="245" t="s">
        <v>84</v>
      </c>
      <c r="AY183" s="17" t="s">
        <v>142</v>
      </c>
      <c r="BE183" s="246">
        <f>IF(O183="základní",K183,0)</f>
        <v>0</v>
      </c>
      <c r="BF183" s="246">
        <f>IF(O183="snížená",K183,0)</f>
        <v>0</v>
      </c>
      <c r="BG183" s="246">
        <f>IF(O183="zákl. přenesená",K183,0)</f>
        <v>0</v>
      </c>
      <c r="BH183" s="246">
        <f>IF(O183="sníž. přenesená",K183,0)</f>
        <v>0</v>
      </c>
      <c r="BI183" s="246">
        <f>IF(O183="nulová",K183,0)</f>
        <v>0</v>
      </c>
      <c r="BJ183" s="17" t="s">
        <v>82</v>
      </c>
      <c r="BK183" s="246">
        <f>ROUND(P183*H183,2)</f>
        <v>0</v>
      </c>
      <c r="BL183" s="17" t="s">
        <v>141</v>
      </c>
      <c r="BM183" s="245" t="s">
        <v>984</v>
      </c>
    </row>
    <row r="184" s="2" customFormat="1" ht="21.75" customHeight="1">
      <c r="A184" s="38"/>
      <c r="B184" s="39"/>
      <c r="C184" s="233" t="s">
        <v>484</v>
      </c>
      <c r="D184" s="233" t="s">
        <v>145</v>
      </c>
      <c r="E184" s="234" t="s">
        <v>505</v>
      </c>
      <c r="F184" s="235" t="s">
        <v>506</v>
      </c>
      <c r="G184" s="236" t="s">
        <v>159</v>
      </c>
      <c r="H184" s="237">
        <v>1</v>
      </c>
      <c r="I184" s="238"/>
      <c r="J184" s="238"/>
      <c r="K184" s="239">
        <f>ROUND(P184*H184,2)</f>
        <v>0</v>
      </c>
      <c r="L184" s="235" t="s">
        <v>149</v>
      </c>
      <c r="M184" s="44"/>
      <c r="N184" s="240" t="s">
        <v>22</v>
      </c>
      <c r="O184" s="241" t="s">
        <v>44</v>
      </c>
      <c r="P184" s="242">
        <f>I184+J184</f>
        <v>0</v>
      </c>
      <c r="Q184" s="242">
        <f>ROUND(I184*H184,2)</f>
        <v>0</v>
      </c>
      <c r="R184" s="242">
        <f>ROUND(J184*H184,2)</f>
        <v>0</v>
      </c>
      <c r="S184" s="84"/>
      <c r="T184" s="243">
        <f>S184*H184</f>
        <v>0</v>
      </c>
      <c r="U184" s="243">
        <v>0</v>
      </c>
      <c r="V184" s="243">
        <f>U184*H184</f>
        <v>0</v>
      </c>
      <c r="W184" s="243">
        <v>0</v>
      </c>
      <c r="X184" s="244">
        <f>W184*H184</f>
        <v>0</v>
      </c>
      <c r="Y184" s="38"/>
      <c r="Z184" s="38"/>
      <c r="AA184" s="38"/>
      <c r="AB184" s="38"/>
      <c r="AC184" s="38"/>
      <c r="AD184" s="38"/>
      <c r="AE184" s="38"/>
      <c r="AR184" s="245" t="s">
        <v>141</v>
      </c>
      <c r="AT184" s="245" t="s">
        <v>145</v>
      </c>
      <c r="AU184" s="245" t="s">
        <v>84</v>
      </c>
      <c r="AY184" s="17" t="s">
        <v>142</v>
      </c>
      <c r="BE184" s="246">
        <f>IF(O184="základní",K184,0)</f>
        <v>0</v>
      </c>
      <c r="BF184" s="246">
        <f>IF(O184="snížená",K184,0)</f>
        <v>0</v>
      </c>
      <c r="BG184" s="246">
        <f>IF(O184="zákl. přenesená",K184,0)</f>
        <v>0</v>
      </c>
      <c r="BH184" s="246">
        <f>IF(O184="sníž. přenesená",K184,0)</f>
        <v>0</v>
      </c>
      <c r="BI184" s="246">
        <f>IF(O184="nulová",K184,0)</f>
        <v>0</v>
      </c>
      <c r="BJ184" s="17" t="s">
        <v>82</v>
      </c>
      <c r="BK184" s="246">
        <f>ROUND(P184*H184,2)</f>
        <v>0</v>
      </c>
      <c r="BL184" s="17" t="s">
        <v>141</v>
      </c>
      <c r="BM184" s="245" t="s">
        <v>985</v>
      </c>
    </row>
    <row r="185" s="2" customFormat="1" ht="21.75" customHeight="1">
      <c r="A185" s="38"/>
      <c r="B185" s="39"/>
      <c r="C185" s="233" t="s">
        <v>488</v>
      </c>
      <c r="D185" s="233" t="s">
        <v>145</v>
      </c>
      <c r="E185" s="234" t="s">
        <v>481</v>
      </c>
      <c r="F185" s="235" t="s">
        <v>482</v>
      </c>
      <c r="G185" s="236" t="s">
        <v>159</v>
      </c>
      <c r="H185" s="237">
        <v>1</v>
      </c>
      <c r="I185" s="238"/>
      <c r="J185" s="238"/>
      <c r="K185" s="239">
        <f>ROUND(P185*H185,2)</f>
        <v>0</v>
      </c>
      <c r="L185" s="235" t="s">
        <v>149</v>
      </c>
      <c r="M185" s="44"/>
      <c r="N185" s="240" t="s">
        <v>22</v>
      </c>
      <c r="O185" s="241" t="s">
        <v>44</v>
      </c>
      <c r="P185" s="242">
        <f>I185+J185</f>
        <v>0</v>
      </c>
      <c r="Q185" s="242">
        <f>ROUND(I185*H185,2)</f>
        <v>0</v>
      </c>
      <c r="R185" s="242">
        <f>ROUND(J185*H185,2)</f>
        <v>0</v>
      </c>
      <c r="S185" s="84"/>
      <c r="T185" s="243">
        <f>S185*H185</f>
        <v>0</v>
      </c>
      <c r="U185" s="243">
        <v>0</v>
      </c>
      <c r="V185" s="243">
        <f>U185*H185</f>
        <v>0</v>
      </c>
      <c r="W185" s="243">
        <v>0</v>
      </c>
      <c r="X185" s="244">
        <f>W185*H185</f>
        <v>0</v>
      </c>
      <c r="Y185" s="38"/>
      <c r="Z185" s="38"/>
      <c r="AA185" s="38"/>
      <c r="AB185" s="38"/>
      <c r="AC185" s="38"/>
      <c r="AD185" s="38"/>
      <c r="AE185" s="38"/>
      <c r="AR185" s="245" t="s">
        <v>141</v>
      </c>
      <c r="AT185" s="245" t="s">
        <v>145</v>
      </c>
      <c r="AU185" s="245" t="s">
        <v>84</v>
      </c>
      <c r="AY185" s="17" t="s">
        <v>142</v>
      </c>
      <c r="BE185" s="246">
        <f>IF(O185="základní",K185,0)</f>
        <v>0</v>
      </c>
      <c r="BF185" s="246">
        <f>IF(O185="snížená",K185,0)</f>
        <v>0</v>
      </c>
      <c r="BG185" s="246">
        <f>IF(O185="zákl. přenesená",K185,0)</f>
        <v>0</v>
      </c>
      <c r="BH185" s="246">
        <f>IF(O185="sníž. přenesená",K185,0)</f>
        <v>0</v>
      </c>
      <c r="BI185" s="246">
        <f>IF(O185="nulová",K185,0)</f>
        <v>0</v>
      </c>
      <c r="BJ185" s="17" t="s">
        <v>82</v>
      </c>
      <c r="BK185" s="246">
        <f>ROUND(P185*H185,2)</f>
        <v>0</v>
      </c>
      <c r="BL185" s="17" t="s">
        <v>141</v>
      </c>
      <c r="BM185" s="245" t="s">
        <v>986</v>
      </c>
    </row>
    <row r="186" s="2" customFormat="1" ht="55.5" customHeight="1">
      <c r="A186" s="38"/>
      <c r="B186" s="39"/>
      <c r="C186" s="233" t="s">
        <v>492</v>
      </c>
      <c r="D186" s="233" t="s">
        <v>145</v>
      </c>
      <c r="E186" s="234" t="s">
        <v>513</v>
      </c>
      <c r="F186" s="235" t="s">
        <v>514</v>
      </c>
      <c r="G186" s="236" t="s">
        <v>159</v>
      </c>
      <c r="H186" s="237">
        <v>1</v>
      </c>
      <c r="I186" s="238"/>
      <c r="J186" s="238"/>
      <c r="K186" s="239">
        <f>ROUND(P186*H186,2)</f>
        <v>0</v>
      </c>
      <c r="L186" s="235" t="s">
        <v>149</v>
      </c>
      <c r="M186" s="44"/>
      <c r="N186" s="240" t="s">
        <v>22</v>
      </c>
      <c r="O186" s="241" t="s">
        <v>44</v>
      </c>
      <c r="P186" s="242">
        <f>I186+J186</f>
        <v>0</v>
      </c>
      <c r="Q186" s="242">
        <f>ROUND(I186*H186,2)</f>
        <v>0</v>
      </c>
      <c r="R186" s="242">
        <f>ROUND(J186*H186,2)</f>
        <v>0</v>
      </c>
      <c r="S186" s="84"/>
      <c r="T186" s="243">
        <f>S186*H186</f>
        <v>0</v>
      </c>
      <c r="U186" s="243">
        <v>0</v>
      </c>
      <c r="V186" s="243">
        <f>U186*H186</f>
        <v>0</v>
      </c>
      <c r="W186" s="243">
        <v>0</v>
      </c>
      <c r="X186" s="244">
        <f>W186*H186</f>
        <v>0</v>
      </c>
      <c r="Y186" s="38"/>
      <c r="Z186" s="38"/>
      <c r="AA186" s="38"/>
      <c r="AB186" s="38"/>
      <c r="AC186" s="38"/>
      <c r="AD186" s="38"/>
      <c r="AE186" s="38"/>
      <c r="AR186" s="245" t="s">
        <v>141</v>
      </c>
      <c r="AT186" s="245" t="s">
        <v>145</v>
      </c>
      <c r="AU186" s="245" t="s">
        <v>84</v>
      </c>
      <c r="AY186" s="17" t="s">
        <v>142</v>
      </c>
      <c r="BE186" s="246">
        <f>IF(O186="základní",K186,0)</f>
        <v>0</v>
      </c>
      <c r="BF186" s="246">
        <f>IF(O186="snížená",K186,0)</f>
        <v>0</v>
      </c>
      <c r="BG186" s="246">
        <f>IF(O186="zákl. přenesená",K186,0)</f>
        <v>0</v>
      </c>
      <c r="BH186" s="246">
        <f>IF(O186="sníž. přenesená",K186,0)</f>
        <v>0</v>
      </c>
      <c r="BI186" s="246">
        <f>IF(O186="nulová",K186,0)</f>
        <v>0</v>
      </c>
      <c r="BJ186" s="17" t="s">
        <v>82</v>
      </c>
      <c r="BK186" s="246">
        <f>ROUND(P186*H186,2)</f>
        <v>0</v>
      </c>
      <c r="BL186" s="17" t="s">
        <v>141</v>
      </c>
      <c r="BM186" s="245" t="s">
        <v>987</v>
      </c>
    </row>
    <row r="187" s="2" customFormat="1" ht="21.75" customHeight="1">
      <c r="A187" s="38"/>
      <c r="B187" s="39"/>
      <c r="C187" s="251" t="s">
        <v>496</v>
      </c>
      <c r="D187" s="251" t="s">
        <v>175</v>
      </c>
      <c r="E187" s="252" t="s">
        <v>517</v>
      </c>
      <c r="F187" s="253" t="s">
        <v>518</v>
      </c>
      <c r="G187" s="254" t="s">
        <v>159</v>
      </c>
      <c r="H187" s="255">
        <v>1</v>
      </c>
      <c r="I187" s="256"/>
      <c r="J187" s="257"/>
      <c r="K187" s="258">
        <f>ROUND(P187*H187,2)</f>
        <v>0</v>
      </c>
      <c r="L187" s="253" t="s">
        <v>149</v>
      </c>
      <c r="M187" s="259"/>
      <c r="N187" s="260" t="s">
        <v>22</v>
      </c>
      <c r="O187" s="241" t="s">
        <v>44</v>
      </c>
      <c r="P187" s="242">
        <f>I187+J187</f>
        <v>0</v>
      </c>
      <c r="Q187" s="242">
        <f>ROUND(I187*H187,2)</f>
        <v>0</v>
      </c>
      <c r="R187" s="242">
        <f>ROUND(J187*H187,2)</f>
        <v>0</v>
      </c>
      <c r="S187" s="84"/>
      <c r="T187" s="243">
        <f>S187*H187</f>
        <v>0</v>
      </c>
      <c r="U187" s="243">
        <v>0</v>
      </c>
      <c r="V187" s="243">
        <f>U187*H187</f>
        <v>0</v>
      </c>
      <c r="W187" s="243">
        <v>0</v>
      </c>
      <c r="X187" s="244">
        <f>W187*H187</f>
        <v>0</v>
      </c>
      <c r="Y187" s="38"/>
      <c r="Z187" s="38"/>
      <c r="AA187" s="38"/>
      <c r="AB187" s="38"/>
      <c r="AC187" s="38"/>
      <c r="AD187" s="38"/>
      <c r="AE187" s="38"/>
      <c r="AR187" s="245" t="s">
        <v>178</v>
      </c>
      <c r="AT187" s="245" t="s">
        <v>175</v>
      </c>
      <c r="AU187" s="245" t="s">
        <v>84</v>
      </c>
      <c r="AY187" s="17" t="s">
        <v>142</v>
      </c>
      <c r="BE187" s="246">
        <f>IF(O187="základní",K187,0)</f>
        <v>0</v>
      </c>
      <c r="BF187" s="246">
        <f>IF(O187="snížená",K187,0)</f>
        <v>0</v>
      </c>
      <c r="BG187" s="246">
        <f>IF(O187="zákl. přenesená",K187,0)</f>
        <v>0</v>
      </c>
      <c r="BH187" s="246">
        <f>IF(O187="sníž. přenesená",K187,0)</f>
        <v>0</v>
      </c>
      <c r="BI187" s="246">
        <f>IF(O187="nulová",K187,0)</f>
        <v>0</v>
      </c>
      <c r="BJ187" s="17" t="s">
        <v>82</v>
      </c>
      <c r="BK187" s="246">
        <f>ROUND(P187*H187,2)</f>
        <v>0</v>
      </c>
      <c r="BL187" s="17" t="s">
        <v>178</v>
      </c>
      <c r="BM187" s="245" t="s">
        <v>988</v>
      </c>
    </row>
    <row r="188" s="2" customFormat="1" ht="21.75" customHeight="1">
      <c r="A188" s="38"/>
      <c r="B188" s="39"/>
      <c r="C188" s="233" t="s">
        <v>500</v>
      </c>
      <c r="D188" s="233" t="s">
        <v>145</v>
      </c>
      <c r="E188" s="234" t="s">
        <v>521</v>
      </c>
      <c r="F188" s="235" t="s">
        <v>522</v>
      </c>
      <c r="G188" s="236" t="s">
        <v>159</v>
      </c>
      <c r="H188" s="237">
        <v>1</v>
      </c>
      <c r="I188" s="238"/>
      <c r="J188" s="238"/>
      <c r="K188" s="239">
        <f>ROUND(P188*H188,2)</f>
        <v>0</v>
      </c>
      <c r="L188" s="235" t="s">
        <v>149</v>
      </c>
      <c r="M188" s="44"/>
      <c r="N188" s="240" t="s">
        <v>22</v>
      </c>
      <c r="O188" s="241" t="s">
        <v>44</v>
      </c>
      <c r="P188" s="242">
        <f>I188+J188</f>
        <v>0</v>
      </c>
      <c r="Q188" s="242">
        <f>ROUND(I188*H188,2)</f>
        <v>0</v>
      </c>
      <c r="R188" s="242">
        <f>ROUND(J188*H188,2)</f>
        <v>0</v>
      </c>
      <c r="S188" s="84"/>
      <c r="T188" s="243">
        <f>S188*H188</f>
        <v>0</v>
      </c>
      <c r="U188" s="243">
        <v>0</v>
      </c>
      <c r="V188" s="243">
        <f>U188*H188</f>
        <v>0</v>
      </c>
      <c r="W188" s="243">
        <v>0</v>
      </c>
      <c r="X188" s="244">
        <f>W188*H188</f>
        <v>0</v>
      </c>
      <c r="Y188" s="38"/>
      <c r="Z188" s="38"/>
      <c r="AA188" s="38"/>
      <c r="AB188" s="38"/>
      <c r="AC188" s="38"/>
      <c r="AD188" s="38"/>
      <c r="AE188" s="38"/>
      <c r="AR188" s="245" t="s">
        <v>141</v>
      </c>
      <c r="AT188" s="245" t="s">
        <v>145</v>
      </c>
      <c r="AU188" s="245" t="s">
        <v>84</v>
      </c>
      <c r="AY188" s="17" t="s">
        <v>142</v>
      </c>
      <c r="BE188" s="246">
        <f>IF(O188="základní",K188,0)</f>
        <v>0</v>
      </c>
      <c r="BF188" s="246">
        <f>IF(O188="snížená",K188,0)</f>
        <v>0</v>
      </c>
      <c r="BG188" s="246">
        <f>IF(O188="zákl. přenesená",K188,0)</f>
        <v>0</v>
      </c>
      <c r="BH188" s="246">
        <f>IF(O188="sníž. přenesená",K188,0)</f>
        <v>0</v>
      </c>
      <c r="BI188" s="246">
        <f>IF(O188="nulová",K188,0)</f>
        <v>0</v>
      </c>
      <c r="BJ188" s="17" t="s">
        <v>82</v>
      </c>
      <c r="BK188" s="246">
        <f>ROUND(P188*H188,2)</f>
        <v>0</v>
      </c>
      <c r="BL188" s="17" t="s">
        <v>141</v>
      </c>
      <c r="BM188" s="245" t="s">
        <v>989</v>
      </c>
    </row>
    <row r="189" s="2" customFormat="1" ht="78" customHeight="1">
      <c r="A189" s="38"/>
      <c r="B189" s="39"/>
      <c r="C189" s="233" t="s">
        <v>504</v>
      </c>
      <c r="D189" s="233" t="s">
        <v>145</v>
      </c>
      <c r="E189" s="234" t="s">
        <v>525</v>
      </c>
      <c r="F189" s="235" t="s">
        <v>526</v>
      </c>
      <c r="G189" s="236" t="s">
        <v>159</v>
      </c>
      <c r="H189" s="237">
        <v>1</v>
      </c>
      <c r="I189" s="238"/>
      <c r="J189" s="238"/>
      <c r="K189" s="239">
        <f>ROUND(P189*H189,2)</f>
        <v>0</v>
      </c>
      <c r="L189" s="235" t="s">
        <v>149</v>
      </c>
      <c r="M189" s="44"/>
      <c r="N189" s="240" t="s">
        <v>22</v>
      </c>
      <c r="O189" s="241" t="s">
        <v>44</v>
      </c>
      <c r="P189" s="242">
        <f>I189+J189</f>
        <v>0</v>
      </c>
      <c r="Q189" s="242">
        <f>ROUND(I189*H189,2)</f>
        <v>0</v>
      </c>
      <c r="R189" s="242">
        <f>ROUND(J189*H189,2)</f>
        <v>0</v>
      </c>
      <c r="S189" s="84"/>
      <c r="T189" s="243">
        <f>S189*H189</f>
        <v>0</v>
      </c>
      <c r="U189" s="243">
        <v>0</v>
      </c>
      <c r="V189" s="243">
        <f>U189*H189</f>
        <v>0</v>
      </c>
      <c r="W189" s="243">
        <v>0</v>
      </c>
      <c r="X189" s="244">
        <f>W189*H189</f>
        <v>0</v>
      </c>
      <c r="Y189" s="38"/>
      <c r="Z189" s="38"/>
      <c r="AA189" s="38"/>
      <c r="AB189" s="38"/>
      <c r="AC189" s="38"/>
      <c r="AD189" s="38"/>
      <c r="AE189" s="38"/>
      <c r="AR189" s="245" t="s">
        <v>141</v>
      </c>
      <c r="AT189" s="245" t="s">
        <v>145</v>
      </c>
      <c r="AU189" s="245" t="s">
        <v>84</v>
      </c>
      <c r="AY189" s="17" t="s">
        <v>142</v>
      </c>
      <c r="BE189" s="246">
        <f>IF(O189="základní",K189,0)</f>
        <v>0</v>
      </c>
      <c r="BF189" s="246">
        <f>IF(O189="snížená",K189,0)</f>
        <v>0</v>
      </c>
      <c r="BG189" s="246">
        <f>IF(O189="zákl. přenesená",K189,0)</f>
        <v>0</v>
      </c>
      <c r="BH189" s="246">
        <f>IF(O189="sníž. přenesená",K189,0)</f>
        <v>0</v>
      </c>
      <c r="BI189" s="246">
        <f>IF(O189="nulová",K189,0)</f>
        <v>0</v>
      </c>
      <c r="BJ189" s="17" t="s">
        <v>82</v>
      </c>
      <c r="BK189" s="246">
        <f>ROUND(P189*H189,2)</f>
        <v>0</v>
      </c>
      <c r="BL189" s="17" t="s">
        <v>141</v>
      </c>
      <c r="BM189" s="245" t="s">
        <v>990</v>
      </c>
    </row>
    <row r="190" s="2" customFormat="1" ht="33" customHeight="1">
      <c r="A190" s="38"/>
      <c r="B190" s="39"/>
      <c r="C190" s="251" t="s">
        <v>508</v>
      </c>
      <c r="D190" s="251" t="s">
        <v>175</v>
      </c>
      <c r="E190" s="252" t="s">
        <v>529</v>
      </c>
      <c r="F190" s="253" t="s">
        <v>530</v>
      </c>
      <c r="G190" s="254" t="s">
        <v>159</v>
      </c>
      <c r="H190" s="255">
        <v>1</v>
      </c>
      <c r="I190" s="256"/>
      <c r="J190" s="257"/>
      <c r="K190" s="258">
        <f>ROUND(P190*H190,2)</f>
        <v>0</v>
      </c>
      <c r="L190" s="253" t="s">
        <v>149</v>
      </c>
      <c r="M190" s="259"/>
      <c r="N190" s="260" t="s">
        <v>22</v>
      </c>
      <c r="O190" s="241" t="s">
        <v>44</v>
      </c>
      <c r="P190" s="242">
        <f>I190+J190</f>
        <v>0</v>
      </c>
      <c r="Q190" s="242">
        <f>ROUND(I190*H190,2)</f>
        <v>0</v>
      </c>
      <c r="R190" s="242">
        <f>ROUND(J190*H190,2)</f>
        <v>0</v>
      </c>
      <c r="S190" s="84"/>
      <c r="T190" s="243">
        <f>S190*H190</f>
        <v>0</v>
      </c>
      <c r="U190" s="243">
        <v>0</v>
      </c>
      <c r="V190" s="243">
        <f>U190*H190</f>
        <v>0</v>
      </c>
      <c r="W190" s="243">
        <v>0</v>
      </c>
      <c r="X190" s="244">
        <f>W190*H190</f>
        <v>0</v>
      </c>
      <c r="Y190" s="38"/>
      <c r="Z190" s="38"/>
      <c r="AA190" s="38"/>
      <c r="AB190" s="38"/>
      <c r="AC190" s="38"/>
      <c r="AD190" s="38"/>
      <c r="AE190" s="38"/>
      <c r="AR190" s="245" t="s">
        <v>178</v>
      </c>
      <c r="AT190" s="245" t="s">
        <v>175</v>
      </c>
      <c r="AU190" s="245" t="s">
        <v>84</v>
      </c>
      <c r="AY190" s="17" t="s">
        <v>142</v>
      </c>
      <c r="BE190" s="246">
        <f>IF(O190="základní",K190,0)</f>
        <v>0</v>
      </c>
      <c r="BF190" s="246">
        <f>IF(O190="snížená",K190,0)</f>
        <v>0</v>
      </c>
      <c r="BG190" s="246">
        <f>IF(O190="zákl. přenesená",K190,0)</f>
        <v>0</v>
      </c>
      <c r="BH190" s="246">
        <f>IF(O190="sníž. přenesená",K190,0)</f>
        <v>0</v>
      </c>
      <c r="BI190" s="246">
        <f>IF(O190="nulová",K190,0)</f>
        <v>0</v>
      </c>
      <c r="BJ190" s="17" t="s">
        <v>82</v>
      </c>
      <c r="BK190" s="246">
        <f>ROUND(P190*H190,2)</f>
        <v>0</v>
      </c>
      <c r="BL190" s="17" t="s">
        <v>178</v>
      </c>
      <c r="BM190" s="245" t="s">
        <v>991</v>
      </c>
    </row>
    <row r="191" s="2" customFormat="1" ht="33" customHeight="1">
      <c r="A191" s="38"/>
      <c r="B191" s="39"/>
      <c r="C191" s="251" t="s">
        <v>512</v>
      </c>
      <c r="D191" s="251" t="s">
        <v>175</v>
      </c>
      <c r="E191" s="252" t="s">
        <v>533</v>
      </c>
      <c r="F191" s="253" t="s">
        <v>534</v>
      </c>
      <c r="G191" s="254" t="s">
        <v>159</v>
      </c>
      <c r="H191" s="255">
        <v>1</v>
      </c>
      <c r="I191" s="256"/>
      <c r="J191" s="257"/>
      <c r="K191" s="258">
        <f>ROUND(P191*H191,2)</f>
        <v>0</v>
      </c>
      <c r="L191" s="253" t="s">
        <v>149</v>
      </c>
      <c r="M191" s="259"/>
      <c r="N191" s="260" t="s">
        <v>22</v>
      </c>
      <c r="O191" s="241" t="s">
        <v>44</v>
      </c>
      <c r="P191" s="242">
        <f>I191+J191</f>
        <v>0</v>
      </c>
      <c r="Q191" s="242">
        <f>ROUND(I191*H191,2)</f>
        <v>0</v>
      </c>
      <c r="R191" s="242">
        <f>ROUND(J191*H191,2)</f>
        <v>0</v>
      </c>
      <c r="S191" s="84"/>
      <c r="T191" s="243">
        <f>S191*H191</f>
        <v>0</v>
      </c>
      <c r="U191" s="243">
        <v>0</v>
      </c>
      <c r="V191" s="243">
        <f>U191*H191</f>
        <v>0</v>
      </c>
      <c r="W191" s="243">
        <v>0</v>
      </c>
      <c r="X191" s="244">
        <f>W191*H191</f>
        <v>0</v>
      </c>
      <c r="Y191" s="38"/>
      <c r="Z191" s="38"/>
      <c r="AA191" s="38"/>
      <c r="AB191" s="38"/>
      <c r="AC191" s="38"/>
      <c r="AD191" s="38"/>
      <c r="AE191" s="38"/>
      <c r="AR191" s="245" t="s">
        <v>178</v>
      </c>
      <c r="AT191" s="245" t="s">
        <v>175</v>
      </c>
      <c r="AU191" s="245" t="s">
        <v>84</v>
      </c>
      <c r="AY191" s="17" t="s">
        <v>142</v>
      </c>
      <c r="BE191" s="246">
        <f>IF(O191="základní",K191,0)</f>
        <v>0</v>
      </c>
      <c r="BF191" s="246">
        <f>IF(O191="snížená",K191,0)</f>
        <v>0</v>
      </c>
      <c r="BG191" s="246">
        <f>IF(O191="zákl. přenesená",K191,0)</f>
        <v>0</v>
      </c>
      <c r="BH191" s="246">
        <f>IF(O191="sníž. přenesená",K191,0)</f>
        <v>0</v>
      </c>
      <c r="BI191" s="246">
        <f>IF(O191="nulová",K191,0)</f>
        <v>0</v>
      </c>
      <c r="BJ191" s="17" t="s">
        <v>82</v>
      </c>
      <c r="BK191" s="246">
        <f>ROUND(P191*H191,2)</f>
        <v>0</v>
      </c>
      <c r="BL191" s="17" t="s">
        <v>178</v>
      </c>
      <c r="BM191" s="245" t="s">
        <v>992</v>
      </c>
    </row>
    <row r="192" s="2" customFormat="1" ht="55.5" customHeight="1">
      <c r="A192" s="38"/>
      <c r="B192" s="39"/>
      <c r="C192" s="233" t="s">
        <v>516</v>
      </c>
      <c r="D192" s="233" t="s">
        <v>145</v>
      </c>
      <c r="E192" s="234" t="s">
        <v>537</v>
      </c>
      <c r="F192" s="235" t="s">
        <v>538</v>
      </c>
      <c r="G192" s="236" t="s">
        <v>159</v>
      </c>
      <c r="H192" s="237">
        <v>3</v>
      </c>
      <c r="I192" s="238"/>
      <c r="J192" s="238"/>
      <c r="K192" s="239">
        <f>ROUND(P192*H192,2)</f>
        <v>0</v>
      </c>
      <c r="L192" s="235" t="s">
        <v>149</v>
      </c>
      <c r="M192" s="44"/>
      <c r="N192" s="240" t="s">
        <v>22</v>
      </c>
      <c r="O192" s="241" t="s">
        <v>44</v>
      </c>
      <c r="P192" s="242">
        <f>I192+J192</f>
        <v>0</v>
      </c>
      <c r="Q192" s="242">
        <f>ROUND(I192*H192,2)</f>
        <v>0</v>
      </c>
      <c r="R192" s="242">
        <f>ROUND(J192*H192,2)</f>
        <v>0</v>
      </c>
      <c r="S192" s="84"/>
      <c r="T192" s="243">
        <f>S192*H192</f>
        <v>0</v>
      </c>
      <c r="U192" s="243">
        <v>0</v>
      </c>
      <c r="V192" s="243">
        <f>U192*H192</f>
        <v>0</v>
      </c>
      <c r="W192" s="243">
        <v>0</v>
      </c>
      <c r="X192" s="244">
        <f>W192*H192</f>
        <v>0</v>
      </c>
      <c r="Y192" s="38"/>
      <c r="Z192" s="38"/>
      <c r="AA192" s="38"/>
      <c r="AB192" s="38"/>
      <c r="AC192" s="38"/>
      <c r="AD192" s="38"/>
      <c r="AE192" s="38"/>
      <c r="AR192" s="245" t="s">
        <v>141</v>
      </c>
      <c r="AT192" s="245" t="s">
        <v>145</v>
      </c>
      <c r="AU192" s="245" t="s">
        <v>84</v>
      </c>
      <c r="AY192" s="17" t="s">
        <v>142</v>
      </c>
      <c r="BE192" s="246">
        <f>IF(O192="základní",K192,0)</f>
        <v>0</v>
      </c>
      <c r="BF192" s="246">
        <f>IF(O192="snížená",K192,0)</f>
        <v>0</v>
      </c>
      <c r="BG192" s="246">
        <f>IF(O192="zákl. přenesená",K192,0)</f>
        <v>0</v>
      </c>
      <c r="BH192" s="246">
        <f>IF(O192="sníž. přenesená",K192,0)</f>
        <v>0</v>
      </c>
      <c r="BI192" s="246">
        <f>IF(O192="nulová",K192,0)</f>
        <v>0</v>
      </c>
      <c r="BJ192" s="17" t="s">
        <v>82</v>
      </c>
      <c r="BK192" s="246">
        <f>ROUND(P192*H192,2)</f>
        <v>0</v>
      </c>
      <c r="BL192" s="17" t="s">
        <v>141</v>
      </c>
      <c r="BM192" s="245" t="s">
        <v>993</v>
      </c>
    </row>
    <row r="193" s="2" customFormat="1" ht="21.75" customHeight="1">
      <c r="A193" s="38"/>
      <c r="B193" s="39"/>
      <c r="C193" s="251" t="s">
        <v>520</v>
      </c>
      <c r="D193" s="251" t="s">
        <v>175</v>
      </c>
      <c r="E193" s="252" t="s">
        <v>541</v>
      </c>
      <c r="F193" s="253" t="s">
        <v>542</v>
      </c>
      <c r="G193" s="254" t="s">
        <v>159</v>
      </c>
      <c r="H193" s="255">
        <v>3</v>
      </c>
      <c r="I193" s="256"/>
      <c r="J193" s="257"/>
      <c r="K193" s="258">
        <f>ROUND(P193*H193,2)</f>
        <v>0</v>
      </c>
      <c r="L193" s="253" t="s">
        <v>149</v>
      </c>
      <c r="M193" s="259"/>
      <c r="N193" s="260" t="s">
        <v>22</v>
      </c>
      <c r="O193" s="241" t="s">
        <v>44</v>
      </c>
      <c r="P193" s="242">
        <f>I193+J193</f>
        <v>0</v>
      </c>
      <c r="Q193" s="242">
        <f>ROUND(I193*H193,2)</f>
        <v>0</v>
      </c>
      <c r="R193" s="242">
        <f>ROUND(J193*H193,2)</f>
        <v>0</v>
      </c>
      <c r="S193" s="84"/>
      <c r="T193" s="243">
        <f>S193*H193</f>
        <v>0</v>
      </c>
      <c r="U193" s="243">
        <v>0</v>
      </c>
      <c r="V193" s="243">
        <f>U193*H193</f>
        <v>0</v>
      </c>
      <c r="W193" s="243">
        <v>0</v>
      </c>
      <c r="X193" s="244">
        <f>W193*H193</f>
        <v>0</v>
      </c>
      <c r="Y193" s="38"/>
      <c r="Z193" s="38"/>
      <c r="AA193" s="38"/>
      <c r="AB193" s="38"/>
      <c r="AC193" s="38"/>
      <c r="AD193" s="38"/>
      <c r="AE193" s="38"/>
      <c r="AR193" s="245" t="s">
        <v>178</v>
      </c>
      <c r="AT193" s="245" t="s">
        <v>175</v>
      </c>
      <c r="AU193" s="245" t="s">
        <v>84</v>
      </c>
      <c r="AY193" s="17" t="s">
        <v>142</v>
      </c>
      <c r="BE193" s="246">
        <f>IF(O193="základní",K193,0)</f>
        <v>0</v>
      </c>
      <c r="BF193" s="246">
        <f>IF(O193="snížená",K193,0)</f>
        <v>0</v>
      </c>
      <c r="BG193" s="246">
        <f>IF(O193="zákl. přenesená",K193,0)</f>
        <v>0</v>
      </c>
      <c r="BH193" s="246">
        <f>IF(O193="sníž. přenesená",K193,0)</f>
        <v>0</v>
      </c>
      <c r="BI193" s="246">
        <f>IF(O193="nulová",K193,0)</f>
        <v>0</v>
      </c>
      <c r="BJ193" s="17" t="s">
        <v>82</v>
      </c>
      <c r="BK193" s="246">
        <f>ROUND(P193*H193,2)</f>
        <v>0</v>
      </c>
      <c r="BL193" s="17" t="s">
        <v>178</v>
      </c>
      <c r="BM193" s="245" t="s">
        <v>994</v>
      </c>
    </row>
    <row r="194" s="2" customFormat="1" ht="21.75" customHeight="1">
      <c r="A194" s="38"/>
      <c r="B194" s="39"/>
      <c r="C194" s="233" t="s">
        <v>524</v>
      </c>
      <c r="D194" s="233" t="s">
        <v>145</v>
      </c>
      <c r="E194" s="234" t="s">
        <v>545</v>
      </c>
      <c r="F194" s="235" t="s">
        <v>546</v>
      </c>
      <c r="G194" s="236" t="s">
        <v>159</v>
      </c>
      <c r="H194" s="237">
        <v>1</v>
      </c>
      <c r="I194" s="238"/>
      <c r="J194" s="238"/>
      <c r="K194" s="239">
        <f>ROUND(P194*H194,2)</f>
        <v>0</v>
      </c>
      <c r="L194" s="235" t="s">
        <v>149</v>
      </c>
      <c r="M194" s="44"/>
      <c r="N194" s="240" t="s">
        <v>22</v>
      </c>
      <c r="O194" s="241" t="s">
        <v>44</v>
      </c>
      <c r="P194" s="242">
        <f>I194+J194</f>
        <v>0</v>
      </c>
      <c r="Q194" s="242">
        <f>ROUND(I194*H194,2)</f>
        <v>0</v>
      </c>
      <c r="R194" s="242">
        <f>ROUND(J194*H194,2)</f>
        <v>0</v>
      </c>
      <c r="S194" s="84"/>
      <c r="T194" s="243">
        <f>S194*H194</f>
        <v>0</v>
      </c>
      <c r="U194" s="243">
        <v>0</v>
      </c>
      <c r="V194" s="243">
        <f>U194*H194</f>
        <v>0</v>
      </c>
      <c r="W194" s="243">
        <v>0</v>
      </c>
      <c r="X194" s="244">
        <f>W194*H194</f>
        <v>0</v>
      </c>
      <c r="Y194" s="38"/>
      <c r="Z194" s="38"/>
      <c r="AA194" s="38"/>
      <c r="AB194" s="38"/>
      <c r="AC194" s="38"/>
      <c r="AD194" s="38"/>
      <c r="AE194" s="38"/>
      <c r="AR194" s="245" t="s">
        <v>141</v>
      </c>
      <c r="AT194" s="245" t="s">
        <v>145</v>
      </c>
      <c r="AU194" s="245" t="s">
        <v>84</v>
      </c>
      <c r="AY194" s="17" t="s">
        <v>142</v>
      </c>
      <c r="BE194" s="246">
        <f>IF(O194="základní",K194,0)</f>
        <v>0</v>
      </c>
      <c r="BF194" s="246">
        <f>IF(O194="snížená",K194,0)</f>
        <v>0</v>
      </c>
      <c r="BG194" s="246">
        <f>IF(O194="zákl. přenesená",K194,0)</f>
        <v>0</v>
      </c>
      <c r="BH194" s="246">
        <f>IF(O194="sníž. přenesená",K194,0)</f>
        <v>0</v>
      </c>
      <c r="BI194" s="246">
        <f>IF(O194="nulová",K194,0)</f>
        <v>0</v>
      </c>
      <c r="BJ194" s="17" t="s">
        <v>82</v>
      </c>
      <c r="BK194" s="246">
        <f>ROUND(P194*H194,2)</f>
        <v>0</v>
      </c>
      <c r="BL194" s="17" t="s">
        <v>141</v>
      </c>
      <c r="BM194" s="245" t="s">
        <v>995</v>
      </c>
    </row>
    <row r="195" s="2" customFormat="1" ht="21.75" customHeight="1">
      <c r="A195" s="38"/>
      <c r="B195" s="39"/>
      <c r="C195" s="233" t="s">
        <v>528</v>
      </c>
      <c r="D195" s="233" t="s">
        <v>145</v>
      </c>
      <c r="E195" s="234" t="s">
        <v>549</v>
      </c>
      <c r="F195" s="235" t="s">
        <v>550</v>
      </c>
      <c r="G195" s="236" t="s">
        <v>159</v>
      </c>
      <c r="H195" s="237">
        <v>1</v>
      </c>
      <c r="I195" s="238"/>
      <c r="J195" s="238"/>
      <c r="K195" s="239">
        <f>ROUND(P195*H195,2)</f>
        <v>0</v>
      </c>
      <c r="L195" s="235" t="s">
        <v>149</v>
      </c>
      <c r="M195" s="44"/>
      <c r="N195" s="240" t="s">
        <v>22</v>
      </c>
      <c r="O195" s="241" t="s">
        <v>44</v>
      </c>
      <c r="P195" s="242">
        <f>I195+J195</f>
        <v>0</v>
      </c>
      <c r="Q195" s="242">
        <f>ROUND(I195*H195,2)</f>
        <v>0</v>
      </c>
      <c r="R195" s="242">
        <f>ROUND(J195*H195,2)</f>
        <v>0</v>
      </c>
      <c r="S195" s="84"/>
      <c r="T195" s="243">
        <f>S195*H195</f>
        <v>0</v>
      </c>
      <c r="U195" s="243">
        <v>0</v>
      </c>
      <c r="V195" s="243">
        <f>U195*H195</f>
        <v>0</v>
      </c>
      <c r="W195" s="243">
        <v>0</v>
      </c>
      <c r="X195" s="244">
        <f>W195*H195</f>
        <v>0</v>
      </c>
      <c r="Y195" s="38"/>
      <c r="Z195" s="38"/>
      <c r="AA195" s="38"/>
      <c r="AB195" s="38"/>
      <c r="AC195" s="38"/>
      <c r="AD195" s="38"/>
      <c r="AE195" s="38"/>
      <c r="AR195" s="245" t="s">
        <v>141</v>
      </c>
      <c r="AT195" s="245" t="s">
        <v>145</v>
      </c>
      <c r="AU195" s="245" t="s">
        <v>84</v>
      </c>
      <c r="AY195" s="17" t="s">
        <v>142</v>
      </c>
      <c r="BE195" s="246">
        <f>IF(O195="základní",K195,0)</f>
        <v>0</v>
      </c>
      <c r="BF195" s="246">
        <f>IF(O195="snížená",K195,0)</f>
        <v>0</v>
      </c>
      <c r="BG195" s="246">
        <f>IF(O195="zákl. přenesená",K195,0)</f>
        <v>0</v>
      </c>
      <c r="BH195" s="246">
        <f>IF(O195="sníž. přenesená",K195,0)</f>
        <v>0</v>
      </c>
      <c r="BI195" s="246">
        <f>IF(O195="nulová",K195,0)</f>
        <v>0</v>
      </c>
      <c r="BJ195" s="17" t="s">
        <v>82</v>
      </c>
      <c r="BK195" s="246">
        <f>ROUND(P195*H195,2)</f>
        <v>0</v>
      </c>
      <c r="BL195" s="17" t="s">
        <v>141</v>
      </c>
      <c r="BM195" s="245" t="s">
        <v>996</v>
      </c>
    </row>
    <row r="196" s="2" customFormat="1" ht="100.5" customHeight="1">
      <c r="A196" s="38"/>
      <c r="B196" s="39"/>
      <c r="C196" s="233" t="s">
        <v>532</v>
      </c>
      <c r="D196" s="233" t="s">
        <v>145</v>
      </c>
      <c r="E196" s="234" t="s">
        <v>553</v>
      </c>
      <c r="F196" s="235" t="s">
        <v>554</v>
      </c>
      <c r="G196" s="236" t="s">
        <v>159</v>
      </c>
      <c r="H196" s="237">
        <v>1</v>
      </c>
      <c r="I196" s="238"/>
      <c r="J196" s="238"/>
      <c r="K196" s="239">
        <f>ROUND(P196*H196,2)</f>
        <v>0</v>
      </c>
      <c r="L196" s="235" t="s">
        <v>149</v>
      </c>
      <c r="M196" s="44"/>
      <c r="N196" s="240" t="s">
        <v>22</v>
      </c>
      <c r="O196" s="241" t="s">
        <v>44</v>
      </c>
      <c r="P196" s="242">
        <f>I196+J196</f>
        <v>0</v>
      </c>
      <c r="Q196" s="242">
        <f>ROUND(I196*H196,2)</f>
        <v>0</v>
      </c>
      <c r="R196" s="242">
        <f>ROUND(J196*H196,2)</f>
        <v>0</v>
      </c>
      <c r="S196" s="84"/>
      <c r="T196" s="243">
        <f>S196*H196</f>
        <v>0</v>
      </c>
      <c r="U196" s="243">
        <v>0</v>
      </c>
      <c r="V196" s="243">
        <f>U196*H196</f>
        <v>0</v>
      </c>
      <c r="W196" s="243">
        <v>0</v>
      </c>
      <c r="X196" s="244">
        <f>W196*H196</f>
        <v>0</v>
      </c>
      <c r="Y196" s="38"/>
      <c r="Z196" s="38"/>
      <c r="AA196" s="38"/>
      <c r="AB196" s="38"/>
      <c r="AC196" s="38"/>
      <c r="AD196" s="38"/>
      <c r="AE196" s="38"/>
      <c r="AR196" s="245" t="s">
        <v>141</v>
      </c>
      <c r="AT196" s="245" t="s">
        <v>145</v>
      </c>
      <c r="AU196" s="245" t="s">
        <v>84</v>
      </c>
      <c r="AY196" s="17" t="s">
        <v>142</v>
      </c>
      <c r="BE196" s="246">
        <f>IF(O196="základní",K196,0)</f>
        <v>0</v>
      </c>
      <c r="BF196" s="246">
        <f>IF(O196="snížená",K196,0)</f>
        <v>0</v>
      </c>
      <c r="BG196" s="246">
        <f>IF(O196="zákl. přenesená",K196,0)</f>
        <v>0</v>
      </c>
      <c r="BH196" s="246">
        <f>IF(O196="sníž. přenesená",K196,0)</f>
        <v>0</v>
      </c>
      <c r="BI196" s="246">
        <f>IF(O196="nulová",K196,0)</f>
        <v>0</v>
      </c>
      <c r="BJ196" s="17" t="s">
        <v>82</v>
      </c>
      <c r="BK196" s="246">
        <f>ROUND(P196*H196,2)</f>
        <v>0</v>
      </c>
      <c r="BL196" s="17" t="s">
        <v>141</v>
      </c>
      <c r="BM196" s="245" t="s">
        <v>997</v>
      </c>
    </row>
    <row r="197" s="2" customFormat="1" ht="33" customHeight="1">
      <c r="A197" s="38"/>
      <c r="B197" s="39"/>
      <c r="C197" s="251" t="s">
        <v>536</v>
      </c>
      <c r="D197" s="251" t="s">
        <v>175</v>
      </c>
      <c r="E197" s="252" t="s">
        <v>557</v>
      </c>
      <c r="F197" s="253" t="s">
        <v>558</v>
      </c>
      <c r="G197" s="254" t="s">
        <v>559</v>
      </c>
      <c r="H197" s="255">
        <v>1</v>
      </c>
      <c r="I197" s="256"/>
      <c r="J197" s="257"/>
      <c r="K197" s="258">
        <f>ROUND(P197*H197,2)</f>
        <v>0</v>
      </c>
      <c r="L197" s="253" t="s">
        <v>149</v>
      </c>
      <c r="M197" s="259"/>
      <c r="N197" s="260" t="s">
        <v>22</v>
      </c>
      <c r="O197" s="241" t="s">
        <v>44</v>
      </c>
      <c r="P197" s="242">
        <f>I197+J197</f>
        <v>0</v>
      </c>
      <c r="Q197" s="242">
        <f>ROUND(I197*H197,2)</f>
        <v>0</v>
      </c>
      <c r="R197" s="242">
        <f>ROUND(J197*H197,2)</f>
        <v>0</v>
      </c>
      <c r="S197" s="84"/>
      <c r="T197" s="243">
        <f>S197*H197</f>
        <v>0</v>
      </c>
      <c r="U197" s="243">
        <v>0</v>
      </c>
      <c r="V197" s="243">
        <f>U197*H197</f>
        <v>0</v>
      </c>
      <c r="W197" s="243">
        <v>0</v>
      </c>
      <c r="X197" s="244">
        <f>W197*H197</f>
        <v>0</v>
      </c>
      <c r="Y197" s="38"/>
      <c r="Z197" s="38"/>
      <c r="AA197" s="38"/>
      <c r="AB197" s="38"/>
      <c r="AC197" s="38"/>
      <c r="AD197" s="38"/>
      <c r="AE197" s="38"/>
      <c r="AR197" s="245" t="s">
        <v>178</v>
      </c>
      <c r="AT197" s="245" t="s">
        <v>175</v>
      </c>
      <c r="AU197" s="245" t="s">
        <v>84</v>
      </c>
      <c r="AY197" s="17" t="s">
        <v>142</v>
      </c>
      <c r="BE197" s="246">
        <f>IF(O197="základní",K197,0)</f>
        <v>0</v>
      </c>
      <c r="BF197" s="246">
        <f>IF(O197="snížená",K197,0)</f>
        <v>0</v>
      </c>
      <c r="BG197" s="246">
        <f>IF(O197="zákl. přenesená",K197,0)</f>
        <v>0</v>
      </c>
      <c r="BH197" s="246">
        <f>IF(O197="sníž. přenesená",K197,0)</f>
        <v>0</v>
      </c>
      <c r="BI197" s="246">
        <f>IF(O197="nulová",K197,0)</f>
        <v>0</v>
      </c>
      <c r="BJ197" s="17" t="s">
        <v>82</v>
      </c>
      <c r="BK197" s="246">
        <f>ROUND(P197*H197,2)</f>
        <v>0</v>
      </c>
      <c r="BL197" s="17" t="s">
        <v>178</v>
      </c>
      <c r="BM197" s="245" t="s">
        <v>998</v>
      </c>
    </row>
    <row r="198" s="2" customFormat="1" ht="21.75" customHeight="1">
      <c r="A198" s="38"/>
      <c r="B198" s="39"/>
      <c r="C198" s="251" t="s">
        <v>540</v>
      </c>
      <c r="D198" s="251" t="s">
        <v>175</v>
      </c>
      <c r="E198" s="252" t="s">
        <v>999</v>
      </c>
      <c r="F198" s="253" t="s">
        <v>1000</v>
      </c>
      <c r="G198" s="254" t="s">
        <v>159</v>
      </c>
      <c r="H198" s="255">
        <v>10</v>
      </c>
      <c r="I198" s="256"/>
      <c r="J198" s="257"/>
      <c r="K198" s="258">
        <f>ROUND(P198*H198,2)</f>
        <v>0</v>
      </c>
      <c r="L198" s="253" t="s">
        <v>149</v>
      </c>
      <c r="M198" s="259"/>
      <c r="N198" s="260" t="s">
        <v>22</v>
      </c>
      <c r="O198" s="241" t="s">
        <v>44</v>
      </c>
      <c r="P198" s="242">
        <f>I198+J198</f>
        <v>0</v>
      </c>
      <c r="Q198" s="242">
        <f>ROUND(I198*H198,2)</f>
        <v>0</v>
      </c>
      <c r="R198" s="242">
        <f>ROUND(J198*H198,2)</f>
        <v>0</v>
      </c>
      <c r="S198" s="84"/>
      <c r="T198" s="243">
        <f>S198*H198</f>
        <v>0</v>
      </c>
      <c r="U198" s="243">
        <v>0</v>
      </c>
      <c r="V198" s="243">
        <f>U198*H198</f>
        <v>0</v>
      </c>
      <c r="W198" s="243">
        <v>0</v>
      </c>
      <c r="X198" s="244">
        <f>W198*H198</f>
        <v>0</v>
      </c>
      <c r="Y198" s="38"/>
      <c r="Z198" s="38"/>
      <c r="AA198" s="38"/>
      <c r="AB198" s="38"/>
      <c r="AC198" s="38"/>
      <c r="AD198" s="38"/>
      <c r="AE198" s="38"/>
      <c r="AR198" s="245" t="s">
        <v>178</v>
      </c>
      <c r="AT198" s="245" t="s">
        <v>175</v>
      </c>
      <c r="AU198" s="245" t="s">
        <v>84</v>
      </c>
      <c r="AY198" s="17" t="s">
        <v>142</v>
      </c>
      <c r="BE198" s="246">
        <f>IF(O198="základní",K198,0)</f>
        <v>0</v>
      </c>
      <c r="BF198" s="246">
        <f>IF(O198="snížená",K198,0)</f>
        <v>0</v>
      </c>
      <c r="BG198" s="246">
        <f>IF(O198="zákl. přenesená",K198,0)</f>
        <v>0</v>
      </c>
      <c r="BH198" s="246">
        <f>IF(O198="sníž. přenesená",K198,0)</f>
        <v>0</v>
      </c>
      <c r="BI198" s="246">
        <f>IF(O198="nulová",K198,0)</f>
        <v>0</v>
      </c>
      <c r="BJ198" s="17" t="s">
        <v>82</v>
      </c>
      <c r="BK198" s="246">
        <f>ROUND(P198*H198,2)</f>
        <v>0</v>
      </c>
      <c r="BL198" s="17" t="s">
        <v>178</v>
      </c>
      <c r="BM198" s="245" t="s">
        <v>1001</v>
      </c>
    </row>
    <row r="199" s="2" customFormat="1" ht="21.75" customHeight="1">
      <c r="A199" s="38"/>
      <c r="B199" s="39"/>
      <c r="C199" s="233" t="s">
        <v>544</v>
      </c>
      <c r="D199" s="233" t="s">
        <v>145</v>
      </c>
      <c r="E199" s="234" t="s">
        <v>562</v>
      </c>
      <c r="F199" s="235" t="s">
        <v>563</v>
      </c>
      <c r="G199" s="236" t="s">
        <v>159</v>
      </c>
      <c r="H199" s="237">
        <v>250</v>
      </c>
      <c r="I199" s="238"/>
      <c r="J199" s="238"/>
      <c r="K199" s="239">
        <f>ROUND(P199*H199,2)</f>
        <v>0</v>
      </c>
      <c r="L199" s="235" t="s">
        <v>149</v>
      </c>
      <c r="M199" s="44"/>
      <c r="N199" s="240" t="s">
        <v>22</v>
      </c>
      <c r="O199" s="241" t="s">
        <v>44</v>
      </c>
      <c r="P199" s="242">
        <f>I199+J199</f>
        <v>0</v>
      </c>
      <c r="Q199" s="242">
        <f>ROUND(I199*H199,2)</f>
        <v>0</v>
      </c>
      <c r="R199" s="242">
        <f>ROUND(J199*H199,2)</f>
        <v>0</v>
      </c>
      <c r="S199" s="84"/>
      <c r="T199" s="243">
        <f>S199*H199</f>
        <v>0</v>
      </c>
      <c r="U199" s="243">
        <v>0</v>
      </c>
      <c r="V199" s="243">
        <f>U199*H199</f>
        <v>0</v>
      </c>
      <c r="W199" s="243">
        <v>0</v>
      </c>
      <c r="X199" s="244">
        <f>W199*H199</f>
        <v>0</v>
      </c>
      <c r="Y199" s="38"/>
      <c r="Z199" s="38"/>
      <c r="AA199" s="38"/>
      <c r="AB199" s="38"/>
      <c r="AC199" s="38"/>
      <c r="AD199" s="38"/>
      <c r="AE199" s="38"/>
      <c r="AR199" s="245" t="s">
        <v>141</v>
      </c>
      <c r="AT199" s="245" t="s">
        <v>145</v>
      </c>
      <c r="AU199" s="245" t="s">
        <v>84</v>
      </c>
      <c r="AY199" s="17" t="s">
        <v>142</v>
      </c>
      <c r="BE199" s="246">
        <f>IF(O199="základní",K199,0)</f>
        <v>0</v>
      </c>
      <c r="BF199" s="246">
        <f>IF(O199="snížená",K199,0)</f>
        <v>0</v>
      </c>
      <c r="BG199" s="246">
        <f>IF(O199="zákl. přenesená",K199,0)</f>
        <v>0</v>
      </c>
      <c r="BH199" s="246">
        <f>IF(O199="sníž. přenesená",K199,0)</f>
        <v>0</v>
      </c>
      <c r="BI199" s="246">
        <f>IF(O199="nulová",K199,0)</f>
        <v>0</v>
      </c>
      <c r="BJ199" s="17" t="s">
        <v>82</v>
      </c>
      <c r="BK199" s="246">
        <f>ROUND(P199*H199,2)</f>
        <v>0</v>
      </c>
      <c r="BL199" s="17" t="s">
        <v>141</v>
      </c>
      <c r="BM199" s="245" t="s">
        <v>1002</v>
      </c>
    </row>
    <row r="200" s="2" customFormat="1" ht="21.75" customHeight="1">
      <c r="A200" s="38"/>
      <c r="B200" s="39"/>
      <c r="C200" s="233" t="s">
        <v>548</v>
      </c>
      <c r="D200" s="233" t="s">
        <v>145</v>
      </c>
      <c r="E200" s="234" t="s">
        <v>509</v>
      </c>
      <c r="F200" s="235" t="s">
        <v>510</v>
      </c>
      <c r="G200" s="236" t="s">
        <v>159</v>
      </c>
      <c r="H200" s="237">
        <v>1</v>
      </c>
      <c r="I200" s="238"/>
      <c r="J200" s="238"/>
      <c r="K200" s="239">
        <f>ROUND(P200*H200,2)</f>
        <v>0</v>
      </c>
      <c r="L200" s="235" t="s">
        <v>149</v>
      </c>
      <c r="M200" s="44"/>
      <c r="N200" s="240" t="s">
        <v>22</v>
      </c>
      <c r="O200" s="241" t="s">
        <v>44</v>
      </c>
      <c r="P200" s="242">
        <f>I200+J200</f>
        <v>0</v>
      </c>
      <c r="Q200" s="242">
        <f>ROUND(I200*H200,2)</f>
        <v>0</v>
      </c>
      <c r="R200" s="242">
        <f>ROUND(J200*H200,2)</f>
        <v>0</v>
      </c>
      <c r="S200" s="84"/>
      <c r="T200" s="243">
        <f>S200*H200</f>
        <v>0</v>
      </c>
      <c r="U200" s="243">
        <v>0</v>
      </c>
      <c r="V200" s="243">
        <f>U200*H200</f>
        <v>0</v>
      </c>
      <c r="W200" s="243">
        <v>0</v>
      </c>
      <c r="X200" s="244">
        <f>W200*H200</f>
        <v>0</v>
      </c>
      <c r="Y200" s="38"/>
      <c r="Z200" s="38"/>
      <c r="AA200" s="38"/>
      <c r="AB200" s="38"/>
      <c r="AC200" s="38"/>
      <c r="AD200" s="38"/>
      <c r="AE200" s="38"/>
      <c r="AR200" s="245" t="s">
        <v>141</v>
      </c>
      <c r="AT200" s="245" t="s">
        <v>145</v>
      </c>
      <c r="AU200" s="245" t="s">
        <v>84</v>
      </c>
      <c r="AY200" s="17" t="s">
        <v>142</v>
      </c>
      <c r="BE200" s="246">
        <f>IF(O200="základní",K200,0)</f>
        <v>0</v>
      </c>
      <c r="BF200" s="246">
        <f>IF(O200="snížená",K200,0)</f>
        <v>0</v>
      </c>
      <c r="BG200" s="246">
        <f>IF(O200="zákl. přenesená",K200,0)</f>
        <v>0</v>
      </c>
      <c r="BH200" s="246">
        <f>IF(O200="sníž. přenesená",K200,0)</f>
        <v>0</v>
      </c>
      <c r="BI200" s="246">
        <f>IF(O200="nulová",K200,0)</f>
        <v>0</v>
      </c>
      <c r="BJ200" s="17" t="s">
        <v>82</v>
      </c>
      <c r="BK200" s="246">
        <f>ROUND(P200*H200,2)</f>
        <v>0</v>
      </c>
      <c r="BL200" s="17" t="s">
        <v>141</v>
      </c>
      <c r="BM200" s="245" t="s">
        <v>1003</v>
      </c>
    </row>
    <row r="201" s="2" customFormat="1" ht="21.75" customHeight="1">
      <c r="A201" s="38"/>
      <c r="B201" s="39"/>
      <c r="C201" s="233" t="s">
        <v>552</v>
      </c>
      <c r="D201" s="233" t="s">
        <v>145</v>
      </c>
      <c r="E201" s="234" t="s">
        <v>566</v>
      </c>
      <c r="F201" s="235" t="s">
        <v>567</v>
      </c>
      <c r="G201" s="236" t="s">
        <v>159</v>
      </c>
      <c r="H201" s="237">
        <v>2</v>
      </c>
      <c r="I201" s="238"/>
      <c r="J201" s="238"/>
      <c r="K201" s="239">
        <f>ROUND(P201*H201,2)</f>
        <v>0</v>
      </c>
      <c r="L201" s="235" t="s">
        <v>149</v>
      </c>
      <c r="M201" s="44"/>
      <c r="N201" s="240" t="s">
        <v>22</v>
      </c>
      <c r="O201" s="241" t="s">
        <v>44</v>
      </c>
      <c r="P201" s="242">
        <f>I201+J201</f>
        <v>0</v>
      </c>
      <c r="Q201" s="242">
        <f>ROUND(I201*H201,2)</f>
        <v>0</v>
      </c>
      <c r="R201" s="242">
        <f>ROUND(J201*H201,2)</f>
        <v>0</v>
      </c>
      <c r="S201" s="84"/>
      <c r="T201" s="243">
        <f>S201*H201</f>
        <v>0</v>
      </c>
      <c r="U201" s="243">
        <v>0</v>
      </c>
      <c r="V201" s="243">
        <f>U201*H201</f>
        <v>0</v>
      </c>
      <c r="W201" s="243">
        <v>0</v>
      </c>
      <c r="X201" s="244">
        <f>W201*H201</f>
        <v>0</v>
      </c>
      <c r="Y201" s="38"/>
      <c r="Z201" s="38"/>
      <c r="AA201" s="38"/>
      <c r="AB201" s="38"/>
      <c r="AC201" s="38"/>
      <c r="AD201" s="38"/>
      <c r="AE201" s="38"/>
      <c r="AR201" s="245" t="s">
        <v>141</v>
      </c>
      <c r="AT201" s="245" t="s">
        <v>145</v>
      </c>
      <c r="AU201" s="245" t="s">
        <v>84</v>
      </c>
      <c r="AY201" s="17" t="s">
        <v>142</v>
      </c>
      <c r="BE201" s="246">
        <f>IF(O201="základní",K201,0)</f>
        <v>0</v>
      </c>
      <c r="BF201" s="246">
        <f>IF(O201="snížená",K201,0)</f>
        <v>0</v>
      </c>
      <c r="BG201" s="246">
        <f>IF(O201="zákl. přenesená",K201,0)</f>
        <v>0</v>
      </c>
      <c r="BH201" s="246">
        <f>IF(O201="sníž. přenesená",K201,0)</f>
        <v>0</v>
      </c>
      <c r="BI201" s="246">
        <f>IF(O201="nulová",K201,0)</f>
        <v>0</v>
      </c>
      <c r="BJ201" s="17" t="s">
        <v>82</v>
      </c>
      <c r="BK201" s="246">
        <f>ROUND(P201*H201,2)</f>
        <v>0</v>
      </c>
      <c r="BL201" s="17" t="s">
        <v>141</v>
      </c>
      <c r="BM201" s="245" t="s">
        <v>1004</v>
      </c>
    </row>
    <row r="202" s="2" customFormat="1" ht="21.75" customHeight="1">
      <c r="A202" s="38"/>
      <c r="B202" s="39"/>
      <c r="C202" s="233" t="s">
        <v>556</v>
      </c>
      <c r="D202" s="233" t="s">
        <v>145</v>
      </c>
      <c r="E202" s="234" t="s">
        <v>570</v>
      </c>
      <c r="F202" s="235" t="s">
        <v>571</v>
      </c>
      <c r="G202" s="236" t="s">
        <v>159</v>
      </c>
      <c r="H202" s="237">
        <v>2</v>
      </c>
      <c r="I202" s="238"/>
      <c r="J202" s="238"/>
      <c r="K202" s="239">
        <f>ROUND(P202*H202,2)</f>
        <v>0</v>
      </c>
      <c r="L202" s="235" t="s">
        <v>149</v>
      </c>
      <c r="M202" s="44"/>
      <c r="N202" s="240" t="s">
        <v>22</v>
      </c>
      <c r="O202" s="241" t="s">
        <v>44</v>
      </c>
      <c r="P202" s="242">
        <f>I202+J202</f>
        <v>0</v>
      </c>
      <c r="Q202" s="242">
        <f>ROUND(I202*H202,2)</f>
        <v>0</v>
      </c>
      <c r="R202" s="242">
        <f>ROUND(J202*H202,2)</f>
        <v>0</v>
      </c>
      <c r="S202" s="84"/>
      <c r="T202" s="243">
        <f>S202*H202</f>
        <v>0</v>
      </c>
      <c r="U202" s="243">
        <v>0</v>
      </c>
      <c r="V202" s="243">
        <f>U202*H202</f>
        <v>0</v>
      </c>
      <c r="W202" s="243">
        <v>0</v>
      </c>
      <c r="X202" s="244">
        <f>W202*H202</f>
        <v>0</v>
      </c>
      <c r="Y202" s="38"/>
      <c r="Z202" s="38"/>
      <c r="AA202" s="38"/>
      <c r="AB202" s="38"/>
      <c r="AC202" s="38"/>
      <c r="AD202" s="38"/>
      <c r="AE202" s="38"/>
      <c r="AR202" s="245" t="s">
        <v>141</v>
      </c>
      <c r="AT202" s="245" t="s">
        <v>145</v>
      </c>
      <c r="AU202" s="245" t="s">
        <v>84</v>
      </c>
      <c r="AY202" s="17" t="s">
        <v>142</v>
      </c>
      <c r="BE202" s="246">
        <f>IF(O202="základní",K202,0)</f>
        <v>0</v>
      </c>
      <c r="BF202" s="246">
        <f>IF(O202="snížená",K202,0)</f>
        <v>0</v>
      </c>
      <c r="BG202" s="246">
        <f>IF(O202="zákl. přenesená",K202,0)</f>
        <v>0</v>
      </c>
      <c r="BH202" s="246">
        <f>IF(O202="sníž. přenesená",K202,0)</f>
        <v>0</v>
      </c>
      <c r="BI202" s="246">
        <f>IF(O202="nulová",K202,0)</f>
        <v>0</v>
      </c>
      <c r="BJ202" s="17" t="s">
        <v>82</v>
      </c>
      <c r="BK202" s="246">
        <f>ROUND(P202*H202,2)</f>
        <v>0</v>
      </c>
      <c r="BL202" s="17" t="s">
        <v>141</v>
      </c>
      <c r="BM202" s="245" t="s">
        <v>1005</v>
      </c>
    </row>
    <row r="203" s="2" customFormat="1" ht="21.75" customHeight="1">
      <c r="A203" s="38"/>
      <c r="B203" s="39"/>
      <c r="C203" s="251" t="s">
        <v>561</v>
      </c>
      <c r="D203" s="251" t="s">
        <v>175</v>
      </c>
      <c r="E203" s="252" t="s">
        <v>574</v>
      </c>
      <c r="F203" s="253" t="s">
        <v>575</v>
      </c>
      <c r="G203" s="254" t="s">
        <v>159</v>
      </c>
      <c r="H203" s="255">
        <v>1</v>
      </c>
      <c r="I203" s="256"/>
      <c r="J203" s="257"/>
      <c r="K203" s="258">
        <f>ROUND(P203*H203,2)</f>
        <v>0</v>
      </c>
      <c r="L203" s="253" t="s">
        <v>149</v>
      </c>
      <c r="M203" s="259"/>
      <c r="N203" s="260" t="s">
        <v>22</v>
      </c>
      <c r="O203" s="241" t="s">
        <v>44</v>
      </c>
      <c r="P203" s="242">
        <f>I203+J203</f>
        <v>0</v>
      </c>
      <c r="Q203" s="242">
        <f>ROUND(I203*H203,2)</f>
        <v>0</v>
      </c>
      <c r="R203" s="242">
        <f>ROUND(J203*H203,2)</f>
        <v>0</v>
      </c>
      <c r="S203" s="84"/>
      <c r="T203" s="243">
        <f>S203*H203</f>
        <v>0</v>
      </c>
      <c r="U203" s="243">
        <v>0</v>
      </c>
      <c r="V203" s="243">
        <f>U203*H203</f>
        <v>0</v>
      </c>
      <c r="W203" s="243">
        <v>0</v>
      </c>
      <c r="X203" s="244">
        <f>W203*H203</f>
        <v>0</v>
      </c>
      <c r="Y203" s="38"/>
      <c r="Z203" s="38"/>
      <c r="AA203" s="38"/>
      <c r="AB203" s="38"/>
      <c r="AC203" s="38"/>
      <c r="AD203" s="38"/>
      <c r="AE203" s="38"/>
      <c r="AR203" s="245" t="s">
        <v>178</v>
      </c>
      <c r="AT203" s="245" t="s">
        <v>175</v>
      </c>
      <c r="AU203" s="245" t="s">
        <v>84</v>
      </c>
      <c r="AY203" s="17" t="s">
        <v>142</v>
      </c>
      <c r="BE203" s="246">
        <f>IF(O203="základní",K203,0)</f>
        <v>0</v>
      </c>
      <c r="BF203" s="246">
        <f>IF(O203="snížená",K203,0)</f>
        <v>0</v>
      </c>
      <c r="BG203" s="246">
        <f>IF(O203="zákl. přenesená",K203,0)</f>
        <v>0</v>
      </c>
      <c r="BH203" s="246">
        <f>IF(O203="sníž. přenesená",K203,0)</f>
        <v>0</v>
      </c>
      <c r="BI203" s="246">
        <f>IF(O203="nulová",K203,0)</f>
        <v>0</v>
      </c>
      <c r="BJ203" s="17" t="s">
        <v>82</v>
      </c>
      <c r="BK203" s="246">
        <f>ROUND(P203*H203,2)</f>
        <v>0</v>
      </c>
      <c r="BL203" s="17" t="s">
        <v>178</v>
      </c>
      <c r="BM203" s="245" t="s">
        <v>1006</v>
      </c>
    </row>
    <row r="204" s="2" customFormat="1" ht="21.75" customHeight="1">
      <c r="A204" s="38"/>
      <c r="B204" s="39"/>
      <c r="C204" s="251" t="s">
        <v>565</v>
      </c>
      <c r="D204" s="251" t="s">
        <v>175</v>
      </c>
      <c r="E204" s="252" t="s">
        <v>578</v>
      </c>
      <c r="F204" s="253" t="s">
        <v>579</v>
      </c>
      <c r="G204" s="254" t="s">
        <v>159</v>
      </c>
      <c r="H204" s="255">
        <v>1</v>
      </c>
      <c r="I204" s="256"/>
      <c r="J204" s="257"/>
      <c r="K204" s="258">
        <f>ROUND(P204*H204,2)</f>
        <v>0</v>
      </c>
      <c r="L204" s="253" t="s">
        <v>149</v>
      </c>
      <c r="M204" s="259"/>
      <c r="N204" s="260" t="s">
        <v>22</v>
      </c>
      <c r="O204" s="241" t="s">
        <v>44</v>
      </c>
      <c r="P204" s="242">
        <f>I204+J204</f>
        <v>0</v>
      </c>
      <c r="Q204" s="242">
        <f>ROUND(I204*H204,2)</f>
        <v>0</v>
      </c>
      <c r="R204" s="242">
        <f>ROUND(J204*H204,2)</f>
        <v>0</v>
      </c>
      <c r="S204" s="84"/>
      <c r="T204" s="243">
        <f>S204*H204</f>
        <v>0</v>
      </c>
      <c r="U204" s="243">
        <v>0</v>
      </c>
      <c r="V204" s="243">
        <f>U204*H204</f>
        <v>0</v>
      </c>
      <c r="W204" s="243">
        <v>0</v>
      </c>
      <c r="X204" s="244">
        <f>W204*H204</f>
        <v>0</v>
      </c>
      <c r="Y204" s="38"/>
      <c r="Z204" s="38"/>
      <c r="AA204" s="38"/>
      <c r="AB204" s="38"/>
      <c r="AC204" s="38"/>
      <c r="AD204" s="38"/>
      <c r="AE204" s="38"/>
      <c r="AR204" s="245" t="s">
        <v>84</v>
      </c>
      <c r="AT204" s="245" t="s">
        <v>175</v>
      </c>
      <c r="AU204" s="245" t="s">
        <v>84</v>
      </c>
      <c r="AY204" s="17" t="s">
        <v>142</v>
      </c>
      <c r="BE204" s="246">
        <f>IF(O204="základní",K204,0)</f>
        <v>0</v>
      </c>
      <c r="BF204" s="246">
        <f>IF(O204="snížená",K204,0)</f>
        <v>0</v>
      </c>
      <c r="BG204" s="246">
        <f>IF(O204="zákl. přenesená",K204,0)</f>
        <v>0</v>
      </c>
      <c r="BH204" s="246">
        <f>IF(O204="sníž. přenesená",K204,0)</f>
        <v>0</v>
      </c>
      <c r="BI204" s="246">
        <f>IF(O204="nulová",K204,0)</f>
        <v>0</v>
      </c>
      <c r="BJ204" s="17" t="s">
        <v>82</v>
      </c>
      <c r="BK204" s="246">
        <f>ROUND(P204*H204,2)</f>
        <v>0</v>
      </c>
      <c r="BL204" s="17" t="s">
        <v>82</v>
      </c>
      <c r="BM204" s="245" t="s">
        <v>1007</v>
      </c>
    </row>
    <row r="205" s="2" customFormat="1" ht="21.75" customHeight="1">
      <c r="A205" s="38"/>
      <c r="B205" s="39"/>
      <c r="C205" s="233" t="s">
        <v>569</v>
      </c>
      <c r="D205" s="233" t="s">
        <v>145</v>
      </c>
      <c r="E205" s="234" t="s">
        <v>582</v>
      </c>
      <c r="F205" s="235" t="s">
        <v>583</v>
      </c>
      <c r="G205" s="236" t="s">
        <v>159</v>
      </c>
      <c r="H205" s="237">
        <v>1</v>
      </c>
      <c r="I205" s="238"/>
      <c r="J205" s="238"/>
      <c r="K205" s="239">
        <f>ROUND(P205*H205,2)</f>
        <v>0</v>
      </c>
      <c r="L205" s="235" t="s">
        <v>149</v>
      </c>
      <c r="M205" s="44"/>
      <c r="N205" s="240" t="s">
        <v>22</v>
      </c>
      <c r="O205" s="241" t="s">
        <v>44</v>
      </c>
      <c r="P205" s="242">
        <f>I205+J205</f>
        <v>0</v>
      </c>
      <c r="Q205" s="242">
        <f>ROUND(I205*H205,2)</f>
        <v>0</v>
      </c>
      <c r="R205" s="242">
        <f>ROUND(J205*H205,2)</f>
        <v>0</v>
      </c>
      <c r="S205" s="84"/>
      <c r="T205" s="243">
        <f>S205*H205</f>
        <v>0</v>
      </c>
      <c r="U205" s="243">
        <v>0</v>
      </c>
      <c r="V205" s="243">
        <f>U205*H205</f>
        <v>0</v>
      </c>
      <c r="W205" s="243">
        <v>0</v>
      </c>
      <c r="X205" s="244">
        <f>W205*H205</f>
        <v>0</v>
      </c>
      <c r="Y205" s="38"/>
      <c r="Z205" s="38"/>
      <c r="AA205" s="38"/>
      <c r="AB205" s="38"/>
      <c r="AC205" s="38"/>
      <c r="AD205" s="38"/>
      <c r="AE205" s="38"/>
      <c r="AR205" s="245" t="s">
        <v>82</v>
      </c>
      <c r="AT205" s="245" t="s">
        <v>145</v>
      </c>
      <c r="AU205" s="245" t="s">
        <v>84</v>
      </c>
      <c r="AY205" s="17" t="s">
        <v>142</v>
      </c>
      <c r="BE205" s="246">
        <f>IF(O205="základní",K205,0)</f>
        <v>0</v>
      </c>
      <c r="BF205" s="246">
        <f>IF(O205="snížená",K205,0)</f>
        <v>0</v>
      </c>
      <c r="BG205" s="246">
        <f>IF(O205="zákl. přenesená",K205,0)</f>
        <v>0</v>
      </c>
      <c r="BH205" s="246">
        <f>IF(O205="sníž. přenesená",K205,0)</f>
        <v>0</v>
      </c>
      <c r="BI205" s="246">
        <f>IF(O205="nulová",K205,0)</f>
        <v>0</v>
      </c>
      <c r="BJ205" s="17" t="s">
        <v>82</v>
      </c>
      <c r="BK205" s="246">
        <f>ROUND(P205*H205,2)</f>
        <v>0</v>
      </c>
      <c r="BL205" s="17" t="s">
        <v>82</v>
      </c>
      <c r="BM205" s="245" t="s">
        <v>1008</v>
      </c>
    </row>
    <row r="206" s="2" customFormat="1" ht="21.75" customHeight="1">
      <c r="A206" s="38"/>
      <c r="B206" s="39"/>
      <c r="C206" s="251" t="s">
        <v>573</v>
      </c>
      <c r="D206" s="251" t="s">
        <v>175</v>
      </c>
      <c r="E206" s="252" t="s">
        <v>586</v>
      </c>
      <c r="F206" s="253" t="s">
        <v>587</v>
      </c>
      <c r="G206" s="254" t="s">
        <v>159</v>
      </c>
      <c r="H206" s="255">
        <v>1</v>
      </c>
      <c r="I206" s="256"/>
      <c r="J206" s="257"/>
      <c r="K206" s="258">
        <f>ROUND(P206*H206,2)</f>
        <v>0</v>
      </c>
      <c r="L206" s="253" t="s">
        <v>149</v>
      </c>
      <c r="M206" s="259"/>
      <c r="N206" s="260" t="s">
        <v>22</v>
      </c>
      <c r="O206" s="241" t="s">
        <v>44</v>
      </c>
      <c r="P206" s="242">
        <f>I206+J206</f>
        <v>0</v>
      </c>
      <c r="Q206" s="242">
        <f>ROUND(I206*H206,2)</f>
        <v>0</v>
      </c>
      <c r="R206" s="242">
        <f>ROUND(J206*H206,2)</f>
        <v>0</v>
      </c>
      <c r="S206" s="84"/>
      <c r="T206" s="243">
        <f>S206*H206</f>
        <v>0</v>
      </c>
      <c r="U206" s="243">
        <v>0</v>
      </c>
      <c r="V206" s="243">
        <f>U206*H206</f>
        <v>0</v>
      </c>
      <c r="W206" s="243">
        <v>0</v>
      </c>
      <c r="X206" s="244">
        <f>W206*H206</f>
        <v>0</v>
      </c>
      <c r="Y206" s="38"/>
      <c r="Z206" s="38"/>
      <c r="AA206" s="38"/>
      <c r="AB206" s="38"/>
      <c r="AC206" s="38"/>
      <c r="AD206" s="38"/>
      <c r="AE206" s="38"/>
      <c r="AR206" s="245" t="s">
        <v>84</v>
      </c>
      <c r="AT206" s="245" t="s">
        <v>175</v>
      </c>
      <c r="AU206" s="245" t="s">
        <v>84</v>
      </c>
      <c r="AY206" s="17" t="s">
        <v>142</v>
      </c>
      <c r="BE206" s="246">
        <f>IF(O206="základní",K206,0)</f>
        <v>0</v>
      </c>
      <c r="BF206" s="246">
        <f>IF(O206="snížená",K206,0)</f>
        <v>0</v>
      </c>
      <c r="BG206" s="246">
        <f>IF(O206="zákl. přenesená",K206,0)</f>
        <v>0</v>
      </c>
      <c r="BH206" s="246">
        <f>IF(O206="sníž. přenesená",K206,0)</f>
        <v>0</v>
      </c>
      <c r="BI206" s="246">
        <f>IF(O206="nulová",K206,0)</f>
        <v>0</v>
      </c>
      <c r="BJ206" s="17" t="s">
        <v>82</v>
      </c>
      <c r="BK206" s="246">
        <f>ROUND(P206*H206,2)</f>
        <v>0</v>
      </c>
      <c r="BL206" s="17" t="s">
        <v>82</v>
      </c>
      <c r="BM206" s="245" t="s">
        <v>1009</v>
      </c>
    </row>
    <row r="207" s="2" customFormat="1" ht="21.75" customHeight="1">
      <c r="A207" s="38"/>
      <c r="B207" s="39"/>
      <c r="C207" s="233" t="s">
        <v>577</v>
      </c>
      <c r="D207" s="233" t="s">
        <v>145</v>
      </c>
      <c r="E207" s="234" t="s">
        <v>590</v>
      </c>
      <c r="F207" s="235" t="s">
        <v>591</v>
      </c>
      <c r="G207" s="236" t="s">
        <v>159</v>
      </c>
      <c r="H207" s="237">
        <v>2</v>
      </c>
      <c r="I207" s="238"/>
      <c r="J207" s="238"/>
      <c r="K207" s="239">
        <f>ROUND(P207*H207,2)</f>
        <v>0</v>
      </c>
      <c r="L207" s="235" t="s">
        <v>149</v>
      </c>
      <c r="M207" s="44"/>
      <c r="N207" s="240" t="s">
        <v>22</v>
      </c>
      <c r="O207" s="241" t="s">
        <v>44</v>
      </c>
      <c r="P207" s="242">
        <f>I207+J207</f>
        <v>0</v>
      </c>
      <c r="Q207" s="242">
        <f>ROUND(I207*H207,2)</f>
        <v>0</v>
      </c>
      <c r="R207" s="242">
        <f>ROUND(J207*H207,2)</f>
        <v>0</v>
      </c>
      <c r="S207" s="84"/>
      <c r="T207" s="243">
        <f>S207*H207</f>
        <v>0</v>
      </c>
      <c r="U207" s="243">
        <v>0</v>
      </c>
      <c r="V207" s="243">
        <f>U207*H207</f>
        <v>0</v>
      </c>
      <c r="W207" s="243">
        <v>0</v>
      </c>
      <c r="X207" s="244">
        <f>W207*H207</f>
        <v>0</v>
      </c>
      <c r="Y207" s="38"/>
      <c r="Z207" s="38"/>
      <c r="AA207" s="38"/>
      <c r="AB207" s="38"/>
      <c r="AC207" s="38"/>
      <c r="AD207" s="38"/>
      <c r="AE207" s="38"/>
      <c r="AR207" s="245" t="s">
        <v>141</v>
      </c>
      <c r="AT207" s="245" t="s">
        <v>145</v>
      </c>
      <c r="AU207" s="245" t="s">
        <v>84</v>
      </c>
      <c r="AY207" s="17" t="s">
        <v>142</v>
      </c>
      <c r="BE207" s="246">
        <f>IF(O207="základní",K207,0)</f>
        <v>0</v>
      </c>
      <c r="BF207" s="246">
        <f>IF(O207="snížená",K207,0)</f>
        <v>0</v>
      </c>
      <c r="BG207" s="246">
        <f>IF(O207="zákl. přenesená",K207,0)</f>
        <v>0</v>
      </c>
      <c r="BH207" s="246">
        <f>IF(O207="sníž. přenesená",K207,0)</f>
        <v>0</v>
      </c>
      <c r="BI207" s="246">
        <f>IF(O207="nulová",K207,0)</f>
        <v>0</v>
      </c>
      <c r="BJ207" s="17" t="s">
        <v>82</v>
      </c>
      <c r="BK207" s="246">
        <f>ROUND(P207*H207,2)</f>
        <v>0</v>
      </c>
      <c r="BL207" s="17" t="s">
        <v>141</v>
      </c>
      <c r="BM207" s="245" t="s">
        <v>1010</v>
      </c>
    </row>
    <row r="208" s="2" customFormat="1" ht="33" customHeight="1">
      <c r="A208" s="38"/>
      <c r="B208" s="39"/>
      <c r="C208" s="233" t="s">
        <v>581</v>
      </c>
      <c r="D208" s="233" t="s">
        <v>145</v>
      </c>
      <c r="E208" s="234" t="s">
        <v>594</v>
      </c>
      <c r="F208" s="235" t="s">
        <v>595</v>
      </c>
      <c r="G208" s="236" t="s">
        <v>159</v>
      </c>
      <c r="H208" s="237">
        <v>2</v>
      </c>
      <c r="I208" s="238"/>
      <c r="J208" s="238"/>
      <c r="K208" s="239">
        <f>ROUND(P208*H208,2)</f>
        <v>0</v>
      </c>
      <c r="L208" s="235" t="s">
        <v>149</v>
      </c>
      <c r="M208" s="44"/>
      <c r="N208" s="240" t="s">
        <v>22</v>
      </c>
      <c r="O208" s="241" t="s">
        <v>44</v>
      </c>
      <c r="P208" s="242">
        <f>I208+J208</f>
        <v>0</v>
      </c>
      <c r="Q208" s="242">
        <f>ROUND(I208*H208,2)</f>
        <v>0</v>
      </c>
      <c r="R208" s="242">
        <f>ROUND(J208*H208,2)</f>
        <v>0</v>
      </c>
      <c r="S208" s="84"/>
      <c r="T208" s="243">
        <f>S208*H208</f>
        <v>0</v>
      </c>
      <c r="U208" s="243">
        <v>0</v>
      </c>
      <c r="V208" s="243">
        <f>U208*H208</f>
        <v>0</v>
      </c>
      <c r="W208" s="243">
        <v>0</v>
      </c>
      <c r="X208" s="244">
        <f>W208*H208</f>
        <v>0</v>
      </c>
      <c r="Y208" s="38"/>
      <c r="Z208" s="38"/>
      <c r="AA208" s="38"/>
      <c r="AB208" s="38"/>
      <c r="AC208" s="38"/>
      <c r="AD208" s="38"/>
      <c r="AE208" s="38"/>
      <c r="AR208" s="245" t="s">
        <v>141</v>
      </c>
      <c r="AT208" s="245" t="s">
        <v>145</v>
      </c>
      <c r="AU208" s="245" t="s">
        <v>84</v>
      </c>
      <c r="AY208" s="17" t="s">
        <v>142</v>
      </c>
      <c r="BE208" s="246">
        <f>IF(O208="základní",K208,0)</f>
        <v>0</v>
      </c>
      <c r="BF208" s="246">
        <f>IF(O208="snížená",K208,0)</f>
        <v>0</v>
      </c>
      <c r="BG208" s="246">
        <f>IF(O208="zákl. přenesená",K208,0)</f>
        <v>0</v>
      </c>
      <c r="BH208" s="246">
        <f>IF(O208="sníž. přenesená",K208,0)</f>
        <v>0</v>
      </c>
      <c r="BI208" s="246">
        <f>IF(O208="nulová",K208,0)</f>
        <v>0</v>
      </c>
      <c r="BJ208" s="17" t="s">
        <v>82</v>
      </c>
      <c r="BK208" s="246">
        <f>ROUND(P208*H208,2)</f>
        <v>0</v>
      </c>
      <c r="BL208" s="17" t="s">
        <v>141</v>
      </c>
      <c r="BM208" s="245" t="s">
        <v>1011</v>
      </c>
    </row>
    <row r="209" s="2" customFormat="1" ht="21.75" customHeight="1">
      <c r="A209" s="38"/>
      <c r="B209" s="39"/>
      <c r="C209" s="251" t="s">
        <v>585</v>
      </c>
      <c r="D209" s="251" t="s">
        <v>175</v>
      </c>
      <c r="E209" s="252" t="s">
        <v>598</v>
      </c>
      <c r="F209" s="253" t="s">
        <v>599</v>
      </c>
      <c r="G209" s="254" t="s">
        <v>159</v>
      </c>
      <c r="H209" s="255">
        <v>1</v>
      </c>
      <c r="I209" s="256"/>
      <c r="J209" s="257"/>
      <c r="K209" s="258">
        <f>ROUND(P209*H209,2)</f>
        <v>0</v>
      </c>
      <c r="L209" s="253" t="s">
        <v>149</v>
      </c>
      <c r="M209" s="259"/>
      <c r="N209" s="260" t="s">
        <v>22</v>
      </c>
      <c r="O209" s="241" t="s">
        <v>44</v>
      </c>
      <c r="P209" s="242">
        <f>I209+J209</f>
        <v>0</v>
      </c>
      <c r="Q209" s="242">
        <f>ROUND(I209*H209,2)</f>
        <v>0</v>
      </c>
      <c r="R209" s="242">
        <f>ROUND(J209*H209,2)</f>
        <v>0</v>
      </c>
      <c r="S209" s="84"/>
      <c r="T209" s="243">
        <f>S209*H209</f>
        <v>0</v>
      </c>
      <c r="U209" s="243">
        <v>0</v>
      </c>
      <c r="V209" s="243">
        <f>U209*H209</f>
        <v>0</v>
      </c>
      <c r="W209" s="243">
        <v>0</v>
      </c>
      <c r="X209" s="244">
        <f>W209*H209</f>
        <v>0</v>
      </c>
      <c r="Y209" s="38"/>
      <c r="Z209" s="38"/>
      <c r="AA209" s="38"/>
      <c r="AB209" s="38"/>
      <c r="AC209" s="38"/>
      <c r="AD209" s="38"/>
      <c r="AE209" s="38"/>
      <c r="AR209" s="245" t="s">
        <v>178</v>
      </c>
      <c r="AT209" s="245" t="s">
        <v>175</v>
      </c>
      <c r="AU209" s="245" t="s">
        <v>84</v>
      </c>
      <c r="AY209" s="17" t="s">
        <v>142</v>
      </c>
      <c r="BE209" s="246">
        <f>IF(O209="základní",K209,0)</f>
        <v>0</v>
      </c>
      <c r="BF209" s="246">
        <f>IF(O209="snížená",K209,0)</f>
        <v>0</v>
      </c>
      <c r="BG209" s="246">
        <f>IF(O209="zákl. přenesená",K209,0)</f>
        <v>0</v>
      </c>
      <c r="BH209" s="246">
        <f>IF(O209="sníž. přenesená",K209,0)</f>
        <v>0</v>
      </c>
      <c r="BI209" s="246">
        <f>IF(O209="nulová",K209,0)</f>
        <v>0</v>
      </c>
      <c r="BJ209" s="17" t="s">
        <v>82</v>
      </c>
      <c r="BK209" s="246">
        <f>ROUND(P209*H209,2)</f>
        <v>0</v>
      </c>
      <c r="BL209" s="17" t="s">
        <v>178</v>
      </c>
      <c r="BM209" s="245" t="s">
        <v>1012</v>
      </c>
    </row>
    <row r="210" s="2" customFormat="1" ht="21.75" customHeight="1">
      <c r="A210" s="38"/>
      <c r="B210" s="39"/>
      <c r="C210" s="251" t="s">
        <v>589</v>
      </c>
      <c r="D210" s="251" t="s">
        <v>175</v>
      </c>
      <c r="E210" s="252" t="s">
        <v>602</v>
      </c>
      <c r="F210" s="253" t="s">
        <v>603</v>
      </c>
      <c r="G210" s="254" t="s">
        <v>159</v>
      </c>
      <c r="H210" s="255">
        <v>1</v>
      </c>
      <c r="I210" s="256"/>
      <c r="J210" s="257"/>
      <c r="K210" s="258">
        <f>ROUND(P210*H210,2)</f>
        <v>0</v>
      </c>
      <c r="L210" s="253" t="s">
        <v>149</v>
      </c>
      <c r="M210" s="259"/>
      <c r="N210" s="260" t="s">
        <v>22</v>
      </c>
      <c r="O210" s="241" t="s">
        <v>44</v>
      </c>
      <c r="P210" s="242">
        <f>I210+J210</f>
        <v>0</v>
      </c>
      <c r="Q210" s="242">
        <f>ROUND(I210*H210,2)</f>
        <v>0</v>
      </c>
      <c r="R210" s="242">
        <f>ROUND(J210*H210,2)</f>
        <v>0</v>
      </c>
      <c r="S210" s="84"/>
      <c r="T210" s="243">
        <f>S210*H210</f>
        <v>0</v>
      </c>
      <c r="U210" s="243">
        <v>0</v>
      </c>
      <c r="V210" s="243">
        <f>U210*H210</f>
        <v>0</v>
      </c>
      <c r="W210" s="243">
        <v>0</v>
      </c>
      <c r="X210" s="244">
        <f>W210*H210</f>
        <v>0</v>
      </c>
      <c r="Y210" s="38"/>
      <c r="Z210" s="38"/>
      <c r="AA210" s="38"/>
      <c r="AB210" s="38"/>
      <c r="AC210" s="38"/>
      <c r="AD210" s="38"/>
      <c r="AE210" s="38"/>
      <c r="AR210" s="245" t="s">
        <v>178</v>
      </c>
      <c r="AT210" s="245" t="s">
        <v>175</v>
      </c>
      <c r="AU210" s="245" t="s">
        <v>84</v>
      </c>
      <c r="AY210" s="17" t="s">
        <v>142</v>
      </c>
      <c r="BE210" s="246">
        <f>IF(O210="základní",K210,0)</f>
        <v>0</v>
      </c>
      <c r="BF210" s="246">
        <f>IF(O210="snížená",K210,0)</f>
        <v>0</v>
      </c>
      <c r="BG210" s="246">
        <f>IF(O210="zákl. přenesená",K210,0)</f>
        <v>0</v>
      </c>
      <c r="BH210" s="246">
        <f>IF(O210="sníž. přenesená",K210,0)</f>
        <v>0</v>
      </c>
      <c r="BI210" s="246">
        <f>IF(O210="nulová",K210,0)</f>
        <v>0</v>
      </c>
      <c r="BJ210" s="17" t="s">
        <v>82</v>
      </c>
      <c r="BK210" s="246">
        <f>ROUND(P210*H210,2)</f>
        <v>0</v>
      </c>
      <c r="BL210" s="17" t="s">
        <v>178</v>
      </c>
      <c r="BM210" s="245" t="s">
        <v>1013</v>
      </c>
    </row>
    <row r="211" s="2" customFormat="1" ht="21.75" customHeight="1">
      <c r="A211" s="38"/>
      <c r="B211" s="39"/>
      <c r="C211" s="233" t="s">
        <v>593</v>
      </c>
      <c r="D211" s="233" t="s">
        <v>145</v>
      </c>
      <c r="E211" s="234" t="s">
        <v>606</v>
      </c>
      <c r="F211" s="235" t="s">
        <v>607</v>
      </c>
      <c r="G211" s="236" t="s">
        <v>608</v>
      </c>
      <c r="H211" s="237">
        <v>55</v>
      </c>
      <c r="I211" s="238"/>
      <c r="J211" s="238"/>
      <c r="K211" s="239">
        <f>ROUND(P211*H211,2)</f>
        <v>0</v>
      </c>
      <c r="L211" s="235" t="s">
        <v>149</v>
      </c>
      <c r="M211" s="44"/>
      <c r="N211" s="240" t="s">
        <v>22</v>
      </c>
      <c r="O211" s="241" t="s">
        <v>44</v>
      </c>
      <c r="P211" s="242">
        <f>I211+J211</f>
        <v>0</v>
      </c>
      <c r="Q211" s="242">
        <f>ROUND(I211*H211,2)</f>
        <v>0</v>
      </c>
      <c r="R211" s="242">
        <f>ROUND(J211*H211,2)</f>
        <v>0</v>
      </c>
      <c r="S211" s="84"/>
      <c r="T211" s="243">
        <f>S211*H211</f>
        <v>0</v>
      </c>
      <c r="U211" s="243">
        <v>0</v>
      </c>
      <c r="V211" s="243">
        <f>U211*H211</f>
        <v>0</v>
      </c>
      <c r="W211" s="243">
        <v>0</v>
      </c>
      <c r="X211" s="244">
        <f>W211*H211</f>
        <v>0</v>
      </c>
      <c r="Y211" s="38"/>
      <c r="Z211" s="38"/>
      <c r="AA211" s="38"/>
      <c r="AB211" s="38"/>
      <c r="AC211" s="38"/>
      <c r="AD211" s="38"/>
      <c r="AE211" s="38"/>
      <c r="AR211" s="245" t="s">
        <v>141</v>
      </c>
      <c r="AT211" s="245" t="s">
        <v>145</v>
      </c>
      <c r="AU211" s="245" t="s">
        <v>84</v>
      </c>
      <c r="AY211" s="17" t="s">
        <v>142</v>
      </c>
      <c r="BE211" s="246">
        <f>IF(O211="základní",K211,0)</f>
        <v>0</v>
      </c>
      <c r="BF211" s="246">
        <f>IF(O211="snížená",K211,0)</f>
        <v>0</v>
      </c>
      <c r="BG211" s="246">
        <f>IF(O211="zákl. přenesená",K211,0)</f>
        <v>0</v>
      </c>
      <c r="BH211" s="246">
        <f>IF(O211="sníž. přenesená",K211,0)</f>
        <v>0</v>
      </c>
      <c r="BI211" s="246">
        <f>IF(O211="nulová",K211,0)</f>
        <v>0</v>
      </c>
      <c r="BJ211" s="17" t="s">
        <v>82</v>
      </c>
      <c r="BK211" s="246">
        <f>ROUND(P211*H211,2)</f>
        <v>0</v>
      </c>
      <c r="BL211" s="17" t="s">
        <v>141</v>
      </c>
      <c r="BM211" s="245" t="s">
        <v>1014</v>
      </c>
    </row>
    <row r="212" s="2" customFormat="1" ht="21.75" customHeight="1">
      <c r="A212" s="38"/>
      <c r="B212" s="39"/>
      <c r="C212" s="233" t="s">
        <v>597</v>
      </c>
      <c r="D212" s="233" t="s">
        <v>145</v>
      </c>
      <c r="E212" s="234" t="s">
        <v>611</v>
      </c>
      <c r="F212" s="235" t="s">
        <v>612</v>
      </c>
      <c r="G212" s="236" t="s">
        <v>159</v>
      </c>
      <c r="H212" s="237">
        <v>1</v>
      </c>
      <c r="I212" s="238"/>
      <c r="J212" s="238"/>
      <c r="K212" s="239">
        <f>ROUND(P212*H212,2)</f>
        <v>0</v>
      </c>
      <c r="L212" s="235" t="s">
        <v>149</v>
      </c>
      <c r="M212" s="44"/>
      <c r="N212" s="240" t="s">
        <v>22</v>
      </c>
      <c r="O212" s="241" t="s">
        <v>44</v>
      </c>
      <c r="P212" s="242">
        <f>I212+J212</f>
        <v>0</v>
      </c>
      <c r="Q212" s="242">
        <f>ROUND(I212*H212,2)</f>
        <v>0</v>
      </c>
      <c r="R212" s="242">
        <f>ROUND(J212*H212,2)</f>
        <v>0</v>
      </c>
      <c r="S212" s="84"/>
      <c r="T212" s="243">
        <f>S212*H212</f>
        <v>0</v>
      </c>
      <c r="U212" s="243">
        <v>0</v>
      </c>
      <c r="V212" s="243">
        <f>U212*H212</f>
        <v>0</v>
      </c>
      <c r="W212" s="243">
        <v>0</v>
      </c>
      <c r="X212" s="244">
        <f>W212*H212</f>
        <v>0</v>
      </c>
      <c r="Y212" s="38"/>
      <c r="Z212" s="38"/>
      <c r="AA212" s="38"/>
      <c r="AB212" s="38"/>
      <c r="AC212" s="38"/>
      <c r="AD212" s="38"/>
      <c r="AE212" s="38"/>
      <c r="AR212" s="245" t="s">
        <v>141</v>
      </c>
      <c r="AT212" s="245" t="s">
        <v>145</v>
      </c>
      <c r="AU212" s="245" t="s">
        <v>84</v>
      </c>
      <c r="AY212" s="17" t="s">
        <v>142</v>
      </c>
      <c r="BE212" s="246">
        <f>IF(O212="základní",K212,0)</f>
        <v>0</v>
      </c>
      <c r="BF212" s="246">
        <f>IF(O212="snížená",K212,0)</f>
        <v>0</v>
      </c>
      <c r="BG212" s="246">
        <f>IF(O212="zákl. přenesená",K212,0)</f>
        <v>0</v>
      </c>
      <c r="BH212" s="246">
        <f>IF(O212="sníž. přenesená",K212,0)</f>
        <v>0</v>
      </c>
      <c r="BI212" s="246">
        <f>IF(O212="nulová",K212,0)</f>
        <v>0</v>
      </c>
      <c r="BJ212" s="17" t="s">
        <v>82</v>
      </c>
      <c r="BK212" s="246">
        <f>ROUND(P212*H212,2)</f>
        <v>0</v>
      </c>
      <c r="BL212" s="17" t="s">
        <v>141</v>
      </c>
      <c r="BM212" s="245" t="s">
        <v>1015</v>
      </c>
    </row>
    <row r="213" s="2" customFormat="1" ht="21.75" customHeight="1">
      <c r="A213" s="38"/>
      <c r="B213" s="39"/>
      <c r="C213" s="251" t="s">
        <v>601</v>
      </c>
      <c r="D213" s="251" t="s">
        <v>175</v>
      </c>
      <c r="E213" s="252" t="s">
        <v>615</v>
      </c>
      <c r="F213" s="253" t="s">
        <v>616</v>
      </c>
      <c r="G213" s="254" t="s">
        <v>159</v>
      </c>
      <c r="H213" s="255">
        <v>1</v>
      </c>
      <c r="I213" s="256"/>
      <c r="J213" s="257"/>
      <c r="K213" s="258">
        <f>ROUND(P213*H213,2)</f>
        <v>0</v>
      </c>
      <c r="L213" s="253" t="s">
        <v>149</v>
      </c>
      <c r="M213" s="259"/>
      <c r="N213" s="260" t="s">
        <v>22</v>
      </c>
      <c r="O213" s="241" t="s">
        <v>44</v>
      </c>
      <c r="P213" s="242">
        <f>I213+J213</f>
        <v>0</v>
      </c>
      <c r="Q213" s="242">
        <f>ROUND(I213*H213,2)</f>
        <v>0</v>
      </c>
      <c r="R213" s="242">
        <f>ROUND(J213*H213,2)</f>
        <v>0</v>
      </c>
      <c r="S213" s="84"/>
      <c r="T213" s="243">
        <f>S213*H213</f>
        <v>0</v>
      </c>
      <c r="U213" s="243">
        <v>0</v>
      </c>
      <c r="V213" s="243">
        <f>U213*H213</f>
        <v>0</v>
      </c>
      <c r="W213" s="243">
        <v>0</v>
      </c>
      <c r="X213" s="244">
        <f>W213*H213</f>
        <v>0</v>
      </c>
      <c r="Y213" s="38"/>
      <c r="Z213" s="38"/>
      <c r="AA213" s="38"/>
      <c r="AB213" s="38"/>
      <c r="AC213" s="38"/>
      <c r="AD213" s="38"/>
      <c r="AE213" s="38"/>
      <c r="AR213" s="245" t="s">
        <v>178</v>
      </c>
      <c r="AT213" s="245" t="s">
        <v>175</v>
      </c>
      <c r="AU213" s="245" t="s">
        <v>84</v>
      </c>
      <c r="AY213" s="17" t="s">
        <v>142</v>
      </c>
      <c r="BE213" s="246">
        <f>IF(O213="základní",K213,0)</f>
        <v>0</v>
      </c>
      <c r="BF213" s="246">
        <f>IF(O213="snížená",K213,0)</f>
        <v>0</v>
      </c>
      <c r="BG213" s="246">
        <f>IF(O213="zákl. přenesená",K213,0)</f>
        <v>0</v>
      </c>
      <c r="BH213" s="246">
        <f>IF(O213="sníž. přenesená",K213,0)</f>
        <v>0</v>
      </c>
      <c r="BI213" s="246">
        <f>IF(O213="nulová",K213,0)</f>
        <v>0</v>
      </c>
      <c r="BJ213" s="17" t="s">
        <v>82</v>
      </c>
      <c r="BK213" s="246">
        <f>ROUND(P213*H213,2)</f>
        <v>0</v>
      </c>
      <c r="BL213" s="17" t="s">
        <v>178</v>
      </c>
      <c r="BM213" s="245" t="s">
        <v>1016</v>
      </c>
    </row>
    <row r="214" s="2" customFormat="1" ht="21.75" customHeight="1">
      <c r="A214" s="38"/>
      <c r="B214" s="39"/>
      <c r="C214" s="233" t="s">
        <v>605</v>
      </c>
      <c r="D214" s="233" t="s">
        <v>145</v>
      </c>
      <c r="E214" s="234" t="s">
        <v>619</v>
      </c>
      <c r="F214" s="235" t="s">
        <v>620</v>
      </c>
      <c r="G214" s="236" t="s">
        <v>159</v>
      </c>
      <c r="H214" s="237">
        <v>1</v>
      </c>
      <c r="I214" s="238"/>
      <c r="J214" s="238"/>
      <c r="K214" s="239">
        <f>ROUND(P214*H214,2)</f>
        <v>0</v>
      </c>
      <c r="L214" s="235" t="s">
        <v>149</v>
      </c>
      <c r="M214" s="44"/>
      <c r="N214" s="240" t="s">
        <v>22</v>
      </c>
      <c r="O214" s="241" t="s">
        <v>44</v>
      </c>
      <c r="P214" s="242">
        <f>I214+J214</f>
        <v>0</v>
      </c>
      <c r="Q214" s="242">
        <f>ROUND(I214*H214,2)</f>
        <v>0</v>
      </c>
      <c r="R214" s="242">
        <f>ROUND(J214*H214,2)</f>
        <v>0</v>
      </c>
      <c r="S214" s="84"/>
      <c r="T214" s="243">
        <f>S214*H214</f>
        <v>0</v>
      </c>
      <c r="U214" s="243">
        <v>0</v>
      </c>
      <c r="V214" s="243">
        <f>U214*H214</f>
        <v>0</v>
      </c>
      <c r="W214" s="243">
        <v>0</v>
      </c>
      <c r="X214" s="244">
        <f>W214*H214</f>
        <v>0</v>
      </c>
      <c r="Y214" s="38"/>
      <c r="Z214" s="38"/>
      <c r="AA214" s="38"/>
      <c r="AB214" s="38"/>
      <c r="AC214" s="38"/>
      <c r="AD214" s="38"/>
      <c r="AE214" s="38"/>
      <c r="AR214" s="245" t="s">
        <v>141</v>
      </c>
      <c r="AT214" s="245" t="s">
        <v>145</v>
      </c>
      <c r="AU214" s="245" t="s">
        <v>84</v>
      </c>
      <c r="AY214" s="17" t="s">
        <v>142</v>
      </c>
      <c r="BE214" s="246">
        <f>IF(O214="základní",K214,0)</f>
        <v>0</v>
      </c>
      <c r="BF214" s="246">
        <f>IF(O214="snížená",K214,0)</f>
        <v>0</v>
      </c>
      <c r="BG214" s="246">
        <f>IF(O214="zákl. přenesená",K214,0)</f>
        <v>0</v>
      </c>
      <c r="BH214" s="246">
        <f>IF(O214="sníž. přenesená",K214,0)</f>
        <v>0</v>
      </c>
      <c r="BI214" s="246">
        <f>IF(O214="nulová",K214,0)</f>
        <v>0</v>
      </c>
      <c r="BJ214" s="17" t="s">
        <v>82</v>
      </c>
      <c r="BK214" s="246">
        <f>ROUND(P214*H214,2)</f>
        <v>0</v>
      </c>
      <c r="BL214" s="17" t="s">
        <v>141</v>
      </c>
      <c r="BM214" s="245" t="s">
        <v>1017</v>
      </c>
    </row>
    <row r="215" s="2" customFormat="1" ht="21.75" customHeight="1">
      <c r="A215" s="38"/>
      <c r="B215" s="39"/>
      <c r="C215" s="233" t="s">
        <v>610</v>
      </c>
      <c r="D215" s="233" t="s">
        <v>145</v>
      </c>
      <c r="E215" s="234" t="s">
        <v>623</v>
      </c>
      <c r="F215" s="235" t="s">
        <v>624</v>
      </c>
      <c r="G215" s="236" t="s">
        <v>159</v>
      </c>
      <c r="H215" s="237">
        <v>8</v>
      </c>
      <c r="I215" s="238"/>
      <c r="J215" s="238"/>
      <c r="K215" s="239">
        <f>ROUND(P215*H215,2)</f>
        <v>0</v>
      </c>
      <c r="L215" s="235" t="s">
        <v>149</v>
      </c>
      <c r="M215" s="44"/>
      <c r="N215" s="240" t="s">
        <v>22</v>
      </c>
      <c r="O215" s="241" t="s">
        <v>44</v>
      </c>
      <c r="P215" s="242">
        <f>I215+J215</f>
        <v>0</v>
      </c>
      <c r="Q215" s="242">
        <f>ROUND(I215*H215,2)</f>
        <v>0</v>
      </c>
      <c r="R215" s="242">
        <f>ROUND(J215*H215,2)</f>
        <v>0</v>
      </c>
      <c r="S215" s="84"/>
      <c r="T215" s="243">
        <f>S215*H215</f>
        <v>0</v>
      </c>
      <c r="U215" s="243">
        <v>0</v>
      </c>
      <c r="V215" s="243">
        <f>U215*H215</f>
        <v>0</v>
      </c>
      <c r="W215" s="243">
        <v>0</v>
      </c>
      <c r="X215" s="244">
        <f>W215*H215</f>
        <v>0</v>
      </c>
      <c r="Y215" s="38"/>
      <c r="Z215" s="38"/>
      <c r="AA215" s="38"/>
      <c r="AB215" s="38"/>
      <c r="AC215" s="38"/>
      <c r="AD215" s="38"/>
      <c r="AE215" s="38"/>
      <c r="AR215" s="245" t="s">
        <v>141</v>
      </c>
      <c r="AT215" s="245" t="s">
        <v>145</v>
      </c>
      <c r="AU215" s="245" t="s">
        <v>84</v>
      </c>
      <c r="AY215" s="17" t="s">
        <v>142</v>
      </c>
      <c r="BE215" s="246">
        <f>IF(O215="základní",K215,0)</f>
        <v>0</v>
      </c>
      <c r="BF215" s="246">
        <f>IF(O215="snížená",K215,0)</f>
        <v>0</v>
      </c>
      <c r="BG215" s="246">
        <f>IF(O215="zákl. přenesená",K215,0)</f>
        <v>0</v>
      </c>
      <c r="BH215" s="246">
        <f>IF(O215="sníž. přenesená",K215,0)</f>
        <v>0</v>
      </c>
      <c r="BI215" s="246">
        <f>IF(O215="nulová",K215,0)</f>
        <v>0</v>
      </c>
      <c r="BJ215" s="17" t="s">
        <v>82</v>
      </c>
      <c r="BK215" s="246">
        <f>ROUND(P215*H215,2)</f>
        <v>0</v>
      </c>
      <c r="BL215" s="17" t="s">
        <v>141</v>
      </c>
      <c r="BM215" s="245" t="s">
        <v>1018</v>
      </c>
    </row>
    <row r="216" s="2" customFormat="1" ht="21.75" customHeight="1">
      <c r="A216" s="38"/>
      <c r="B216" s="39"/>
      <c r="C216" s="233" t="s">
        <v>614</v>
      </c>
      <c r="D216" s="233" t="s">
        <v>145</v>
      </c>
      <c r="E216" s="234" t="s">
        <v>627</v>
      </c>
      <c r="F216" s="235" t="s">
        <v>628</v>
      </c>
      <c r="G216" s="236" t="s">
        <v>159</v>
      </c>
      <c r="H216" s="237">
        <v>4</v>
      </c>
      <c r="I216" s="238"/>
      <c r="J216" s="238"/>
      <c r="K216" s="239">
        <f>ROUND(P216*H216,2)</f>
        <v>0</v>
      </c>
      <c r="L216" s="235" t="s">
        <v>149</v>
      </c>
      <c r="M216" s="44"/>
      <c r="N216" s="240" t="s">
        <v>22</v>
      </c>
      <c r="O216" s="241" t="s">
        <v>44</v>
      </c>
      <c r="P216" s="242">
        <f>I216+J216</f>
        <v>0</v>
      </c>
      <c r="Q216" s="242">
        <f>ROUND(I216*H216,2)</f>
        <v>0</v>
      </c>
      <c r="R216" s="242">
        <f>ROUND(J216*H216,2)</f>
        <v>0</v>
      </c>
      <c r="S216" s="84"/>
      <c r="T216" s="243">
        <f>S216*H216</f>
        <v>0</v>
      </c>
      <c r="U216" s="243">
        <v>0</v>
      </c>
      <c r="V216" s="243">
        <f>U216*H216</f>
        <v>0</v>
      </c>
      <c r="W216" s="243">
        <v>0</v>
      </c>
      <c r="X216" s="244">
        <f>W216*H216</f>
        <v>0</v>
      </c>
      <c r="Y216" s="38"/>
      <c r="Z216" s="38"/>
      <c r="AA216" s="38"/>
      <c r="AB216" s="38"/>
      <c r="AC216" s="38"/>
      <c r="AD216" s="38"/>
      <c r="AE216" s="38"/>
      <c r="AR216" s="245" t="s">
        <v>141</v>
      </c>
      <c r="AT216" s="245" t="s">
        <v>145</v>
      </c>
      <c r="AU216" s="245" t="s">
        <v>84</v>
      </c>
      <c r="AY216" s="17" t="s">
        <v>142</v>
      </c>
      <c r="BE216" s="246">
        <f>IF(O216="základní",K216,0)</f>
        <v>0</v>
      </c>
      <c r="BF216" s="246">
        <f>IF(O216="snížená",K216,0)</f>
        <v>0</v>
      </c>
      <c r="BG216" s="246">
        <f>IF(O216="zákl. přenesená",K216,0)</f>
        <v>0</v>
      </c>
      <c r="BH216" s="246">
        <f>IF(O216="sníž. přenesená",K216,0)</f>
        <v>0</v>
      </c>
      <c r="BI216" s="246">
        <f>IF(O216="nulová",K216,0)</f>
        <v>0</v>
      </c>
      <c r="BJ216" s="17" t="s">
        <v>82</v>
      </c>
      <c r="BK216" s="246">
        <f>ROUND(P216*H216,2)</f>
        <v>0</v>
      </c>
      <c r="BL216" s="17" t="s">
        <v>141</v>
      </c>
      <c r="BM216" s="245" t="s">
        <v>1019</v>
      </c>
    </row>
    <row r="217" s="2" customFormat="1" ht="21.75" customHeight="1">
      <c r="A217" s="38"/>
      <c r="B217" s="39"/>
      <c r="C217" s="251" t="s">
        <v>618</v>
      </c>
      <c r="D217" s="251" t="s">
        <v>175</v>
      </c>
      <c r="E217" s="252" t="s">
        <v>631</v>
      </c>
      <c r="F217" s="253" t="s">
        <v>632</v>
      </c>
      <c r="G217" s="254" t="s">
        <v>159</v>
      </c>
      <c r="H217" s="255">
        <v>1</v>
      </c>
      <c r="I217" s="256"/>
      <c r="J217" s="257"/>
      <c r="K217" s="258">
        <f>ROUND(P217*H217,2)</f>
        <v>0</v>
      </c>
      <c r="L217" s="253" t="s">
        <v>149</v>
      </c>
      <c r="M217" s="259"/>
      <c r="N217" s="260" t="s">
        <v>22</v>
      </c>
      <c r="O217" s="241" t="s">
        <v>44</v>
      </c>
      <c r="P217" s="242">
        <f>I217+J217</f>
        <v>0</v>
      </c>
      <c r="Q217" s="242">
        <f>ROUND(I217*H217,2)</f>
        <v>0</v>
      </c>
      <c r="R217" s="242">
        <f>ROUND(J217*H217,2)</f>
        <v>0</v>
      </c>
      <c r="S217" s="84"/>
      <c r="T217" s="243">
        <f>S217*H217</f>
        <v>0</v>
      </c>
      <c r="U217" s="243">
        <v>0</v>
      </c>
      <c r="V217" s="243">
        <f>U217*H217</f>
        <v>0</v>
      </c>
      <c r="W217" s="243">
        <v>0</v>
      </c>
      <c r="X217" s="244">
        <f>W217*H217</f>
        <v>0</v>
      </c>
      <c r="Y217" s="38"/>
      <c r="Z217" s="38"/>
      <c r="AA217" s="38"/>
      <c r="AB217" s="38"/>
      <c r="AC217" s="38"/>
      <c r="AD217" s="38"/>
      <c r="AE217" s="38"/>
      <c r="AR217" s="245" t="s">
        <v>84</v>
      </c>
      <c r="AT217" s="245" t="s">
        <v>175</v>
      </c>
      <c r="AU217" s="245" t="s">
        <v>84</v>
      </c>
      <c r="AY217" s="17" t="s">
        <v>142</v>
      </c>
      <c r="BE217" s="246">
        <f>IF(O217="základní",K217,0)</f>
        <v>0</v>
      </c>
      <c r="BF217" s="246">
        <f>IF(O217="snížená",K217,0)</f>
        <v>0</v>
      </c>
      <c r="BG217" s="246">
        <f>IF(O217="zákl. přenesená",K217,0)</f>
        <v>0</v>
      </c>
      <c r="BH217" s="246">
        <f>IF(O217="sníž. přenesená",K217,0)</f>
        <v>0</v>
      </c>
      <c r="BI217" s="246">
        <f>IF(O217="nulová",K217,0)</f>
        <v>0</v>
      </c>
      <c r="BJ217" s="17" t="s">
        <v>82</v>
      </c>
      <c r="BK217" s="246">
        <f>ROUND(P217*H217,2)</f>
        <v>0</v>
      </c>
      <c r="BL217" s="17" t="s">
        <v>82</v>
      </c>
      <c r="BM217" s="245" t="s">
        <v>1020</v>
      </c>
    </row>
    <row r="218" s="12" customFormat="1" ht="22.8" customHeight="1">
      <c r="A218" s="12"/>
      <c r="B218" s="216"/>
      <c r="C218" s="217"/>
      <c r="D218" s="218" t="s">
        <v>74</v>
      </c>
      <c r="E218" s="231" t="s">
        <v>634</v>
      </c>
      <c r="F218" s="231" t="s">
        <v>635</v>
      </c>
      <c r="G218" s="217"/>
      <c r="H218" s="217"/>
      <c r="I218" s="220"/>
      <c r="J218" s="220"/>
      <c r="K218" s="232">
        <f>BK218</f>
        <v>0</v>
      </c>
      <c r="L218" s="217"/>
      <c r="M218" s="222"/>
      <c r="N218" s="223"/>
      <c r="O218" s="224"/>
      <c r="P218" s="224"/>
      <c r="Q218" s="225">
        <f>SUM(Q219:Q256)</f>
        <v>0</v>
      </c>
      <c r="R218" s="225">
        <f>SUM(R219:R256)</f>
        <v>0</v>
      </c>
      <c r="S218" s="224"/>
      <c r="T218" s="226">
        <f>SUM(T219:T256)</f>
        <v>0</v>
      </c>
      <c r="U218" s="224"/>
      <c r="V218" s="226">
        <f>SUM(V219:V256)</f>
        <v>0</v>
      </c>
      <c r="W218" s="224"/>
      <c r="X218" s="227">
        <f>SUM(X219:X256)</f>
        <v>0</v>
      </c>
      <c r="Y218" s="12"/>
      <c r="Z218" s="12"/>
      <c r="AA218" s="12"/>
      <c r="AB218" s="12"/>
      <c r="AC218" s="12"/>
      <c r="AD218" s="12"/>
      <c r="AE218" s="12"/>
      <c r="AR218" s="228" t="s">
        <v>141</v>
      </c>
      <c r="AT218" s="229" t="s">
        <v>74</v>
      </c>
      <c r="AU218" s="229" t="s">
        <v>82</v>
      </c>
      <c r="AY218" s="228" t="s">
        <v>142</v>
      </c>
      <c r="BK218" s="230">
        <f>SUM(BK219:BK256)</f>
        <v>0</v>
      </c>
    </row>
    <row r="219" s="2" customFormat="1" ht="33" customHeight="1">
      <c r="A219" s="38"/>
      <c r="B219" s="39"/>
      <c r="C219" s="233" t="s">
        <v>622</v>
      </c>
      <c r="D219" s="233" t="s">
        <v>145</v>
      </c>
      <c r="E219" s="234" t="s">
        <v>637</v>
      </c>
      <c r="F219" s="235" t="s">
        <v>638</v>
      </c>
      <c r="G219" s="236" t="s">
        <v>159</v>
      </c>
      <c r="H219" s="237">
        <v>7</v>
      </c>
      <c r="I219" s="238"/>
      <c r="J219" s="238"/>
      <c r="K219" s="239">
        <f>ROUND(P219*H219,2)</f>
        <v>0</v>
      </c>
      <c r="L219" s="235" t="s">
        <v>149</v>
      </c>
      <c r="M219" s="44"/>
      <c r="N219" s="240" t="s">
        <v>22</v>
      </c>
      <c r="O219" s="241" t="s">
        <v>44</v>
      </c>
      <c r="P219" s="242">
        <f>I219+J219</f>
        <v>0</v>
      </c>
      <c r="Q219" s="242">
        <f>ROUND(I219*H219,2)</f>
        <v>0</v>
      </c>
      <c r="R219" s="242">
        <f>ROUND(J219*H219,2)</f>
        <v>0</v>
      </c>
      <c r="S219" s="84"/>
      <c r="T219" s="243">
        <f>S219*H219</f>
        <v>0</v>
      </c>
      <c r="U219" s="243">
        <v>0</v>
      </c>
      <c r="V219" s="243">
        <f>U219*H219</f>
        <v>0</v>
      </c>
      <c r="W219" s="243">
        <v>0</v>
      </c>
      <c r="X219" s="244">
        <f>W219*H219</f>
        <v>0</v>
      </c>
      <c r="Y219" s="38"/>
      <c r="Z219" s="38"/>
      <c r="AA219" s="38"/>
      <c r="AB219" s="38"/>
      <c r="AC219" s="38"/>
      <c r="AD219" s="38"/>
      <c r="AE219" s="38"/>
      <c r="AR219" s="245" t="s">
        <v>141</v>
      </c>
      <c r="AT219" s="245" t="s">
        <v>145</v>
      </c>
      <c r="AU219" s="245" t="s">
        <v>84</v>
      </c>
      <c r="AY219" s="17" t="s">
        <v>142</v>
      </c>
      <c r="BE219" s="246">
        <f>IF(O219="základní",K219,0)</f>
        <v>0</v>
      </c>
      <c r="BF219" s="246">
        <f>IF(O219="snížená",K219,0)</f>
        <v>0</v>
      </c>
      <c r="BG219" s="246">
        <f>IF(O219="zákl. přenesená",K219,0)</f>
        <v>0</v>
      </c>
      <c r="BH219" s="246">
        <f>IF(O219="sníž. přenesená",K219,0)</f>
        <v>0</v>
      </c>
      <c r="BI219" s="246">
        <f>IF(O219="nulová",K219,0)</f>
        <v>0</v>
      </c>
      <c r="BJ219" s="17" t="s">
        <v>82</v>
      </c>
      <c r="BK219" s="246">
        <f>ROUND(P219*H219,2)</f>
        <v>0</v>
      </c>
      <c r="BL219" s="17" t="s">
        <v>141</v>
      </c>
      <c r="BM219" s="245" t="s">
        <v>1021</v>
      </c>
    </row>
    <row r="220" s="2" customFormat="1" ht="21.75" customHeight="1">
      <c r="A220" s="38"/>
      <c r="B220" s="39"/>
      <c r="C220" s="251" t="s">
        <v>626</v>
      </c>
      <c r="D220" s="251" t="s">
        <v>175</v>
      </c>
      <c r="E220" s="252" t="s">
        <v>641</v>
      </c>
      <c r="F220" s="253" t="s">
        <v>642</v>
      </c>
      <c r="G220" s="254" t="s">
        <v>159</v>
      </c>
      <c r="H220" s="255">
        <v>7</v>
      </c>
      <c r="I220" s="256"/>
      <c r="J220" s="257"/>
      <c r="K220" s="258">
        <f>ROUND(P220*H220,2)</f>
        <v>0</v>
      </c>
      <c r="L220" s="253" t="s">
        <v>149</v>
      </c>
      <c r="M220" s="259"/>
      <c r="N220" s="260" t="s">
        <v>22</v>
      </c>
      <c r="O220" s="241" t="s">
        <v>44</v>
      </c>
      <c r="P220" s="242">
        <f>I220+J220</f>
        <v>0</v>
      </c>
      <c r="Q220" s="242">
        <f>ROUND(I220*H220,2)</f>
        <v>0</v>
      </c>
      <c r="R220" s="242">
        <f>ROUND(J220*H220,2)</f>
        <v>0</v>
      </c>
      <c r="S220" s="84"/>
      <c r="T220" s="243">
        <f>S220*H220</f>
        <v>0</v>
      </c>
      <c r="U220" s="243">
        <v>0</v>
      </c>
      <c r="V220" s="243">
        <f>U220*H220</f>
        <v>0</v>
      </c>
      <c r="W220" s="243">
        <v>0</v>
      </c>
      <c r="X220" s="244">
        <f>W220*H220</f>
        <v>0</v>
      </c>
      <c r="Y220" s="38"/>
      <c r="Z220" s="38"/>
      <c r="AA220" s="38"/>
      <c r="AB220" s="38"/>
      <c r="AC220" s="38"/>
      <c r="AD220" s="38"/>
      <c r="AE220" s="38"/>
      <c r="AR220" s="245" t="s">
        <v>178</v>
      </c>
      <c r="AT220" s="245" t="s">
        <v>175</v>
      </c>
      <c r="AU220" s="245" t="s">
        <v>84</v>
      </c>
      <c r="AY220" s="17" t="s">
        <v>142</v>
      </c>
      <c r="BE220" s="246">
        <f>IF(O220="základní",K220,0)</f>
        <v>0</v>
      </c>
      <c r="BF220" s="246">
        <f>IF(O220="snížená",K220,0)</f>
        <v>0</v>
      </c>
      <c r="BG220" s="246">
        <f>IF(O220="zákl. přenesená",K220,0)</f>
        <v>0</v>
      </c>
      <c r="BH220" s="246">
        <f>IF(O220="sníž. přenesená",K220,0)</f>
        <v>0</v>
      </c>
      <c r="BI220" s="246">
        <f>IF(O220="nulová",K220,0)</f>
        <v>0</v>
      </c>
      <c r="BJ220" s="17" t="s">
        <v>82</v>
      </c>
      <c r="BK220" s="246">
        <f>ROUND(P220*H220,2)</f>
        <v>0</v>
      </c>
      <c r="BL220" s="17" t="s">
        <v>178</v>
      </c>
      <c r="BM220" s="245" t="s">
        <v>1022</v>
      </c>
    </row>
    <row r="221" s="2" customFormat="1" ht="21.75" customHeight="1">
      <c r="A221" s="38"/>
      <c r="B221" s="39"/>
      <c r="C221" s="233" t="s">
        <v>630</v>
      </c>
      <c r="D221" s="233" t="s">
        <v>145</v>
      </c>
      <c r="E221" s="234" t="s">
        <v>645</v>
      </c>
      <c r="F221" s="235" t="s">
        <v>646</v>
      </c>
      <c r="G221" s="236" t="s">
        <v>159</v>
      </c>
      <c r="H221" s="237">
        <v>7</v>
      </c>
      <c r="I221" s="238"/>
      <c r="J221" s="238"/>
      <c r="K221" s="239">
        <f>ROUND(P221*H221,2)</f>
        <v>0</v>
      </c>
      <c r="L221" s="235" t="s">
        <v>149</v>
      </c>
      <c r="M221" s="44"/>
      <c r="N221" s="240" t="s">
        <v>22</v>
      </c>
      <c r="O221" s="241" t="s">
        <v>44</v>
      </c>
      <c r="P221" s="242">
        <f>I221+J221</f>
        <v>0</v>
      </c>
      <c r="Q221" s="242">
        <f>ROUND(I221*H221,2)</f>
        <v>0</v>
      </c>
      <c r="R221" s="242">
        <f>ROUND(J221*H221,2)</f>
        <v>0</v>
      </c>
      <c r="S221" s="84"/>
      <c r="T221" s="243">
        <f>S221*H221</f>
        <v>0</v>
      </c>
      <c r="U221" s="243">
        <v>0</v>
      </c>
      <c r="V221" s="243">
        <f>U221*H221</f>
        <v>0</v>
      </c>
      <c r="W221" s="243">
        <v>0</v>
      </c>
      <c r="X221" s="244">
        <f>W221*H221</f>
        <v>0</v>
      </c>
      <c r="Y221" s="38"/>
      <c r="Z221" s="38"/>
      <c r="AA221" s="38"/>
      <c r="AB221" s="38"/>
      <c r="AC221" s="38"/>
      <c r="AD221" s="38"/>
      <c r="AE221" s="38"/>
      <c r="AR221" s="245" t="s">
        <v>141</v>
      </c>
      <c r="AT221" s="245" t="s">
        <v>145</v>
      </c>
      <c r="AU221" s="245" t="s">
        <v>84</v>
      </c>
      <c r="AY221" s="17" t="s">
        <v>142</v>
      </c>
      <c r="BE221" s="246">
        <f>IF(O221="základní",K221,0)</f>
        <v>0</v>
      </c>
      <c r="BF221" s="246">
        <f>IF(O221="snížená",K221,0)</f>
        <v>0</v>
      </c>
      <c r="BG221" s="246">
        <f>IF(O221="zákl. přenesená",K221,0)</f>
        <v>0</v>
      </c>
      <c r="BH221" s="246">
        <f>IF(O221="sníž. přenesená",K221,0)</f>
        <v>0</v>
      </c>
      <c r="BI221" s="246">
        <f>IF(O221="nulová",K221,0)</f>
        <v>0</v>
      </c>
      <c r="BJ221" s="17" t="s">
        <v>82</v>
      </c>
      <c r="BK221" s="246">
        <f>ROUND(P221*H221,2)</f>
        <v>0</v>
      </c>
      <c r="BL221" s="17" t="s">
        <v>141</v>
      </c>
      <c r="BM221" s="245" t="s">
        <v>1023</v>
      </c>
    </row>
    <row r="222" s="2" customFormat="1" ht="21.75" customHeight="1">
      <c r="A222" s="38"/>
      <c r="B222" s="39"/>
      <c r="C222" s="251" t="s">
        <v>636</v>
      </c>
      <c r="D222" s="251" t="s">
        <v>175</v>
      </c>
      <c r="E222" s="252" t="s">
        <v>649</v>
      </c>
      <c r="F222" s="253" t="s">
        <v>650</v>
      </c>
      <c r="G222" s="254" t="s">
        <v>159</v>
      </c>
      <c r="H222" s="255">
        <v>7</v>
      </c>
      <c r="I222" s="256"/>
      <c r="J222" s="257"/>
      <c r="K222" s="258">
        <f>ROUND(P222*H222,2)</f>
        <v>0</v>
      </c>
      <c r="L222" s="253" t="s">
        <v>149</v>
      </c>
      <c r="M222" s="259"/>
      <c r="N222" s="260" t="s">
        <v>22</v>
      </c>
      <c r="O222" s="241" t="s">
        <v>44</v>
      </c>
      <c r="P222" s="242">
        <f>I222+J222</f>
        <v>0</v>
      </c>
      <c r="Q222" s="242">
        <f>ROUND(I222*H222,2)</f>
        <v>0</v>
      </c>
      <c r="R222" s="242">
        <f>ROUND(J222*H222,2)</f>
        <v>0</v>
      </c>
      <c r="S222" s="84"/>
      <c r="T222" s="243">
        <f>S222*H222</f>
        <v>0</v>
      </c>
      <c r="U222" s="243">
        <v>0</v>
      </c>
      <c r="V222" s="243">
        <f>U222*H222</f>
        <v>0</v>
      </c>
      <c r="W222" s="243">
        <v>0</v>
      </c>
      <c r="X222" s="244">
        <f>W222*H222</f>
        <v>0</v>
      </c>
      <c r="Y222" s="38"/>
      <c r="Z222" s="38"/>
      <c r="AA222" s="38"/>
      <c r="AB222" s="38"/>
      <c r="AC222" s="38"/>
      <c r="AD222" s="38"/>
      <c r="AE222" s="38"/>
      <c r="AR222" s="245" t="s">
        <v>178</v>
      </c>
      <c r="AT222" s="245" t="s">
        <v>175</v>
      </c>
      <c r="AU222" s="245" t="s">
        <v>84</v>
      </c>
      <c r="AY222" s="17" t="s">
        <v>142</v>
      </c>
      <c r="BE222" s="246">
        <f>IF(O222="základní",K222,0)</f>
        <v>0</v>
      </c>
      <c r="BF222" s="246">
        <f>IF(O222="snížená",K222,0)</f>
        <v>0</v>
      </c>
      <c r="BG222" s="246">
        <f>IF(O222="zákl. přenesená",K222,0)</f>
        <v>0</v>
      </c>
      <c r="BH222" s="246">
        <f>IF(O222="sníž. přenesená",K222,0)</f>
        <v>0</v>
      </c>
      <c r="BI222" s="246">
        <f>IF(O222="nulová",K222,0)</f>
        <v>0</v>
      </c>
      <c r="BJ222" s="17" t="s">
        <v>82</v>
      </c>
      <c r="BK222" s="246">
        <f>ROUND(P222*H222,2)</f>
        <v>0</v>
      </c>
      <c r="BL222" s="17" t="s">
        <v>178</v>
      </c>
      <c r="BM222" s="245" t="s">
        <v>1024</v>
      </c>
    </row>
    <row r="223" s="2" customFormat="1" ht="21.75" customHeight="1">
      <c r="A223" s="38"/>
      <c r="B223" s="39"/>
      <c r="C223" s="251" t="s">
        <v>640</v>
      </c>
      <c r="D223" s="251" t="s">
        <v>175</v>
      </c>
      <c r="E223" s="252" t="s">
        <v>653</v>
      </c>
      <c r="F223" s="253" t="s">
        <v>654</v>
      </c>
      <c r="G223" s="254" t="s">
        <v>159</v>
      </c>
      <c r="H223" s="255">
        <v>7</v>
      </c>
      <c r="I223" s="256"/>
      <c r="J223" s="257"/>
      <c r="K223" s="258">
        <f>ROUND(P223*H223,2)</f>
        <v>0</v>
      </c>
      <c r="L223" s="253" t="s">
        <v>149</v>
      </c>
      <c r="M223" s="259"/>
      <c r="N223" s="260" t="s">
        <v>22</v>
      </c>
      <c r="O223" s="241" t="s">
        <v>44</v>
      </c>
      <c r="P223" s="242">
        <f>I223+J223</f>
        <v>0</v>
      </c>
      <c r="Q223" s="242">
        <f>ROUND(I223*H223,2)</f>
        <v>0</v>
      </c>
      <c r="R223" s="242">
        <f>ROUND(J223*H223,2)</f>
        <v>0</v>
      </c>
      <c r="S223" s="84"/>
      <c r="T223" s="243">
        <f>S223*H223</f>
        <v>0</v>
      </c>
      <c r="U223" s="243">
        <v>0</v>
      </c>
      <c r="V223" s="243">
        <f>U223*H223</f>
        <v>0</v>
      </c>
      <c r="W223" s="243">
        <v>0</v>
      </c>
      <c r="X223" s="244">
        <f>W223*H223</f>
        <v>0</v>
      </c>
      <c r="Y223" s="38"/>
      <c r="Z223" s="38"/>
      <c r="AA223" s="38"/>
      <c r="AB223" s="38"/>
      <c r="AC223" s="38"/>
      <c r="AD223" s="38"/>
      <c r="AE223" s="38"/>
      <c r="AR223" s="245" t="s">
        <v>178</v>
      </c>
      <c r="AT223" s="245" t="s">
        <v>175</v>
      </c>
      <c r="AU223" s="245" t="s">
        <v>84</v>
      </c>
      <c r="AY223" s="17" t="s">
        <v>142</v>
      </c>
      <c r="BE223" s="246">
        <f>IF(O223="základní",K223,0)</f>
        <v>0</v>
      </c>
      <c r="BF223" s="246">
        <f>IF(O223="snížená",K223,0)</f>
        <v>0</v>
      </c>
      <c r="BG223" s="246">
        <f>IF(O223="zákl. přenesená",K223,0)</f>
        <v>0</v>
      </c>
      <c r="BH223" s="246">
        <f>IF(O223="sníž. přenesená",K223,0)</f>
        <v>0</v>
      </c>
      <c r="BI223" s="246">
        <f>IF(O223="nulová",K223,0)</f>
        <v>0</v>
      </c>
      <c r="BJ223" s="17" t="s">
        <v>82</v>
      </c>
      <c r="BK223" s="246">
        <f>ROUND(P223*H223,2)</f>
        <v>0</v>
      </c>
      <c r="BL223" s="17" t="s">
        <v>178</v>
      </c>
      <c r="BM223" s="245" t="s">
        <v>1025</v>
      </c>
    </row>
    <row r="224" s="2" customFormat="1" ht="21.75" customHeight="1">
      <c r="A224" s="38"/>
      <c r="B224" s="39"/>
      <c r="C224" s="233" t="s">
        <v>644</v>
      </c>
      <c r="D224" s="233" t="s">
        <v>145</v>
      </c>
      <c r="E224" s="234" t="s">
        <v>1026</v>
      </c>
      <c r="F224" s="235" t="s">
        <v>1027</v>
      </c>
      <c r="G224" s="236" t="s">
        <v>159</v>
      </c>
      <c r="H224" s="237">
        <v>7</v>
      </c>
      <c r="I224" s="238"/>
      <c r="J224" s="238"/>
      <c r="K224" s="239">
        <f>ROUND(P224*H224,2)</f>
        <v>0</v>
      </c>
      <c r="L224" s="235" t="s">
        <v>149</v>
      </c>
      <c r="M224" s="44"/>
      <c r="N224" s="240" t="s">
        <v>22</v>
      </c>
      <c r="O224" s="241" t="s">
        <v>44</v>
      </c>
      <c r="P224" s="242">
        <f>I224+J224</f>
        <v>0</v>
      </c>
      <c r="Q224" s="242">
        <f>ROUND(I224*H224,2)</f>
        <v>0</v>
      </c>
      <c r="R224" s="242">
        <f>ROUND(J224*H224,2)</f>
        <v>0</v>
      </c>
      <c r="S224" s="84"/>
      <c r="T224" s="243">
        <f>S224*H224</f>
        <v>0</v>
      </c>
      <c r="U224" s="243">
        <v>0</v>
      </c>
      <c r="V224" s="243">
        <f>U224*H224</f>
        <v>0</v>
      </c>
      <c r="W224" s="243">
        <v>0</v>
      </c>
      <c r="X224" s="244">
        <f>W224*H224</f>
        <v>0</v>
      </c>
      <c r="Y224" s="38"/>
      <c r="Z224" s="38"/>
      <c r="AA224" s="38"/>
      <c r="AB224" s="38"/>
      <c r="AC224" s="38"/>
      <c r="AD224" s="38"/>
      <c r="AE224" s="38"/>
      <c r="AR224" s="245" t="s">
        <v>141</v>
      </c>
      <c r="AT224" s="245" t="s">
        <v>145</v>
      </c>
      <c r="AU224" s="245" t="s">
        <v>84</v>
      </c>
      <c r="AY224" s="17" t="s">
        <v>142</v>
      </c>
      <c r="BE224" s="246">
        <f>IF(O224="základní",K224,0)</f>
        <v>0</v>
      </c>
      <c r="BF224" s="246">
        <f>IF(O224="snížená",K224,0)</f>
        <v>0</v>
      </c>
      <c r="BG224" s="246">
        <f>IF(O224="zákl. přenesená",K224,0)</f>
        <v>0</v>
      </c>
      <c r="BH224" s="246">
        <f>IF(O224="sníž. přenesená",K224,0)</f>
        <v>0</v>
      </c>
      <c r="BI224" s="246">
        <f>IF(O224="nulová",K224,0)</f>
        <v>0</v>
      </c>
      <c r="BJ224" s="17" t="s">
        <v>82</v>
      </c>
      <c r="BK224" s="246">
        <f>ROUND(P224*H224,2)</f>
        <v>0</v>
      </c>
      <c r="BL224" s="17" t="s">
        <v>141</v>
      </c>
      <c r="BM224" s="245" t="s">
        <v>1028</v>
      </c>
    </row>
    <row r="225" s="2" customFormat="1" ht="21.75" customHeight="1">
      <c r="A225" s="38"/>
      <c r="B225" s="39"/>
      <c r="C225" s="251" t="s">
        <v>648</v>
      </c>
      <c r="D225" s="251" t="s">
        <v>175</v>
      </c>
      <c r="E225" s="252" t="s">
        <v>661</v>
      </c>
      <c r="F225" s="253" t="s">
        <v>662</v>
      </c>
      <c r="G225" s="254" t="s">
        <v>159</v>
      </c>
      <c r="H225" s="255">
        <v>7</v>
      </c>
      <c r="I225" s="256"/>
      <c r="J225" s="257"/>
      <c r="K225" s="258">
        <f>ROUND(P225*H225,2)</f>
        <v>0</v>
      </c>
      <c r="L225" s="253" t="s">
        <v>149</v>
      </c>
      <c r="M225" s="259"/>
      <c r="N225" s="260" t="s">
        <v>22</v>
      </c>
      <c r="O225" s="241" t="s">
        <v>44</v>
      </c>
      <c r="P225" s="242">
        <f>I225+J225</f>
        <v>0</v>
      </c>
      <c r="Q225" s="242">
        <f>ROUND(I225*H225,2)</f>
        <v>0</v>
      </c>
      <c r="R225" s="242">
        <f>ROUND(J225*H225,2)</f>
        <v>0</v>
      </c>
      <c r="S225" s="84"/>
      <c r="T225" s="243">
        <f>S225*H225</f>
        <v>0</v>
      </c>
      <c r="U225" s="243">
        <v>0</v>
      </c>
      <c r="V225" s="243">
        <f>U225*H225</f>
        <v>0</v>
      </c>
      <c r="W225" s="243">
        <v>0</v>
      </c>
      <c r="X225" s="244">
        <f>W225*H225</f>
        <v>0</v>
      </c>
      <c r="Y225" s="38"/>
      <c r="Z225" s="38"/>
      <c r="AA225" s="38"/>
      <c r="AB225" s="38"/>
      <c r="AC225" s="38"/>
      <c r="AD225" s="38"/>
      <c r="AE225" s="38"/>
      <c r="AR225" s="245" t="s">
        <v>178</v>
      </c>
      <c r="AT225" s="245" t="s">
        <v>175</v>
      </c>
      <c r="AU225" s="245" t="s">
        <v>84</v>
      </c>
      <c r="AY225" s="17" t="s">
        <v>142</v>
      </c>
      <c r="BE225" s="246">
        <f>IF(O225="základní",K225,0)</f>
        <v>0</v>
      </c>
      <c r="BF225" s="246">
        <f>IF(O225="snížená",K225,0)</f>
        <v>0</v>
      </c>
      <c r="BG225" s="246">
        <f>IF(O225="zákl. přenesená",K225,0)</f>
        <v>0</v>
      </c>
      <c r="BH225" s="246">
        <f>IF(O225="sníž. přenesená",K225,0)</f>
        <v>0</v>
      </c>
      <c r="BI225" s="246">
        <f>IF(O225="nulová",K225,0)</f>
        <v>0</v>
      </c>
      <c r="BJ225" s="17" t="s">
        <v>82</v>
      </c>
      <c r="BK225" s="246">
        <f>ROUND(P225*H225,2)</f>
        <v>0</v>
      </c>
      <c r="BL225" s="17" t="s">
        <v>178</v>
      </c>
      <c r="BM225" s="245" t="s">
        <v>1029</v>
      </c>
    </row>
    <row r="226" s="2" customFormat="1" ht="21.75" customHeight="1">
      <c r="A226" s="38"/>
      <c r="B226" s="39"/>
      <c r="C226" s="251" t="s">
        <v>652</v>
      </c>
      <c r="D226" s="251" t="s">
        <v>175</v>
      </c>
      <c r="E226" s="252" t="s">
        <v>665</v>
      </c>
      <c r="F226" s="253" t="s">
        <v>666</v>
      </c>
      <c r="G226" s="254" t="s">
        <v>159</v>
      </c>
      <c r="H226" s="255">
        <v>7</v>
      </c>
      <c r="I226" s="256"/>
      <c r="J226" s="257"/>
      <c r="K226" s="258">
        <f>ROUND(P226*H226,2)</f>
        <v>0</v>
      </c>
      <c r="L226" s="253" t="s">
        <v>149</v>
      </c>
      <c r="M226" s="259"/>
      <c r="N226" s="260" t="s">
        <v>22</v>
      </c>
      <c r="O226" s="241" t="s">
        <v>44</v>
      </c>
      <c r="P226" s="242">
        <f>I226+J226</f>
        <v>0</v>
      </c>
      <c r="Q226" s="242">
        <f>ROUND(I226*H226,2)</f>
        <v>0</v>
      </c>
      <c r="R226" s="242">
        <f>ROUND(J226*H226,2)</f>
        <v>0</v>
      </c>
      <c r="S226" s="84"/>
      <c r="T226" s="243">
        <f>S226*H226</f>
        <v>0</v>
      </c>
      <c r="U226" s="243">
        <v>0</v>
      </c>
      <c r="V226" s="243">
        <f>U226*H226</f>
        <v>0</v>
      </c>
      <c r="W226" s="243">
        <v>0</v>
      </c>
      <c r="X226" s="244">
        <f>W226*H226</f>
        <v>0</v>
      </c>
      <c r="Y226" s="38"/>
      <c r="Z226" s="38"/>
      <c r="AA226" s="38"/>
      <c r="AB226" s="38"/>
      <c r="AC226" s="38"/>
      <c r="AD226" s="38"/>
      <c r="AE226" s="38"/>
      <c r="AR226" s="245" t="s">
        <v>178</v>
      </c>
      <c r="AT226" s="245" t="s">
        <v>175</v>
      </c>
      <c r="AU226" s="245" t="s">
        <v>84</v>
      </c>
      <c r="AY226" s="17" t="s">
        <v>142</v>
      </c>
      <c r="BE226" s="246">
        <f>IF(O226="základní",K226,0)</f>
        <v>0</v>
      </c>
      <c r="BF226" s="246">
        <f>IF(O226="snížená",K226,0)</f>
        <v>0</v>
      </c>
      <c r="BG226" s="246">
        <f>IF(O226="zákl. přenesená",K226,0)</f>
        <v>0</v>
      </c>
      <c r="BH226" s="246">
        <f>IF(O226="sníž. přenesená",K226,0)</f>
        <v>0</v>
      </c>
      <c r="BI226" s="246">
        <f>IF(O226="nulová",K226,0)</f>
        <v>0</v>
      </c>
      <c r="BJ226" s="17" t="s">
        <v>82</v>
      </c>
      <c r="BK226" s="246">
        <f>ROUND(P226*H226,2)</f>
        <v>0</v>
      </c>
      <c r="BL226" s="17" t="s">
        <v>178</v>
      </c>
      <c r="BM226" s="245" t="s">
        <v>1030</v>
      </c>
    </row>
    <row r="227" s="2" customFormat="1" ht="21.75" customHeight="1">
      <c r="A227" s="38"/>
      <c r="B227" s="39"/>
      <c r="C227" s="233" t="s">
        <v>656</v>
      </c>
      <c r="D227" s="233" t="s">
        <v>145</v>
      </c>
      <c r="E227" s="234" t="s">
        <v>668</v>
      </c>
      <c r="F227" s="235" t="s">
        <v>669</v>
      </c>
      <c r="G227" s="236" t="s">
        <v>159</v>
      </c>
      <c r="H227" s="237">
        <v>7</v>
      </c>
      <c r="I227" s="238"/>
      <c r="J227" s="238"/>
      <c r="K227" s="239">
        <f>ROUND(P227*H227,2)</f>
        <v>0</v>
      </c>
      <c r="L227" s="235" t="s">
        <v>149</v>
      </c>
      <c r="M227" s="44"/>
      <c r="N227" s="240" t="s">
        <v>22</v>
      </c>
      <c r="O227" s="241" t="s">
        <v>44</v>
      </c>
      <c r="P227" s="242">
        <f>I227+J227</f>
        <v>0</v>
      </c>
      <c r="Q227" s="242">
        <f>ROUND(I227*H227,2)</f>
        <v>0</v>
      </c>
      <c r="R227" s="242">
        <f>ROUND(J227*H227,2)</f>
        <v>0</v>
      </c>
      <c r="S227" s="84"/>
      <c r="T227" s="243">
        <f>S227*H227</f>
        <v>0</v>
      </c>
      <c r="U227" s="243">
        <v>0</v>
      </c>
      <c r="V227" s="243">
        <f>U227*H227</f>
        <v>0</v>
      </c>
      <c r="W227" s="243">
        <v>0</v>
      </c>
      <c r="X227" s="244">
        <f>W227*H227</f>
        <v>0</v>
      </c>
      <c r="Y227" s="38"/>
      <c r="Z227" s="38"/>
      <c r="AA227" s="38"/>
      <c r="AB227" s="38"/>
      <c r="AC227" s="38"/>
      <c r="AD227" s="38"/>
      <c r="AE227" s="38"/>
      <c r="AR227" s="245" t="s">
        <v>141</v>
      </c>
      <c r="AT227" s="245" t="s">
        <v>145</v>
      </c>
      <c r="AU227" s="245" t="s">
        <v>84</v>
      </c>
      <c r="AY227" s="17" t="s">
        <v>142</v>
      </c>
      <c r="BE227" s="246">
        <f>IF(O227="základní",K227,0)</f>
        <v>0</v>
      </c>
      <c r="BF227" s="246">
        <f>IF(O227="snížená",K227,0)</f>
        <v>0</v>
      </c>
      <c r="BG227" s="246">
        <f>IF(O227="zákl. přenesená",K227,0)</f>
        <v>0</v>
      </c>
      <c r="BH227" s="246">
        <f>IF(O227="sníž. přenesená",K227,0)</f>
        <v>0</v>
      </c>
      <c r="BI227" s="246">
        <f>IF(O227="nulová",K227,0)</f>
        <v>0</v>
      </c>
      <c r="BJ227" s="17" t="s">
        <v>82</v>
      </c>
      <c r="BK227" s="246">
        <f>ROUND(P227*H227,2)</f>
        <v>0</v>
      </c>
      <c r="BL227" s="17" t="s">
        <v>141</v>
      </c>
      <c r="BM227" s="245" t="s">
        <v>1031</v>
      </c>
    </row>
    <row r="228" s="2" customFormat="1" ht="21.75" customHeight="1">
      <c r="A228" s="38"/>
      <c r="B228" s="39"/>
      <c r="C228" s="251" t="s">
        <v>660</v>
      </c>
      <c r="D228" s="251" t="s">
        <v>175</v>
      </c>
      <c r="E228" s="252" t="s">
        <v>672</v>
      </c>
      <c r="F228" s="253" t="s">
        <v>673</v>
      </c>
      <c r="G228" s="254" t="s">
        <v>159</v>
      </c>
      <c r="H228" s="255">
        <v>7</v>
      </c>
      <c r="I228" s="256"/>
      <c r="J228" s="257"/>
      <c r="K228" s="258">
        <f>ROUND(P228*H228,2)</f>
        <v>0</v>
      </c>
      <c r="L228" s="253" t="s">
        <v>149</v>
      </c>
      <c r="M228" s="259"/>
      <c r="N228" s="260" t="s">
        <v>22</v>
      </c>
      <c r="O228" s="241" t="s">
        <v>44</v>
      </c>
      <c r="P228" s="242">
        <f>I228+J228</f>
        <v>0</v>
      </c>
      <c r="Q228" s="242">
        <f>ROUND(I228*H228,2)</f>
        <v>0</v>
      </c>
      <c r="R228" s="242">
        <f>ROUND(J228*H228,2)</f>
        <v>0</v>
      </c>
      <c r="S228" s="84"/>
      <c r="T228" s="243">
        <f>S228*H228</f>
        <v>0</v>
      </c>
      <c r="U228" s="243">
        <v>0</v>
      </c>
      <c r="V228" s="243">
        <f>U228*H228</f>
        <v>0</v>
      </c>
      <c r="W228" s="243">
        <v>0</v>
      </c>
      <c r="X228" s="244">
        <f>W228*H228</f>
        <v>0</v>
      </c>
      <c r="Y228" s="38"/>
      <c r="Z228" s="38"/>
      <c r="AA228" s="38"/>
      <c r="AB228" s="38"/>
      <c r="AC228" s="38"/>
      <c r="AD228" s="38"/>
      <c r="AE228" s="38"/>
      <c r="AR228" s="245" t="s">
        <v>178</v>
      </c>
      <c r="AT228" s="245" t="s">
        <v>175</v>
      </c>
      <c r="AU228" s="245" t="s">
        <v>84</v>
      </c>
      <c r="AY228" s="17" t="s">
        <v>142</v>
      </c>
      <c r="BE228" s="246">
        <f>IF(O228="základní",K228,0)</f>
        <v>0</v>
      </c>
      <c r="BF228" s="246">
        <f>IF(O228="snížená",K228,0)</f>
        <v>0</v>
      </c>
      <c r="BG228" s="246">
        <f>IF(O228="zákl. přenesená",K228,0)</f>
        <v>0</v>
      </c>
      <c r="BH228" s="246">
        <f>IF(O228="sníž. přenesená",K228,0)</f>
        <v>0</v>
      </c>
      <c r="BI228" s="246">
        <f>IF(O228="nulová",K228,0)</f>
        <v>0</v>
      </c>
      <c r="BJ228" s="17" t="s">
        <v>82</v>
      </c>
      <c r="BK228" s="246">
        <f>ROUND(P228*H228,2)</f>
        <v>0</v>
      </c>
      <c r="BL228" s="17" t="s">
        <v>178</v>
      </c>
      <c r="BM228" s="245" t="s">
        <v>1032</v>
      </c>
    </row>
    <row r="229" s="2" customFormat="1" ht="21.75" customHeight="1">
      <c r="A229" s="38"/>
      <c r="B229" s="39"/>
      <c r="C229" s="233" t="s">
        <v>664</v>
      </c>
      <c r="D229" s="233" t="s">
        <v>145</v>
      </c>
      <c r="E229" s="234" t="s">
        <v>676</v>
      </c>
      <c r="F229" s="235" t="s">
        <v>677</v>
      </c>
      <c r="G229" s="236" t="s">
        <v>159</v>
      </c>
      <c r="H229" s="237">
        <v>7</v>
      </c>
      <c r="I229" s="238"/>
      <c r="J229" s="238"/>
      <c r="K229" s="239">
        <f>ROUND(P229*H229,2)</f>
        <v>0</v>
      </c>
      <c r="L229" s="235" t="s">
        <v>149</v>
      </c>
      <c r="M229" s="44"/>
      <c r="N229" s="240" t="s">
        <v>22</v>
      </c>
      <c r="O229" s="241" t="s">
        <v>44</v>
      </c>
      <c r="P229" s="242">
        <f>I229+J229</f>
        <v>0</v>
      </c>
      <c r="Q229" s="242">
        <f>ROUND(I229*H229,2)</f>
        <v>0</v>
      </c>
      <c r="R229" s="242">
        <f>ROUND(J229*H229,2)</f>
        <v>0</v>
      </c>
      <c r="S229" s="84"/>
      <c r="T229" s="243">
        <f>S229*H229</f>
        <v>0</v>
      </c>
      <c r="U229" s="243">
        <v>0</v>
      </c>
      <c r="V229" s="243">
        <f>U229*H229</f>
        <v>0</v>
      </c>
      <c r="W229" s="243">
        <v>0</v>
      </c>
      <c r="X229" s="244">
        <f>W229*H229</f>
        <v>0</v>
      </c>
      <c r="Y229" s="38"/>
      <c r="Z229" s="38"/>
      <c r="AA229" s="38"/>
      <c r="AB229" s="38"/>
      <c r="AC229" s="38"/>
      <c r="AD229" s="38"/>
      <c r="AE229" s="38"/>
      <c r="AR229" s="245" t="s">
        <v>141</v>
      </c>
      <c r="AT229" s="245" t="s">
        <v>145</v>
      </c>
      <c r="AU229" s="245" t="s">
        <v>84</v>
      </c>
      <c r="AY229" s="17" t="s">
        <v>142</v>
      </c>
      <c r="BE229" s="246">
        <f>IF(O229="základní",K229,0)</f>
        <v>0</v>
      </c>
      <c r="BF229" s="246">
        <f>IF(O229="snížená",K229,0)</f>
        <v>0</v>
      </c>
      <c r="BG229" s="246">
        <f>IF(O229="zákl. přenesená",K229,0)</f>
        <v>0</v>
      </c>
      <c r="BH229" s="246">
        <f>IF(O229="sníž. přenesená",K229,0)</f>
        <v>0</v>
      </c>
      <c r="BI229" s="246">
        <f>IF(O229="nulová",K229,0)</f>
        <v>0</v>
      </c>
      <c r="BJ229" s="17" t="s">
        <v>82</v>
      </c>
      <c r="BK229" s="246">
        <f>ROUND(P229*H229,2)</f>
        <v>0</v>
      </c>
      <c r="BL229" s="17" t="s">
        <v>141</v>
      </c>
      <c r="BM229" s="245" t="s">
        <v>1033</v>
      </c>
    </row>
    <row r="230" s="2" customFormat="1" ht="21.75" customHeight="1">
      <c r="A230" s="38"/>
      <c r="B230" s="39"/>
      <c r="C230" s="251" t="s">
        <v>178</v>
      </c>
      <c r="D230" s="251" t="s">
        <v>175</v>
      </c>
      <c r="E230" s="252" t="s">
        <v>680</v>
      </c>
      <c r="F230" s="253" t="s">
        <v>681</v>
      </c>
      <c r="G230" s="254" t="s">
        <v>682</v>
      </c>
      <c r="H230" s="255">
        <v>7</v>
      </c>
      <c r="I230" s="256"/>
      <c r="J230" s="257"/>
      <c r="K230" s="258">
        <f>ROUND(P230*H230,2)</f>
        <v>0</v>
      </c>
      <c r="L230" s="253" t="s">
        <v>149</v>
      </c>
      <c r="M230" s="259"/>
      <c r="N230" s="260" t="s">
        <v>22</v>
      </c>
      <c r="O230" s="241" t="s">
        <v>44</v>
      </c>
      <c r="P230" s="242">
        <f>I230+J230</f>
        <v>0</v>
      </c>
      <c r="Q230" s="242">
        <f>ROUND(I230*H230,2)</f>
        <v>0</v>
      </c>
      <c r="R230" s="242">
        <f>ROUND(J230*H230,2)</f>
        <v>0</v>
      </c>
      <c r="S230" s="84"/>
      <c r="T230" s="243">
        <f>S230*H230</f>
        <v>0</v>
      </c>
      <c r="U230" s="243">
        <v>0</v>
      </c>
      <c r="V230" s="243">
        <f>U230*H230</f>
        <v>0</v>
      </c>
      <c r="W230" s="243">
        <v>0</v>
      </c>
      <c r="X230" s="244">
        <f>W230*H230</f>
        <v>0</v>
      </c>
      <c r="Y230" s="38"/>
      <c r="Z230" s="38"/>
      <c r="AA230" s="38"/>
      <c r="AB230" s="38"/>
      <c r="AC230" s="38"/>
      <c r="AD230" s="38"/>
      <c r="AE230" s="38"/>
      <c r="AR230" s="245" t="s">
        <v>178</v>
      </c>
      <c r="AT230" s="245" t="s">
        <v>175</v>
      </c>
      <c r="AU230" s="245" t="s">
        <v>84</v>
      </c>
      <c r="AY230" s="17" t="s">
        <v>142</v>
      </c>
      <c r="BE230" s="246">
        <f>IF(O230="základní",K230,0)</f>
        <v>0</v>
      </c>
      <c r="BF230" s="246">
        <f>IF(O230="snížená",K230,0)</f>
        <v>0</v>
      </c>
      <c r="BG230" s="246">
        <f>IF(O230="zákl. přenesená",K230,0)</f>
        <v>0</v>
      </c>
      <c r="BH230" s="246">
        <f>IF(O230="sníž. přenesená",K230,0)</f>
        <v>0</v>
      </c>
      <c r="BI230" s="246">
        <f>IF(O230="nulová",K230,0)</f>
        <v>0</v>
      </c>
      <c r="BJ230" s="17" t="s">
        <v>82</v>
      </c>
      <c r="BK230" s="246">
        <f>ROUND(P230*H230,2)</f>
        <v>0</v>
      </c>
      <c r="BL230" s="17" t="s">
        <v>178</v>
      </c>
      <c r="BM230" s="245" t="s">
        <v>1034</v>
      </c>
    </row>
    <row r="231" s="2" customFormat="1" ht="21.75" customHeight="1">
      <c r="A231" s="38"/>
      <c r="B231" s="39"/>
      <c r="C231" s="233" t="s">
        <v>671</v>
      </c>
      <c r="D231" s="233" t="s">
        <v>145</v>
      </c>
      <c r="E231" s="234" t="s">
        <v>685</v>
      </c>
      <c r="F231" s="235" t="s">
        <v>686</v>
      </c>
      <c r="G231" s="236" t="s">
        <v>159</v>
      </c>
      <c r="H231" s="237">
        <v>7</v>
      </c>
      <c r="I231" s="238"/>
      <c r="J231" s="238"/>
      <c r="K231" s="239">
        <f>ROUND(P231*H231,2)</f>
        <v>0</v>
      </c>
      <c r="L231" s="235" t="s">
        <v>149</v>
      </c>
      <c r="M231" s="44"/>
      <c r="N231" s="240" t="s">
        <v>22</v>
      </c>
      <c r="O231" s="241" t="s">
        <v>44</v>
      </c>
      <c r="P231" s="242">
        <f>I231+J231</f>
        <v>0</v>
      </c>
      <c r="Q231" s="242">
        <f>ROUND(I231*H231,2)</f>
        <v>0</v>
      </c>
      <c r="R231" s="242">
        <f>ROUND(J231*H231,2)</f>
        <v>0</v>
      </c>
      <c r="S231" s="84"/>
      <c r="T231" s="243">
        <f>S231*H231</f>
        <v>0</v>
      </c>
      <c r="U231" s="243">
        <v>0</v>
      </c>
      <c r="V231" s="243">
        <f>U231*H231</f>
        <v>0</v>
      </c>
      <c r="W231" s="243">
        <v>0</v>
      </c>
      <c r="X231" s="244">
        <f>W231*H231</f>
        <v>0</v>
      </c>
      <c r="Y231" s="38"/>
      <c r="Z231" s="38"/>
      <c r="AA231" s="38"/>
      <c r="AB231" s="38"/>
      <c r="AC231" s="38"/>
      <c r="AD231" s="38"/>
      <c r="AE231" s="38"/>
      <c r="AR231" s="245" t="s">
        <v>141</v>
      </c>
      <c r="AT231" s="245" t="s">
        <v>145</v>
      </c>
      <c r="AU231" s="245" t="s">
        <v>84</v>
      </c>
      <c r="AY231" s="17" t="s">
        <v>142</v>
      </c>
      <c r="BE231" s="246">
        <f>IF(O231="základní",K231,0)</f>
        <v>0</v>
      </c>
      <c r="BF231" s="246">
        <f>IF(O231="snížená",K231,0)</f>
        <v>0</v>
      </c>
      <c r="BG231" s="246">
        <f>IF(O231="zákl. přenesená",K231,0)</f>
        <v>0</v>
      </c>
      <c r="BH231" s="246">
        <f>IF(O231="sníž. přenesená",K231,0)</f>
        <v>0</v>
      </c>
      <c r="BI231" s="246">
        <f>IF(O231="nulová",K231,0)</f>
        <v>0</v>
      </c>
      <c r="BJ231" s="17" t="s">
        <v>82</v>
      </c>
      <c r="BK231" s="246">
        <f>ROUND(P231*H231,2)</f>
        <v>0</v>
      </c>
      <c r="BL231" s="17" t="s">
        <v>141</v>
      </c>
      <c r="BM231" s="245" t="s">
        <v>1035</v>
      </c>
    </row>
    <row r="232" s="2" customFormat="1" ht="21.75" customHeight="1">
      <c r="A232" s="38"/>
      <c r="B232" s="39"/>
      <c r="C232" s="251" t="s">
        <v>675</v>
      </c>
      <c r="D232" s="251" t="s">
        <v>175</v>
      </c>
      <c r="E232" s="252" t="s">
        <v>689</v>
      </c>
      <c r="F232" s="253" t="s">
        <v>690</v>
      </c>
      <c r="G232" s="254" t="s">
        <v>159</v>
      </c>
      <c r="H232" s="255">
        <v>7</v>
      </c>
      <c r="I232" s="256"/>
      <c r="J232" s="257"/>
      <c r="K232" s="258">
        <f>ROUND(P232*H232,2)</f>
        <v>0</v>
      </c>
      <c r="L232" s="253" t="s">
        <v>149</v>
      </c>
      <c r="M232" s="259"/>
      <c r="N232" s="260" t="s">
        <v>22</v>
      </c>
      <c r="O232" s="241" t="s">
        <v>44</v>
      </c>
      <c r="P232" s="242">
        <f>I232+J232</f>
        <v>0</v>
      </c>
      <c r="Q232" s="242">
        <f>ROUND(I232*H232,2)</f>
        <v>0</v>
      </c>
      <c r="R232" s="242">
        <f>ROUND(J232*H232,2)</f>
        <v>0</v>
      </c>
      <c r="S232" s="84"/>
      <c r="T232" s="243">
        <f>S232*H232</f>
        <v>0</v>
      </c>
      <c r="U232" s="243">
        <v>0</v>
      </c>
      <c r="V232" s="243">
        <f>U232*H232</f>
        <v>0</v>
      </c>
      <c r="W232" s="243">
        <v>0</v>
      </c>
      <c r="X232" s="244">
        <f>W232*H232</f>
        <v>0</v>
      </c>
      <c r="Y232" s="38"/>
      <c r="Z232" s="38"/>
      <c r="AA232" s="38"/>
      <c r="AB232" s="38"/>
      <c r="AC232" s="38"/>
      <c r="AD232" s="38"/>
      <c r="AE232" s="38"/>
      <c r="AR232" s="245" t="s">
        <v>178</v>
      </c>
      <c r="AT232" s="245" t="s">
        <v>175</v>
      </c>
      <c r="AU232" s="245" t="s">
        <v>84</v>
      </c>
      <c r="AY232" s="17" t="s">
        <v>142</v>
      </c>
      <c r="BE232" s="246">
        <f>IF(O232="základní",K232,0)</f>
        <v>0</v>
      </c>
      <c r="BF232" s="246">
        <f>IF(O232="snížená",K232,0)</f>
        <v>0</v>
      </c>
      <c r="BG232" s="246">
        <f>IF(O232="zákl. přenesená",K232,0)</f>
        <v>0</v>
      </c>
      <c r="BH232" s="246">
        <f>IF(O232="sníž. přenesená",K232,0)</f>
        <v>0</v>
      </c>
      <c r="BI232" s="246">
        <f>IF(O232="nulová",K232,0)</f>
        <v>0</v>
      </c>
      <c r="BJ232" s="17" t="s">
        <v>82</v>
      </c>
      <c r="BK232" s="246">
        <f>ROUND(P232*H232,2)</f>
        <v>0</v>
      </c>
      <c r="BL232" s="17" t="s">
        <v>178</v>
      </c>
      <c r="BM232" s="245" t="s">
        <v>1036</v>
      </c>
    </row>
    <row r="233" s="2" customFormat="1" ht="21.75" customHeight="1">
      <c r="A233" s="38"/>
      <c r="B233" s="39"/>
      <c r="C233" s="233" t="s">
        <v>679</v>
      </c>
      <c r="D233" s="233" t="s">
        <v>145</v>
      </c>
      <c r="E233" s="234" t="s">
        <v>693</v>
      </c>
      <c r="F233" s="235" t="s">
        <v>694</v>
      </c>
      <c r="G233" s="236" t="s">
        <v>159</v>
      </c>
      <c r="H233" s="237">
        <v>4</v>
      </c>
      <c r="I233" s="238"/>
      <c r="J233" s="238"/>
      <c r="K233" s="239">
        <f>ROUND(P233*H233,2)</f>
        <v>0</v>
      </c>
      <c r="L233" s="235" t="s">
        <v>149</v>
      </c>
      <c r="M233" s="44"/>
      <c r="N233" s="240" t="s">
        <v>22</v>
      </c>
      <c r="O233" s="241" t="s">
        <v>44</v>
      </c>
      <c r="P233" s="242">
        <f>I233+J233</f>
        <v>0</v>
      </c>
      <c r="Q233" s="242">
        <f>ROUND(I233*H233,2)</f>
        <v>0</v>
      </c>
      <c r="R233" s="242">
        <f>ROUND(J233*H233,2)</f>
        <v>0</v>
      </c>
      <c r="S233" s="84"/>
      <c r="T233" s="243">
        <f>S233*H233</f>
        <v>0</v>
      </c>
      <c r="U233" s="243">
        <v>0</v>
      </c>
      <c r="V233" s="243">
        <f>U233*H233</f>
        <v>0</v>
      </c>
      <c r="W233" s="243">
        <v>0</v>
      </c>
      <c r="X233" s="244">
        <f>W233*H233</f>
        <v>0</v>
      </c>
      <c r="Y233" s="38"/>
      <c r="Z233" s="38"/>
      <c r="AA233" s="38"/>
      <c r="AB233" s="38"/>
      <c r="AC233" s="38"/>
      <c r="AD233" s="38"/>
      <c r="AE233" s="38"/>
      <c r="AR233" s="245" t="s">
        <v>141</v>
      </c>
      <c r="AT233" s="245" t="s">
        <v>145</v>
      </c>
      <c r="AU233" s="245" t="s">
        <v>84</v>
      </c>
      <c r="AY233" s="17" t="s">
        <v>142</v>
      </c>
      <c r="BE233" s="246">
        <f>IF(O233="základní",K233,0)</f>
        <v>0</v>
      </c>
      <c r="BF233" s="246">
        <f>IF(O233="snížená",K233,0)</f>
        <v>0</v>
      </c>
      <c r="BG233" s="246">
        <f>IF(O233="zákl. přenesená",K233,0)</f>
        <v>0</v>
      </c>
      <c r="BH233" s="246">
        <f>IF(O233="sníž. přenesená",K233,0)</f>
        <v>0</v>
      </c>
      <c r="BI233" s="246">
        <f>IF(O233="nulová",K233,0)</f>
        <v>0</v>
      </c>
      <c r="BJ233" s="17" t="s">
        <v>82</v>
      </c>
      <c r="BK233" s="246">
        <f>ROUND(P233*H233,2)</f>
        <v>0</v>
      </c>
      <c r="BL233" s="17" t="s">
        <v>141</v>
      </c>
      <c r="BM233" s="245" t="s">
        <v>1037</v>
      </c>
    </row>
    <row r="234" s="2" customFormat="1" ht="33" customHeight="1">
      <c r="A234" s="38"/>
      <c r="B234" s="39"/>
      <c r="C234" s="251" t="s">
        <v>684</v>
      </c>
      <c r="D234" s="251" t="s">
        <v>175</v>
      </c>
      <c r="E234" s="252" t="s">
        <v>697</v>
      </c>
      <c r="F234" s="253" t="s">
        <v>698</v>
      </c>
      <c r="G234" s="254" t="s">
        <v>159</v>
      </c>
      <c r="H234" s="255">
        <v>4</v>
      </c>
      <c r="I234" s="256"/>
      <c r="J234" s="257"/>
      <c r="K234" s="258">
        <f>ROUND(P234*H234,2)</f>
        <v>0</v>
      </c>
      <c r="L234" s="253" t="s">
        <v>149</v>
      </c>
      <c r="M234" s="259"/>
      <c r="N234" s="260" t="s">
        <v>22</v>
      </c>
      <c r="O234" s="241" t="s">
        <v>44</v>
      </c>
      <c r="P234" s="242">
        <f>I234+J234</f>
        <v>0</v>
      </c>
      <c r="Q234" s="242">
        <f>ROUND(I234*H234,2)</f>
        <v>0</v>
      </c>
      <c r="R234" s="242">
        <f>ROUND(J234*H234,2)</f>
        <v>0</v>
      </c>
      <c r="S234" s="84"/>
      <c r="T234" s="243">
        <f>S234*H234</f>
        <v>0</v>
      </c>
      <c r="U234" s="243">
        <v>0</v>
      </c>
      <c r="V234" s="243">
        <f>U234*H234</f>
        <v>0</v>
      </c>
      <c r="W234" s="243">
        <v>0</v>
      </c>
      <c r="X234" s="244">
        <f>W234*H234</f>
        <v>0</v>
      </c>
      <c r="Y234" s="38"/>
      <c r="Z234" s="38"/>
      <c r="AA234" s="38"/>
      <c r="AB234" s="38"/>
      <c r="AC234" s="38"/>
      <c r="AD234" s="38"/>
      <c r="AE234" s="38"/>
      <c r="AR234" s="245" t="s">
        <v>178</v>
      </c>
      <c r="AT234" s="245" t="s">
        <v>175</v>
      </c>
      <c r="AU234" s="245" t="s">
        <v>84</v>
      </c>
      <c r="AY234" s="17" t="s">
        <v>142</v>
      </c>
      <c r="BE234" s="246">
        <f>IF(O234="základní",K234,0)</f>
        <v>0</v>
      </c>
      <c r="BF234" s="246">
        <f>IF(O234="snížená",K234,0)</f>
        <v>0</v>
      </c>
      <c r="BG234" s="246">
        <f>IF(O234="zákl. přenesená",K234,0)</f>
        <v>0</v>
      </c>
      <c r="BH234" s="246">
        <f>IF(O234="sníž. přenesená",K234,0)</f>
        <v>0</v>
      </c>
      <c r="BI234" s="246">
        <f>IF(O234="nulová",K234,0)</f>
        <v>0</v>
      </c>
      <c r="BJ234" s="17" t="s">
        <v>82</v>
      </c>
      <c r="BK234" s="246">
        <f>ROUND(P234*H234,2)</f>
        <v>0</v>
      </c>
      <c r="BL234" s="17" t="s">
        <v>178</v>
      </c>
      <c r="BM234" s="245" t="s">
        <v>1038</v>
      </c>
    </row>
    <row r="235" s="2" customFormat="1" ht="21.75" customHeight="1">
      <c r="A235" s="38"/>
      <c r="B235" s="39"/>
      <c r="C235" s="251" t="s">
        <v>688</v>
      </c>
      <c r="D235" s="251" t="s">
        <v>175</v>
      </c>
      <c r="E235" s="252" t="s">
        <v>701</v>
      </c>
      <c r="F235" s="253" t="s">
        <v>702</v>
      </c>
      <c r="G235" s="254" t="s">
        <v>159</v>
      </c>
      <c r="H235" s="255">
        <v>7</v>
      </c>
      <c r="I235" s="256"/>
      <c r="J235" s="257"/>
      <c r="K235" s="258">
        <f>ROUND(P235*H235,2)</f>
        <v>0</v>
      </c>
      <c r="L235" s="253" t="s">
        <v>149</v>
      </c>
      <c r="M235" s="259"/>
      <c r="N235" s="260" t="s">
        <v>22</v>
      </c>
      <c r="O235" s="241" t="s">
        <v>44</v>
      </c>
      <c r="P235" s="242">
        <f>I235+J235</f>
        <v>0</v>
      </c>
      <c r="Q235" s="242">
        <f>ROUND(I235*H235,2)</f>
        <v>0</v>
      </c>
      <c r="R235" s="242">
        <f>ROUND(J235*H235,2)</f>
        <v>0</v>
      </c>
      <c r="S235" s="84"/>
      <c r="T235" s="243">
        <f>S235*H235</f>
        <v>0</v>
      </c>
      <c r="U235" s="243">
        <v>0</v>
      </c>
      <c r="V235" s="243">
        <f>U235*H235</f>
        <v>0</v>
      </c>
      <c r="W235" s="243">
        <v>0</v>
      </c>
      <c r="X235" s="244">
        <f>W235*H235</f>
        <v>0</v>
      </c>
      <c r="Y235" s="38"/>
      <c r="Z235" s="38"/>
      <c r="AA235" s="38"/>
      <c r="AB235" s="38"/>
      <c r="AC235" s="38"/>
      <c r="AD235" s="38"/>
      <c r="AE235" s="38"/>
      <c r="AR235" s="245" t="s">
        <v>178</v>
      </c>
      <c r="AT235" s="245" t="s">
        <v>175</v>
      </c>
      <c r="AU235" s="245" t="s">
        <v>84</v>
      </c>
      <c r="AY235" s="17" t="s">
        <v>142</v>
      </c>
      <c r="BE235" s="246">
        <f>IF(O235="základní",K235,0)</f>
        <v>0</v>
      </c>
      <c r="BF235" s="246">
        <f>IF(O235="snížená",K235,0)</f>
        <v>0</v>
      </c>
      <c r="BG235" s="246">
        <f>IF(O235="zákl. přenesená",K235,0)</f>
        <v>0</v>
      </c>
      <c r="BH235" s="246">
        <f>IF(O235="sníž. přenesená",K235,0)</f>
        <v>0</v>
      </c>
      <c r="BI235" s="246">
        <f>IF(O235="nulová",K235,0)</f>
        <v>0</v>
      </c>
      <c r="BJ235" s="17" t="s">
        <v>82</v>
      </c>
      <c r="BK235" s="246">
        <f>ROUND(P235*H235,2)</f>
        <v>0</v>
      </c>
      <c r="BL235" s="17" t="s">
        <v>178</v>
      </c>
      <c r="BM235" s="245" t="s">
        <v>1039</v>
      </c>
    </row>
    <row r="236" s="2" customFormat="1" ht="21.75" customHeight="1">
      <c r="A236" s="38"/>
      <c r="B236" s="39"/>
      <c r="C236" s="233" t="s">
        <v>692</v>
      </c>
      <c r="D236" s="233" t="s">
        <v>145</v>
      </c>
      <c r="E236" s="234" t="s">
        <v>705</v>
      </c>
      <c r="F236" s="235" t="s">
        <v>706</v>
      </c>
      <c r="G236" s="236" t="s">
        <v>159</v>
      </c>
      <c r="H236" s="237">
        <v>12</v>
      </c>
      <c r="I236" s="238"/>
      <c r="J236" s="238"/>
      <c r="K236" s="239">
        <f>ROUND(P236*H236,2)</f>
        <v>0</v>
      </c>
      <c r="L236" s="235" t="s">
        <v>149</v>
      </c>
      <c r="M236" s="44"/>
      <c r="N236" s="240" t="s">
        <v>22</v>
      </c>
      <c r="O236" s="241" t="s">
        <v>44</v>
      </c>
      <c r="P236" s="242">
        <f>I236+J236</f>
        <v>0</v>
      </c>
      <c r="Q236" s="242">
        <f>ROUND(I236*H236,2)</f>
        <v>0</v>
      </c>
      <c r="R236" s="242">
        <f>ROUND(J236*H236,2)</f>
        <v>0</v>
      </c>
      <c r="S236" s="84"/>
      <c r="T236" s="243">
        <f>S236*H236</f>
        <v>0</v>
      </c>
      <c r="U236" s="243">
        <v>0</v>
      </c>
      <c r="V236" s="243">
        <f>U236*H236</f>
        <v>0</v>
      </c>
      <c r="W236" s="243">
        <v>0</v>
      </c>
      <c r="X236" s="244">
        <f>W236*H236</f>
        <v>0</v>
      </c>
      <c r="Y236" s="38"/>
      <c r="Z236" s="38"/>
      <c r="AA236" s="38"/>
      <c r="AB236" s="38"/>
      <c r="AC236" s="38"/>
      <c r="AD236" s="38"/>
      <c r="AE236" s="38"/>
      <c r="AR236" s="245" t="s">
        <v>141</v>
      </c>
      <c r="AT236" s="245" t="s">
        <v>145</v>
      </c>
      <c r="AU236" s="245" t="s">
        <v>84</v>
      </c>
      <c r="AY236" s="17" t="s">
        <v>142</v>
      </c>
      <c r="BE236" s="246">
        <f>IF(O236="základní",K236,0)</f>
        <v>0</v>
      </c>
      <c r="BF236" s="246">
        <f>IF(O236="snížená",K236,0)</f>
        <v>0</v>
      </c>
      <c r="BG236" s="246">
        <f>IF(O236="zákl. přenesená",K236,0)</f>
        <v>0</v>
      </c>
      <c r="BH236" s="246">
        <f>IF(O236="sníž. přenesená",K236,0)</f>
        <v>0</v>
      </c>
      <c r="BI236" s="246">
        <f>IF(O236="nulová",K236,0)</f>
        <v>0</v>
      </c>
      <c r="BJ236" s="17" t="s">
        <v>82</v>
      </c>
      <c r="BK236" s="246">
        <f>ROUND(P236*H236,2)</f>
        <v>0</v>
      </c>
      <c r="BL236" s="17" t="s">
        <v>141</v>
      </c>
      <c r="BM236" s="245" t="s">
        <v>1040</v>
      </c>
    </row>
    <row r="237" s="2" customFormat="1" ht="21.75" customHeight="1">
      <c r="A237" s="38"/>
      <c r="B237" s="39"/>
      <c r="C237" s="251" t="s">
        <v>696</v>
      </c>
      <c r="D237" s="251" t="s">
        <v>175</v>
      </c>
      <c r="E237" s="252" t="s">
        <v>709</v>
      </c>
      <c r="F237" s="253" t="s">
        <v>710</v>
      </c>
      <c r="G237" s="254" t="s">
        <v>159</v>
      </c>
      <c r="H237" s="255">
        <v>4</v>
      </c>
      <c r="I237" s="256"/>
      <c r="J237" s="257"/>
      <c r="K237" s="258">
        <f>ROUND(P237*H237,2)</f>
        <v>0</v>
      </c>
      <c r="L237" s="253" t="s">
        <v>149</v>
      </c>
      <c r="M237" s="259"/>
      <c r="N237" s="260" t="s">
        <v>22</v>
      </c>
      <c r="O237" s="241" t="s">
        <v>44</v>
      </c>
      <c r="P237" s="242">
        <f>I237+J237</f>
        <v>0</v>
      </c>
      <c r="Q237" s="242">
        <f>ROUND(I237*H237,2)</f>
        <v>0</v>
      </c>
      <c r="R237" s="242">
        <f>ROUND(J237*H237,2)</f>
        <v>0</v>
      </c>
      <c r="S237" s="84"/>
      <c r="T237" s="243">
        <f>S237*H237</f>
        <v>0</v>
      </c>
      <c r="U237" s="243">
        <v>0</v>
      </c>
      <c r="V237" s="243">
        <f>U237*H237</f>
        <v>0</v>
      </c>
      <c r="W237" s="243">
        <v>0</v>
      </c>
      <c r="X237" s="244">
        <f>W237*H237</f>
        <v>0</v>
      </c>
      <c r="Y237" s="38"/>
      <c r="Z237" s="38"/>
      <c r="AA237" s="38"/>
      <c r="AB237" s="38"/>
      <c r="AC237" s="38"/>
      <c r="AD237" s="38"/>
      <c r="AE237" s="38"/>
      <c r="AR237" s="245" t="s">
        <v>178</v>
      </c>
      <c r="AT237" s="245" t="s">
        <v>175</v>
      </c>
      <c r="AU237" s="245" t="s">
        <v>84</v>
      </c>
      <c r="AY237" s="17" t="s">
        <v>142</v>
      </c>
      <c r="BE237" s="246">
        <f>IF(O237="základní",K237,0)</f>
        <v>0</v>
      </c>
      <c r="BF237" s="246">
        <f>IF(O237="snížená",K237,0)</f>
        <v>0</v>
      </c>
      <c r="BG237" s="246">
        <f>IF(O237="zákl. přenesená",K237,0)</f>
        <v>0</v>
      </c>
      <c r="BH237" s="246">
        <f>IF(O237="sníž. přenesená",K237,0)</f>
        <v>0</v>
      </c>
      <c r="BI237" s="246">
        <f>IF(O237="nulová",K237,0)</f>
        <v>0</v>
      </c>
      <c r="BJ237" s="17" t="s">
        <v>82</v>
      </c>
      <c r="BK237" s="246">
        <f>ROUND(P237*H237,2)</f>
        <v>0</v>
      </c>
      <c r="BL237" s="17" t="s">
        <v>178</v>
      </c>
      <c r="BM237" s="245" t="s">
        <v>1041</v>
      </c>
    </row>
    <row r="238" s="2" customFormat="1" ht="21.75" customHeight="1">
      <c r="A238" s="38"/>
      <c r="B238" s="39"/>
      <c r="C238" s="251" t="s">
        <v>700</v>
      </c>
      <c r="D238" s="251" t="s">
        <v>175</v>
      </c>
      <c r="E238" s="252" t="s">
        <v>713</v>
      </c>
      <c r="F238" s="253" t="s">
        <v>714</v>
      </c>
      <c r="G238" s="254" t="s">
        <v>159</v>
      </c>
      <c r="H238" s="255">
        <v>4</v>
      </c>
      <c r="I238" s="256"/>
      <c r="J238" s="257"/>
      <c r="K238" s="258">
        <f>ROUND(P238*H238,2)</f>
        <v>0</v>
      </c>
      <c r="L238" s="253" t="s">
        <v>149</v>
      </c>
      <c r="M238" s="259"/>
      <c r="N238" s="260" t="s">
        <v>22</v>
      </c>
      <c r="O238" s="241" t="s">
        <v>44</v>
      </c>
      <c r="P238" s="242">
        <f>I238+J238</f>
        <v>0</v>
      </c>
      <c r="Q238" s="242">
        <f>ROUND(I238*H238,2)</f>
        <v>0</v>
      </c>
      <c r="R238" s="242">
        <f>ROUND(J238*H238,2)</f>
        <v>0</v>
      </c>
      <c r="S238" s="84"/>
      <c r="T238" s="243">
        <f>S238*H238</f>
        <v>0</v>
      </c>
      <c r="U238" s="243">
        <v>0</v>
      </c>
      <c r="V238" s="243">
        <f>U238*H238</f>
        <v>0</v>
      </c>
      <c r="W238" s="243">
        <v>0</v>
      </c>
      <c r="X238" s="244">
        <f>W238*H238</f>
        <v>0</v>
      </c>
      <c r="Y238" s="38"/>
      <c r="Z238" s="38"/>
      <c r="AA238" s="38"/>
      <c r="AB238" s="38"/>
      <c r="AC238" s="38"/>
      <c r="AD238" s="38"/>
      <c r="AE238" s="38"/>
      <c r="AR238" s="245" t="s">
        <v>178</v>
      </c>
      <c r="AT238" s="245" t="s">
        <v>175</v>
      </c>
      <c r="AU238" s="245" t="s">
        <v>84</v>
      </c>
      <c r="AY238" s="17" t="s">
        <v>142</v>
      </c>
      <c r="BE238" s="246">
        <f>IF(O238="základní",K238,0)</f>
        <v>0</v>
      </c>
      <c r="BF238" s="246">
        <f>IF(O238="snížená",K238,0)</f>
        <v>0</v>
      </c>
      <c r="BG238" s="246">
        <f>IF(O238="zákl. přenesená",K238,0)</f>
        <v>0</v>
      </c>
      <c r="BH238" s="246">
        <f>IF(O238="sníž. přenesená",K238,0)</f>
        <v>0</v>
      </c>
      <c r="BI238" s="246">
        <f>IF(O238="nulová",K238,0)</f>
        <v>0</v>
      </c>
      <c r="BJ238" s="17" t="s">
        <v>82</v>
      </c>
      <c r="BK238" s="246">
        <f>ROUND(P238*H238,2)</f>
        <v>0</v>
      </c>
      <c r="BL238" s="17" t="s">
        <v>178</v>
      </c>
      <c r="BM238" s="245" t="s">
        <v>1042</v>
      </c>
    </row>
    <row r="239" s="2" customFormat="1" ht="21.75" customHeight="1">
      <c r="A239" s="38"/>
      <c r="B239" s="39"/>
      <c r="C239" s="251" t="s">
        <v>704</v>
      </c>
      <c r="D239" s="251" t="s">
        <v>175</v>
      </c>
      <c r="E239" s="252" t="s">
        <v>717</v>
      </c>
      <c r="F239" s="253" t="s">
        <v>718</v>
      </c>
      <c r="G239" s="254" t="s">
        <v>159</v>
      </c>
      <c r="H239" s="255">
        <v>4</v>
      </c>
      <c r="I239" s="256"/>
      <c r="J239" s="257"/>
      <c r="K239" s="258">
        <f>ROUND(P239*H239,2)</f>
        <v>0</v>
      </c>
      <c r="L239" s="253" t="s">
        <v>149</v>
      </c>
      <c r="M239" s="259"/>
      <c r="N239" s="260" t="s">
        <v>22</v>
      </c>
      <c r="O239" s="241" t="s">
        <v>44</v>
      </c>
      <c r="P239" s="242">
        <f>I239+J239</f>
        <v>0</v>
      </c>
      <c r="Q239" s="242">
        <f>ROUND(I239*H239,2)</f>
        <v>0</v>
      </c>
      <c r="R239" s="242">
        <f>ROUND(J239*H239,2)</f>
        <v>0</v>
      </c>
      <c r="S239" s="84"/>
      <c r="T239" s="243">
        <f>S239*H239</f>
        <v>0</v>
      </c>
      <c r="U239" s="243">
        <v>0</v>
      </c>
      <c r="V239" s="243">
        <f>U239*H239</f>
        <v>0</v>
      </c>
      <c r="W239" s="243">
        <v>0</v>
      </c>
      <c r="X239" s="244">
        <f>W239*H239</f>
        <v>0</v>
      </c>
      <c r="Y239" s="38"/>
      <c r="Z239" s="38"/>
      <c r="AA239" s="38"/>
      <c r="AB239" s="38"/>
      <c r="AC239" s="38"/>
      <c r="AD239" s="38"/>
      <c r="AE239" s="38"/>
      <c r="AR239" s="245" t="s">
        <v>178</v>
      </c>
      <c r="AT239" s="245" t="s">
        <v>175</v>
      </c>
      <c r="AU239" s="245" t="s">
        <v>84</v>
      </c>
      <c r="AY239" s="17" t="s">
        <v>142</v>
      </c>
      <c r="BE239" s="246">
        <f>IF(O239="základní",K239,0)</f>
        <v>0</v>
      </c>
      <c r="BF239" s="246">
        <f>IF(O239="snížená",K239,0)</f>
        <v>0</v>
      </c>
      <c r="BG239" s="246">
        <f>IF(O239="zákl. přenesená",K239,0)</f>
        <v>0</v>
      </c>
      <c r="BH239" s="246">
        <f>IF(O239="sníž. přenesená",K239,0)</f>
        <v>0</v>
      </c>
      <c r="BI239" s="246">
        <f>IF(O239="nulová",K239,0)</f>
        <v>0</v>
      </c>
      <c r="BJ239" s="17" t="s">
        <v>82</v>
      </c>
      <c r="BK239" s="246">
        <f>ROUND(P239*H239,2)</f>
        <v>0</v>
      </c>
      <c r="BL239" s="17" t="s">
        <v>178</v>
      </c>
      <c r="BM239" s="245" t="s">
        <v>1043</v>
      </c>
    </row>
    <row r="240" s="2" customFormat="1" ht="21.75" customHeight="1">
      <c r="A240" s="38"/>
      <c r="B240" s="39"/>
      <c r="C240" s="233" t="s">
        <v>708</v>
      </c>
      <c r="D240" s="233" t="s">
        <v>145</v>
      </c>
      <c r="E240" s="234" t="s">
        <v>721</v>
      </c>
      <c r="F240" s="235" t="s">
        <v>722</v>
      </c>
      <c r="G240" s="236" t="s">
        <v>159</v>
      </c>
      <c r="H240" s="237">
        <v>1</v>
      </c>
      <c r="I240" s="238"/>
      <c r="J240" s="238"/>
      <c r="K240" s="239">
        <f>ROUND(P240*H240,2)</f>
        <v>0</v>
      </c>
      <c r="L240" s="235" t="s">
        <v>149</v>
      </c>
      <c r="M240" s="44"/>
      <c r="N240" s="240" t="s">
        <v>22</v>
      </c>
      <c r="O240" s="241" t="s">
        <v>44</v>
      </c>
      <c r="P240" s="242">
        <f>I240+J240</f>
        <v>0</v>
      </c>
      <c r="Q240" s="242">
        <f>ROUND(I240*H240,2)</f>
        <v>0</v>
      </c>
      <c r="R240" s="242">
        <f>ROUND(J240*H240,2)</f>
        <v>0</v>
      </c>
      <c r="S240" s="84"/>
      <c r="T240" s="243">
        <f>S240*H240</f>
        <v>0</v>
      </c>
      <c r="U240" s="243">
        <v>0</v>
      </c>
      <c r="V240" s="243">
        <f>U240*H240</f>
        <v>0</v>
      </c>
      <c r="W240" s="243">
        <v>0</v>
      </c>
      <c r="X240" s="244">
        <f>W240*H240</f>
        <v>0</v>
      </c>
      <c r="Y240" s="38"/>
      <c r="Z240" s="38"/>
      <c r="AA240" s="38"/>
      <c r="AB240" s="38"/>
      <c r="AC240" s="38"/>
      <c r="AD240" s="38"/>
      <c r="AE240" s="38"/>
      <c r="AR240" s="245" t="s">
        <v>141</v>
      </c>
      <c r="AT240" s="245" t="s">
        <v>145</v>
      </c>
      <c r="AU240" s="245" t="s">
        <v>84</v>
      </c>
      <c r="AY240" s="17" t="s">
        <v>142</v>
      </c>
      <c r="BE240" s="246">
        <f>IF(O240="základní",K240,0)</f>
        <v>0</v>
      </c>
      <c r="BF240" s="246">
        <f>IF(O240="snížená",K240,0)</f>
        <v>0</v>
      </c>
      <c r="BG240" s="246">
        <f>IF(O240="zákl. přenesená",K240,0)</f>
        <v>0</v>
      </c>
      <c r="BH240" s="246">
        <f>IF(O240="sníž. přenesená",K240,0)</f>
        <v>0</v>
      </c>
      <c r="BI240" s="246">
        <f>IF(O240="nulová",K240,0)</f>
        <v>0</v>
      </c>
      <c r="BJ240" s="17" t="s">
        <v>82</v>
      </c>
      <c r="BK240" s="246">
        <f>ROUND(P240*H240,2)</f>
        <v>0</v>
      </c>
      <c r="BL240" s="17" t="s">
        <v>141</v>
      </c>
      <c r="BM240" s="245" t="s">
        <v>1044</v>
      </c>
    </row>
    <row r="241" s="2" customFormat="1" ht="21.75" customHeight="1">
      <c r="A241" s="38"/>
      <c r="B241" s="39"/>
      <c r="C241" s="251" t="s">
        <v>712</v>
      </c>
      <c r="D241" s="251" t="s">
        <v>175</v>
      </c>
      <c r="E241" s="252" t="s">
        <v>1045</v>
      </c>
      <c r="F241" s="253" t="s">
        <v>1046</v>
      </c>
      <c r="G241" s="254" t="s">
        <v>159</v>
      </c>
      <c r="H241" s="255">
        <v>1</v>
      </c>
      <c r="I241" s="256"/>
      <c r="J241" s="257"/>
      <c r="K241" s="258">
        <f>ROUND(P241*H241,2)</f>
        <v>0</v>
      </c>
      <c r="L241" s="253" t="s">
        <v>149</v>
      </c>
      <c r="M241" s="259"/>
      <c r="N241" s="260" t="s">
        <v>22</v>
      </c>
      <c r="O241" s="241" t="s">
        <v>44</v>
      </c>
      <c r="P241" s="242">
        <f>I241+J241</f>
        <v>0</v>
      </c>
      <c r="Q241" s="242">
        <f>ROUND(I241*H241,2)</f>
        <v>0</v>
      </c>
      <c r="R241" s="242">
        <f>ROUND(J241*H241,2)</f>
        <v>0</v>
      </c>
      <c r="S241" s="84"/>
      <c r="T241" s="243">
        <f>S241*H241</f>
        <v>0</v>
      </c>
      <c r="U241" s="243">
        <v>0</v>
      </c>
      <c r="V241" s="243">
        <f>U241*H241</f>
        <v>0</v>
      </c>
      <c r="W241" s="243">
        <v>0</v>
      </c>
      <c r="X241" s="244">
        <f>W241*H241</f>
        <v>0</v>
      </c>
      <c r="Y241" s="38"/>
      <c r="Z241" s="38"/>
      <c r="AA241" s="38"/>
      <c r="AB241" s="38"/>
      <c r="AC241" s="38"/>
      <c r="AD241" s="38"/>
      <c r="AE241" s="38"/>
      <c r="AR241" s="245" t="s">
        <v>178</v>
      </c>
      <c r="AT241" s="245" t="s">
        <v>175</v>
      </c>
      <c r="AU241" s="245" t="s">
        <v>84</v>
      </c>
      <c r="AY241" s="17" t="s">
        <v>142</v>
      </c>
      <c r="BE241" s="246">
        <f>IF(O241="základní",K241,0)</f>
        <v>0</v>
      </c>
      <c r="BF241" s="246">
        <f>IF(O241="snížená",K241,0)</f>
        <v>0</v>
      </c>
      <c r="BG241" s="246">
        <f>IF(O241="zákl. přenesená",K241,0)</f>
        <v>0</v>
      </c>
      <c r="BH241" s="246">
        <f>IF(O241="sníž. přenesená",K241,0)</f>
        <v>0</v>
      </c>
      <c r="BI241" s="246">
        <f>IF(O241="nulová",K241,0)</f>
        <v>0</v>
      </c>
      <c r="BJ241" s="17" t="s">
        <v>82</v>
      </c>
      <c r="BK241" s="246">
        <f>ROUND(P241*H241,2)</f>
        <v>0</v>
      </c>
      <c r="BL241" s="17" t="s">
        <v>178</v>
      </c>
      <c r="BM241" s="245" t="s">
        <v>1047</v>
      </c>
    </row>
    <row r="242" s="2" customFormat="1" ht="21.75" customHeight="1">
      <c r="A242" s="38"/>
      <c r="B242" s="39"/>
      <c r="C242" s="251" t="s">
        <v>716</v>
      </c>
      <c r="D242" s="251" t="s">
        <v>175</v>
      </c>
      <c r="E242" s="252" t="s">
        <v>729</v>
      </c>
      <c r="F242" s="253" t="s">
        <v>730</v>
      </c>
      <c r="G242" s="254" t="s">
        <v>159</v>
      </c>
      <c r="H242" s="255">
        <v>1</v>
      </c>
      <c r="I242" s="256"/>
      <c r="J242" s="257"/>
      <c r="K242" s="258">
        <f>ROUND(P242*H242,2)</f>
        <v>0</v>
      </c>
      <c r="L242" s="253" t="s">
        <v>149</v>
      </c>
      <c r="M242" s="259"/>
      <c r="N242" s="260" t="s">
        <v>22</v>
      </c>
      <c r="O242" s="241" t="s">
        <v>44</v>
      </c>
      <c r="P242" s="242">
        <f>I242+J242</f>
        <v>0</v>
      </c>
      <c r="Q242" s="242">
        <f>ROUND(I242*H242,2)</f>
        <v>0</v>
      </c>
      <c r="R242" s="242">
        <f>ROUND(J242*H242,2)</f>
        <v>0</v>
      </c>
      <c r="S242" s="84"/>
      <c r="T242" s="243">
        <f>S242*H242</f>
        <v>0</v>
      </c>
      <c r="U242" s="243">
        <v>0</v>
      </c>
      <c r="V242" s="243">
        <f>U242*H242</f>
        <v>0</v>
      </c>
      <c r="W242" s="243">
        <v>0</v>
      </c>
      <c r="X242" s="244">
        <f>W242*H242</f>
        <v>0</v>
      </c>
      <c r="Y242" s="38"/>
      <c r="Z242" s="38"/>
      <c r="AA242" s="38"/>
      <c r="AB242" s="38"/>
      <c r="AC242" s="38"/>
      <c r="AD242" s="38"/>
      <c r="AE242" s="38"/>
      <c r="AR242" s="245" t="s">
        <v>178</v>
      </c>
      <c r="AT242" s="245" t="s">
        <v>175</v>
      </c>
      <c r="AU242" s="245" t="s">
        <v>84</v>
      </c>
      <c r="AY242" s="17" t="s">
        <v>142</v>
      </c>
      <c r="BE242" s="246">
        <f>IF(O242="základní",K242,0)</f>
        <v>0</v>
      </c>
      <c r="BF242" s="246">
        <f>IF(O242="snížená",K242,0)</f>
        <v>0</v>
      </c>
      <c r="BG242" s="246">
        <f>IF(O242="zákl. přenesená",K242,0)</f>
        <v>0</v>
      </c>
      <c r="BH242" s="246">
        <f>IF(O242="sníž. přenesená",K242,0)</f>
        <v>0</v>
      </c>
      <c r="BI242" s="246">
        <f>IF(O242="nulová",K242,0)</f>
        <v>0</v>
      </c>
      <c r="BJ242" s="17" t="s">
        <v>82</v>
      </c>
      <c r="BK242" s="246">
        <f>ROUND(P242*H242,2)</f>
        <v>0</v>
      </c>
      <c r="BL242" s="17" t="s">
        <v>178</v>
      </c>
      <c r="BM242" s="245" t="s">
        <v>1048</v>
      </c>
    </row>
    <row r="243" s="2" customFormat="1" ht="66.75" customHeight="1">
      <c r="A243" s="38"/>
      <c r="B243" s="39"/>
      <c r="C243" s="233" t="s">
        <v>720</v>
      </c>
      <c r="D243" s="233" t="s">
        <v>145</v>
      </c>
      <c r="E243" s="234" t="s">
        <v>757</v>
      </c>
      <c r="F243" s="235" t="s">
        <v>758</v>
      </c>
      <c r="G243" s="236" t="s">
        <v>159</v>
      </c>
      <c r="H243" s="237">
        <v>2</v>
      </c>
      <c r="I243" s="238"/>
      <c r="J243" s="238"/>
      <c r="K243" s="239">
        <f>ROUND(P243*H243,2)</f>
        <v>0</v>
      </c>
      <c r="L243" s="235" t="s">
        <v>149</v>
      </c>
      <c r="M243" s="44"/>
      <c r="N243" s="240" t="s">
        <v>22</v>
      </c>
      <c r="O243" s="241" t="s">
        <v>44</v>
      </c>
      <c r="P243" s="242">
        <f>I243+J243</f>
        <v>0</v>
      </c>
      <c r="Q243" s="242">
        <f>ROUND(I243*H243,2)</f>
        <v>0</v>
      </c>
      <c r="R243" s="242">
        <f>ROUND(J243*H243,2)</f>
        <v>0</v>
      </c>
      <c r="S243" s="84"/>
      <c r="T243" s="243">
        <f>S243*H243</f>
        <v>0</v>
      </c>
      <c r="U243" s="243">
        <v>0</v>
      </c>
      <c r="V243" s="243">
        <f>U243*H243</f>
        <v>0</v>
      </c>
      <c r="W243" s="243">
        <v>0</v>
      </c>
      <c r="X243" s="244">
        <f>W243*H243</f>
        <v>0</v>
      </c>
      <c r="Y243" s="38"/>
      <c r="Z243" s="38"/>
      <c r="AA243" s="38"/>
      <c r="AB243" s="38"/>
      <c r="AC243" s="38"/>
      <c r="AD243" s="38"/>
      <c r="AE243" s="38"/>
      <c r="AR243" s="245" t="s">
        <v>141</v>
      </c>
      <c r="AT243" s="245" t="s">
        <v>145</v>
      </c>
      <c r="AU243" s="245" t="s">
        <v>84</v>
      </c>
      <c r="AY243" s="17" t="s">
        <v>142</v>
      </c>
      <c r="BE243" s="246">
        <f>IF(O243="základní",K243,0)</f>
        <v>0</v>
      </c>
      <c r="BF243" s="246">
        <f>IF(O243="snížená",K243,0)</f>
        <v>0</v>
      </c>
      <c r="BG243" s="246">
        <f>IF(O243="zákl. přenesená",K243,0)</f>
        <v>0</v>
      </c>
      <c r="BH243" s="246">
        <f>IF(O243="sníž. přenesená",K243,0)</f>
        <v>0</v>
      </c>
      <c r="BI243" s="246">
        <f>IF(O243="nulová",K243,0)</f>
        <v>0</v>
      </c>
      <c r="BJ243" s="17" t="s">
        <v>82</v>
      </c>
      <c r="BK243" s="246">
        <f>ROUND(P243*H243,2)</f>
        <v>0</v>
      </c>
      <c r="BL243" s="17" t="s">
        <v>141</v>
      </c>
      <c r="BM243" s="245" t="s">
        <v>1049</v>
      </c>
    </row>
    <row r="244" s="2" customFormat="1" ht="33" customHeight="1">
      <c r="A244" s="38"/>
      <c r="B244" s="39"/>
      <c r="C244" s="251" t="s">
        <v>724</v>
      </c>
      <c r="D244" s="251" t="s">
        <v>175</v>
      </c>
      <c r="E244" s="252" t="s">
        <v>761</v>
      </c>
      <c r="F244" s="253" t="s">
        <v>762</v>
      </c>
      <c r="G244" s="254" t="s">
        <v>159</v>
      </c>
      <c r="H244" s="255">
        <v>2</v>
      </c>
      <c r="I244" s="256"/>
      <c r="J244" s="257"/>
      <c r="K244" s="258">
        <f>ROUND(P244*H244,2)</f>
        <v>0</v>
      </c>
      <c r="L244" s="253" t="s">
        <v>149</v>
      </c>
      <c r="M244" s="259"/>
      <c r="N244" s="260" t="s">
        <v>22</v>
      </c>
      <c r="O244" s="241" t="s">
        <v>44</v>
      </c>
      <c r="P244" s="242">
        <f>I244+J244</f>
        <v>0</v>
      </c>
      <c r="Q244" s="242">
        <f>ROUND(I244*H244,2)</f>
        <v>0</v>
      </c>
      <c r="R244" s="242">
        <f>ROUND(J244*H244,2)</f>
        <v>0</v>
      </c>
      <c r="S244" s="84"/>
      <c r="T244" s="243">
        <f>S244*H244</f>
        <v>0</v>
      </c>
      <c r="U244" s="243">
        <v>0</v>
      </c>
      <c r="V244" s="243">
        <f>U244*H244</f>
        <v>0</v>
      </c>
      <c r="W244" s="243">
        <v>0</v>
      </c>
      <c r="X244" s="244">
        <f>W244*H244</f>
        <v>0</v>
      </c>
      <c r="Y244" s="38"/>
      <c r="Z244" s="38"/>
      <c r="AA244" s="38"/>
      <c r="AB244" s="38"/>
      <c r="AC244" s="38"/>
      <c r="AD244" s="38"/>
      <c r="AE244" s="38"/>
      <c r="AR244" s="245" t="s">
        <v>178</v>
      </c>
      <c r="AT244" s="245" t="s">
        <v>175</v>
      </c>
      <c r="AU244" s="245" t="s">
        <v>84</v>
      </c>
      <c r="AY244" s="17" t="s">
        <v>142</v>
      </c>
      <c r="BE244" s="246">
        <f>IF(O244="základní",K244,0)</f>
        <v>0</v>
      </c>
      <c r="BF244" s="246">
        <f>IF(O244="snížená",K244,0)</f>
        <v>0</v>
      </c>
      <c r="BG244" s="246">
        <f>IF(O244="zákl. přenesená",K244,0)</f>
        <v>0</v>
      </c>
      <c r="BH244" s="246">
        <f>IF(O244="sníž. přenesená",K244,0)</f>
        <v>0</v>
      </c>
      <c r="BI244" s="246">
        <f>IF(O244="nulová",K244,0)</f>
        <v>0</v>
      </c>
      <c r="BJ244" s="17" t="s">
        <v>82</v>
      </c>
      <c r="BK244" s="246">
        <f>ROUND(P244*H244,2)</f>
        <v>0</v>
      </c>
      <c r="BL244" s="17" t="s">
        <v>178</v>
      </c>
      <c r="BM244" s="245" t="s">
        <v>1050</v>
      </c>
    </row>
    <row r="245" s="2" customFormat="1" ht="44.25" customHeight="1">
      <c r="A245" s="38"/>
      <c r="B245" s="39"/>
      <c r="C245" s="233" t="s">
        <v>728</v>
      </c>
      <c r="D245" s="233" t="s">
        <v>145</v>
      </c>
      <c r="E245" s="234" t="s">
        <v>765</v>
      </c>
      <c r="F245" s="235" t="s">
        <v>766</v>
      </c>
      <c r="G245" s="236" t="s">
        <v>159</v>
      </c>
      <c r="H245" s="237">
        <v>1</v>
      </c>
      <c r="I245" s="238"/>
      <c r="J245" s="238"/>
      <c r="K245" s="239">
        <f>ROUND(P245*H245,2)</f>
        <v>0</v>
      </c>
      <c r="L245" s="235" t="s">
        <v>149</v>
      </c>
      <c r="M245" s="44"/>
      <c r="N245" s="240" t="s">
        <v>22</v>
      </c>
      <c r="O245" s="241" t="s">
        <v>44</v>
      </c>
      <c r="P245" s="242">
        <f>I245+J245</f>
        <v>0</v>
      </c>
      <c r="Q245" s="242">
        <f>ROUND(I245*H245,2)</f>
        <v>0</v>
      </c>
      <c r="R245" s="242">
        <f>ROUND(J245*H245,2)</f>
        <v>0</v>
      </c>
      <c r="S245" s="84"/>
      <c r="T245" s="243">
        <f>S245*H245</f>
        <v>0</v>
      </c>
      <c r="U245" s="243">
        <v>0</v>
      </c>
      <c r="V245" s="243">
        <f>U245*H245</f>
        <v>0</v>
      </c>
      <c r="W245" s="243">
        <v>0</v>
      </c>
      <c r="X245" s="244">
        <f>W245*H245</f>
        <v>0</v>
      </c>
      <c r="Y245" s="38"/>
      <c r="Z245" s="38"/>
      <c r="AA245" s="38"/>
      <c r="AB245" s="38"/>
      <c r="AC245" s="38"/>
      <c r="AD245" s="38"/>
      <c r="AE245" s="38"/>
      <c r="AR245" s="245" t="s">
        <v>82</v>
      </c>
      <c r="AT245" s="245" t="s">
        <v>145</v>
      </c>
      <c r="AU245" s="245" t="s">
        <v>84</v>
      </c>
      <c r="AY245" s="17" t="s">
        <v>142</v>
      </c>
      <c r="BE245" s="246">
        <f>IF(O245="základní",K245,0)</f>
        <v>0</v>
      </c>
      <c r="BF245" s="246">
        <f>IF(O245="snížená",K245,0)</f>
        <v>0</v>
      </c>
      <c r="BG245" s="246">
        <f>IF(O245="zákl. přenesená",K245,0)</f>
        <v>0</v>
      </c>
      <c r="BH245" s="246">
        <f>IF(O245="sníž. přenesená",K245,0)</f>
        <v>0</v>
      </c>
      <c r="BI245" s="246">
        <f>IF(O245="nulová",K245,0)</f>
        <v>0</v>
      </c>
      <c r="BJ245" s="17" t="s">
        <v>82</v>
      </c>
      <c r="BK245" s="246">
        <f>ROUND(P245*H245,2)</f>
        <v>0</v>
      </c>
      <c r="BL245" s="17" t="s">
        <v>82</v>
      </c>
      <c r="BM245" s="245" t="s">
        <v>1051</v>
      </c>
    </row>
    <row r="246" s="2" customFormat="1" ht="21.75" customHeight="1">
      <c r="A246" s="38"/>
      <c r="B246" s="39"/>
      <c r="C246" s="251" t="s">
        <v>732</v>
      </c>
      <c r="D246" s="251" t="s">
        <v>175</v>
      </c>
      <c r="E246" s="252" t="s">
        <v>769</v>
      </c>
      <c r="F246" s="253" t="s">
        <v>770</v>
      </c>
      <c r="G246" s="254" t="s">
        <v>159</v>
      </c>
      <c r="H246" s="255">
        <v>1</v>
      </c>
      <c r="I246" s="256"/>
      <c r="J246" s="257"/>
      <c r="K246" s="258">
        <f>ROUND(P246*H246,2)</f>
        <v>0</v>
      </c>
      <c r="L246" s="253" t="s">
        <v>149</v>
      </c>
      <c r="M246" s="259"/>
      <c r="N246" s="260" t="s">
        <v>22</v>
      </c>
      <c r="O246" s="241" t="s">
        <v>44</v>
      </c>
      <c r="P246" s="242">
        <f>I246+J246</f>
        <v>0</v>
      </c>
      <c r="Q246" s="242">
        <f>ROUND(I246*H246,2)</f>
        <v>0</v>
      </c>
      <c r="R246" s="242">
        <f>ROUND(J246*H246,2)</f>
        <v>0</v>
      </c>
      <c r="S246" s="84"/>
      <c r="T246" s="243">
        <f>S246*H246</f>
        <v>0</v>
      </c>
      <c r="U246" s="243">
        <v>0</v>
      </c>
      <c r="V246" s="243">
        <f>U246*H246</f>
        <v>0</v>
      </c>
      <c r="W246" s="243">
        <v>0</v>
      </c>
      <c r="X246" s="244">
        <f>W246*H246</f>
        <v>0</v>
      </c>
      <c r="Y246" s="38"/>
      <c r="Z246" s="38"/>
      <c r="AA246" s="38"/>
      <c r="AB246" s="38"/>
      <c r="AC246" s="38"/>
      <c r="AD246" s="38"/>
      <c r="AE246" s="38"/>
      <c r="AR246" s="245" t="s">
        <v>178</v>
      </c>
      <c r="AT246" s="245" t="s">
        <v>175</v>
      </c>
      <c r="AU246" s="245" t="s">
        <v>84</v>
      </c>
      <c r="AY246" s="17" t="s">
        <v>142</v>
      </c>
      <c r="BE246" s="246">
        <f>IF(O246="základní",K246,0)</f>
        <v>0</v>
      </c>
      <c r="BF246" s="246">
        <f>IF(O246="snížená",K246,0)</f>
        <v>0</v>
      </c>
      <c r="BG246" s="246">
        <f>IF(O246="zákl. přenesená",K246,0)</f>
        <v>0</v>
      </c>
      <c r="BH246" s="246">
        <f>IF(O246="sníž. přenesená",K246,0)</f>
        <v>0</v>
      </c>
      <c r="BI246" s="246">
        <f>IF(O246="nulová",K246,0)</f>
        <v>0</v>
      </c>
      <c r="BJ246" s="17" t="s">
        <v>82</v>
      </c>
      <c r="BK246" s="246">
        <f>ROUND(P246*H246,2)</f>
        <v>0</v>
      </c>
      <c r="BL246" s="17" t="s">
        <v>178</v>
      </c>
      <c r="BM246" s="245" t="s">
        <v>1052</v>
      </c>
    </row>
    <row r="247" s="2" customFormat="1" ht="33" customHeight="1">
      <c r="A247" s="38"/>
      <c r="B247" s="39"/>
      <c r="C247" s="251" t="s">
        <v>736</v>
      </c>
      <c r="D247" s="251" t="s">
        <v>175</v>
      </c>
      <c r="E247" s="252" t="s">
        <v>773</v>
      </c>
      <c r="F247" s="253" t="s">
        <v>774</v>
      </c>
      <c r="G247" s="254" t="s">
        <v>159</v>
      </c>
      <c r="H247" s="255">
        <v>10</v>
      </c>
      <c r="I247" s="256"/>
      <c r="J247" s="257"/>
      <c r="K247" s="258">
        <f>ROUND(P247*H247,2)</f>
        <v>0</v>
      </c>
      <c r="L247" s="253" t="s">
        <v>149</v>
      </c>
      <c r="M247" s="259"/>
      <c r="N247" s="260" t="s">
        <v>22</v>
      </c>
      <c r="O247" s="241" t="s">
        <v>44</v>
      </c>
      <c r="P247" s="242">
        <f>I247+J247</f>
        <v>0</v>
      </c>
      <c r="Q247" s="242">
        <f>ROUND(I247*H247,2)</f>
        <v>0</v>
      </c>
      <c r="R247" s="242">
        <f>ROUND(J247*H247,2)</f>
        <v>0</v>
      </c>
      <c r="S247" s="84"/>
      <c r="T247" s="243">
        <f>S247*H247</f>
        <v>0</v>
      </c>
      <c r="U247" s="243">
        <v>0</v>
      </c>
      <c r="V247" s="243">
        <f>U247*H247</f>
        <v>0</v>
      </c>
      <c r="W247" s="243">
        <v>0</v>
      </c>
      <c r="X247" s="244">
        <f>W247*H247</f>
        <v>0</v>
      </c>
      <c r="Y247" s="38"/>
      <c r="Z247" s="38"/>
      <c r="AA247" s="38"/>
      <c r="AB247" s="38"/>
      <c r="AC247" s="38"/>
      <c r="AD247" s="38"/>
      <c r="AE247" s="38"/>
      <c r="AR247" s="245" t="s">
        <v>84</v>
      </c>
      <c r="AT247" s="245" t="s">
        <v>175</v>
      </c>
      <c r="AU247" s="245" t="s">
        <v>84</v>
      </c>
      <c r="AY247" s="17" t="s">
        <v>142</v>
      </c>
      <c r="BE247" s="246">
        <f>IF(O247="základní",K247,0)</f>
        <v>0</v>
      </c>
      <c r="BF247" s="246">
        <f>IF(O247="snížená",K247,0)</f>
        <v>0</v>
      </c>
      <c r="BG247" s="246">
        <f>IF(O247="zákl. přenesená",K247,0)</f>
        <v>0</v>
      </c>
      <c r="BH247" s="246">
        <f>IF(O247="sníž. přenesená",K247,0)</f>
        <v>0</v>
      </c>
      <c r="BI247" s="246">
        <f>IF(O247="nulová",K247,0)</f>
        <v>0</v>
      </c>
      <c r="BJ247" s="17" t="s">
        <v>82</v>
      </c>
      <c r="BK247" s="246">
        <f>ROUND(P247*H247,2)</f>
        <v>0</v>
      </c>
      <c r="BL247" s="17" t="s">
        <v>82</v>
      </c>
      <c r="BM247" s="245" t="s">
        <v>1053</v>
      </c>
    </row>
    <row r="248" s="2" customFormat="1" ht="33" customHeight="1">
      <c r="A248" s="38"/>
      <c r="B248" s="39"/>
      <c r="C248" s="233" t="s">
        <v>740</v>
      </c>
      <c r="D248" s="233" t="s">
        <v>145</v>
      </c>
      <c r="E248" s="234" t="s">
        <v>733</v>
      </c>
      <c r="F248" s="235" t="s">
        <v>734</v>
      </c>
      <c r="G248" s="236" t="s">
        <v>159</v>
      </c>
      <c r="H248" s="237">
        <v>2</v>
      </c>
      <c r="I248" s="238"/>
      <c r="J248" s="238"/>
      <c r="K248" s="239">
        <f>ROUND(P248*H248,2)</f>
        <v>0</v>
      </c>
      <c r="L248" s="235" t="s">
        <v>149</v>
      </c>
      <c r="M248" s="44"/>
      <c r="N248" s="240" t="s">
        <v>22</v>
      </c>
      <c r="O248" s="241" t="s">
        <v>44</v>
      </c>
      <c r="P248" s="242">
        <f>I248+J248</f>
        <v>0</v>
      </c>
      <c r="Q248" s="242">
        <f>ROUND(I248*H248,2)</f>
        <v>0</v>
      </c>
      <c r="R248" s="242">
        <f>ROUND(J248*H248,2)</f>
        <v>0</v>
      </c>
      <c r="S248" s="84"/>
      <c r="T248" s="243">
        <f>S248*H248</f>
        <v>0</v>
      </c>
      <c r="U248" s="243">
        <v>0</v>
      </c>
      <c r="V248" s="243">
        <f>U248*H248</f>
        <v>0</v>
      </c>
      <c r="W248" s="243">
        <v>0</v>
      </c>
      <c r="X248" s="244">
        <f>W248*H248</f>
        <v>0</v>
      </c>
      <c r="Y248" s="38"/>
      <c r="Z248" s="38"/>
      <c r="AA248" s="38"/>
      <c r="AB248" s="38"/>
      <c r="AC248" s="38"/>
      <c r="AD248" s="38"/>
      <c r="AE248" s="38"/>
      <c r="AR248" s="245" t="s">
        <v>141</v>
      </c>
      <c r="AT248" s="245" t="s">
        <v>145</v>
      </c>
      <c r="AU248" s="245" t="s">
        <v>84</v>
      </c>
      <c r="AY248" s="17" t="s">
        <v>142</v>
      </c>
      <c r="BE248" s="246">
        <f>IF(O248="základní",K248,0)</f>
        <v>0</v>
      </c>
      <c r="BF248" s="246">
        <f>IF(O248="snížená",K248,0)</f>
        <v>0</v>
      </c>
      <c r="BG248" s="246">
        <f>IF(O248="zákl. přenesená",K248,0)</f>
        <v>0</v>
      </c>
      <c r="BH248" s="246">
        <f>IF(O248="sníž. přenesená",K248,0)</f>
        <v>0</v>
      </c>
      <c r="BI248" s="246">
        <f>IF(O248="nulová",K248,0)</f>
        <v>0</v>
      </c>
      <c r="BJ248" s="17" t="s">
        <v>82</v>
      </c>
      <c r="BK248" s="246">
        <f>ROUND(P248*H248,2)</f>
        <v>0</v>
      </c>
      <c r="BL248" s="17" t="s">
        <v>141</v>
      </c>
      <c r="BM248" s="245" t="s">
        <v>1054</v>
      </c>
    </row>
    <row r="249" s="2" customFormat="1" ht="21.75" customHeight="1">
      <c r="A249" s="38"/>
      <c r="B249" s="39"/>
      <c r="C249" s="251" t="s">
        <v>744</v>
      </c>
      <c r="D249" s="251" t="s">
        <v>175</v>
      </c>
      <c r="E249" s="252" t="s">
        <v>741</v>
      </c>
      <c r="F249" s="253" t="s">
        <v>742</v>
      </c>
      <c r="G249" s="254" t="s">
        <v>159</v>
      </c>
      <c r="H249" s="255">
        <v>4</v>
      </c>
      <c r="I249" s="256"/>
      <c r="J249" s="257"/>
      <c r="K249" s="258">
        <f>ROUND(P249*H249,2)</f>
        <v>0</v>
      </c>
      <c r="L249" s="253" t="s">
        <v>149</v>
      </c>
      <c r="M249" s="259"/>
      <c r="N249" s="260" t="s">
        <v>22</v>
      </c>
      <c r="O249" s="241" t="s">
        <v>44</v>
      </c>
      <c r="P249" s="242">
        <f>I249+J249</f>
        <v>0</v>
      </c>
      <c r="Q249" s="242">
        <f>ROUND(I249*H249,2)</f>
        <v>0</v>
      </c>
      <c r="R249" s="242">
        <f>ROUND(J249*H249,2)</f>
        <v>0</v>
      </c>
      <c r="S249" s="84"/>
      <c r="T249" s="243">
        <f>S249*H249</f>
        <v>0</v>
      </c>
      <c r="U249" s="243">
        <v>0</v>
      </c>
      <c r="V249" s="243">
        <f>U249*H249</f>
        <v>0</v>
      </c>
      <c r="W249" s="243">
        <v>0</v>
      </c>
      <c r="X249" s="244">
        <f>W249*H249</f>
        <v>0</v>
      </c>
      <c r="Y249" s="38"/>
      <c r="Z249" s="38"/>
      <c r="AA249" s="38"/>
      <c r="AB249" s="38"/>
      <c r="AC249" s="38"/>
      <c r="AD249" s="38"/>
      <c r="AE249" s="38"/>
      <c r="AR249" s="245" t="s">
        <v>178</v>
      </c>
      <c r="AT249" s="245" t="s">
        <v>175</v>
      </c>
      <c r="AU249" s="245" t="s">
        <v>84</v>
      </c>
      <c r="AY249" s="17" t="s">
        <v>142</v>
      </c>
      <c r="BE249" s="246">
        <f>IF(O249="základní",K249,0)</f>
        <v>0</v>
      </c>
      <c r="BF249" s="246">
        <f>IF(O249="snížená",K249,0)</f>
        <v>0</v>
      </c>
      <c r="BG249" s="246">
        <f>IF(O249="zákl. přenesená",K249,0)</f>
        <v>0</v>
      </c>
      <c r="BH249" s="246">
        <f>IF(O249="sníž. přenesená",K249,0)</f>
        <v>0</v>
      </c>
      <c r="BI249" s="246">
        <f>IF(O249="nulová",K249,0)</f>
        <v>0</v>
      </c>
      <c r="BJ249" s="17" t="s">
        <v>82</v>
      </c>
      <c r="BK249" s="246">
        <f>ROUND(P249*H249,2)</f>
        <v>0</v>
      </c>
      <c r="BL249" s="17" t="s">
        <v>178</v>
      </c>
      <c r="BM249" s="245" t="s">
        <v>1055</v>
      </c>
    </row>
    <row r="250" s="2" customFormat="1" ht="21.75" customHeight="1">
      <c r="A250" s="38"/>
      <c r="B250" s="39"/>
      <c r="C250" s="251" t="s">
        <v>748</v>
      </c>
      <c r="D250" s="251" t="s">
        <v>175</v>
      </c>
      <c r="E250" s="252" t="s">
        <v>737</v>
      </c>
      <c r="F250" s="253" t="s">
        <v>738</v>
      </c>
      <c r="G250" s="254" t="s">
        <v>148</v>
      </c>
      <c r="H250" s="255">
        <v>180</v>
      </c>
      <c r="I250" s="256"/>
      <c r="J250" s="257"/>
      <c r="K250" s="258">
        <f>ROUND(P250*H250,2)</f>
        <v>0</v>
      </c>
      <c r="L250" s="253" t="s">
        <v>149</v>
      </c>
      <c r="M250" s="259"/>
      <c r="N250" s="260" t="s">
        <v>22</v>
      </c>
      <c r="O250" s="241" t="s">
        <v>44</v>
      </c>
      <c r="P250" s="242">
        <f>I250+J250</f>
        <v>0</v>
      </c>
      <c r="Q250" s="242">
        <f>ROUND(I250*H250,2)</f>
        <v>0</v>
      </c>
      <c r="R250" s="242">
        <f>ROUND(J250*H250,2)</f>
        <v>0</v>
      </c>
      <c r="S250" s="84"/>
      <c r="T250" s="243">
        <f>S250*H250</f>
        <v>0</v>
      </c>
      <c r="U250" s="243">
        <v>0</v>
      </c>
      <c r="V250" s="243">
        <f>U250*H250</f>
        <v>0</v>
      </c>
      <c r="W250" s="243">
        <v>0</v>
      </c>
      <c r="X250" s="244">
        <f>W250*H250</f>
        <v>0</v>
      </c>
      <c r="Y250" s="38"/>
      <c r="Z250" s="38"/>
      <c r="AA250" s="38"/>
      <c r="AB250" s="38"/>
      <c r="AC250" s="38"/>
      <c r="AD250" s="38"/>
      <c r="AE250" s="38"/>
      <c r="AR250" s="245" t="s">
        <v>178</v>
      </c>
      <c r="AT250" s="245" t="s">
        <v>175</v>
      </c>
      <c r="AU250" s="245" t="s">
        <v>84</v>
      </c>
      <c r="AY250" s="17" t="s">
        <v>142</v>
      </c>
      <c r="BE250" s="246">
        <f>IF(O250="základní",K250,0)</f>
        <v>0</v>
      </c>
      <c r="BF250" s="246">
        <f>IF(O250="snížená",K250,0)</f>
        <v>0</v>
      </c>
      <c r="BG250" s="246">
        <f>IF(O250="zákl. přenesená",K250,0)</f>
        <v>0</v>
      </c>
      <c r="BH250" s="246">
        <f>IF(O250="sníž. přenesená",K250,0)</f>
        <v>0</v>
      </c>
      <c r="BI250" s="246">
        <f>IF(O250="nulová",K250,0)</f>
        <v>0</v>
      </c>
      <c r="BJ250" s="17" t="s">
        <v>82</v>
      </c>
      <c r="BK250" s="246">
        <f>ROUND(P250*H250,2)</f>
        <v>0</v>
      </c>
      <c r="BL250" s="17" t="s">
        <v>178</v>
      </c>
      <c r="BM250" s="245" t="s">
        <v>1056</v>
      </c>
    </row>
    <row r="251" s="2" customFormat="1" ht="33" customHeight="1">
      <c r="A251" s="38"/>
      <c r="B251" s="39"/>
      <c r="C251" s="233" t="s">
        <v>752</v>
      </c>
      <c r="D251" s="233" t="s">
        <v>145</v>
      </c>
      <c r="E251" s="234" t="s">
        <v>745</v>
      </c>
      <c r="F251" s="235" t="s">
        <v>746</v>
      </c>
      <c r="G251" s="236" t="s">
        <v>159</v>
      </c>
      <c r="H251" s="237">
        <v>3</v>
      </c>
      <c r="I251" s="238"/>
      <c r="J251" s="238"/>
      <c r="K251" s="239">
        <f>ROUND(P251*H251,2)</f>
        <v>0</v>
      </c>
      <c r="L251" s="235" t="s">
        <v>149</v>
      </c>
      <c r="M251" s="44"/>
      <c r="N251" s="240" t="s">
        <v>22</v>
      </c>
      <c r="O251" s="241" t="s">
        <v>44</v>
      </c>
      <c r="P251" s="242">
        <f>I251+J251</f>
        <v>0</v>
      </c>
      <c r="Q251" s="242">
        <f>ROUND(I251*H251,2)</f>
        <v>0</v>
      </c>
      <c r="R251" s="242">
        <f>ROUND(J251*H251,2)</f>
        <v>0</v>
      </c>
      <c r="S251" s="84"/>
      <c r="T251" s="243">
        <f>S251*H251</f>
        <v>0</v>
      </c>
      <c r="U251" s="243">
        <v>0</v>
      </c>
      <c r="V251" s="243">
        <f>U251*H251</f>
        <v>0</v>
      </c>
      <c r="W251" s="243">
        <v>0</v>
      </c>
      <c r="X251" s="244">
        <f>W251*H251</f>
        <v>0</v>
      </c>
      <c r="Y251" s="38"/>
      <c r="Z251" s="38"/>
      <c r="AA251" s="38"/>
      <c r="AB251" s="38"/>
      <c r="AC251" s="38"/>
      <c r="AD251" s="38"/>
      <c r="AE251" s="38"/>
      <c r="AR251" s="245" t="s">
        <v>141</v>
      </c>
      <c r="AT251" s="245" t="s">
        <v>145</v>
      </c>
      <c r="AU251" s="245" t="s">
        <v>84</v>
      </c>
      <c r="AY251" s="17" t="s">
        <v>142</v>
      </c>
      <c r="BE251" s="246">
        <f>IF(O251="základní",K251,0)</f>
        <v>0</v>
      </c>
      <c r="BF251" s="246">
        <f>IF(O251="snížená",K251,0)</f>
        <v>0</v>
      </c>
      <c r="BG251" s="246">
        <f>IF(O251="zákl. přenesená",K251,0)</f>
        <v>0</v>
      </c>
      <c r="BH251" s="246">
        <f>IF(O251="sníž. přenesená",K251,0)</f>
        <v>0</v>
      </c>
      <c r="BI251" s="246">
        <f>IF(O251="nulová",K251,0)</f>
        <v>0</v>
      </c>
      <c r="BJ251" s="17" t="s">
        <v>82</v>
      </c>
      <c r="BK251" s="246">
        <f>ROUND(P251*H251,2)</f>
        <v>0</v>
      </c>
      <c r="BL251" s="17" t="s">
        <v>141</v>
      </c>
      <c r="BM251" s="245" t="s">
        <v>1057</v>
      </c>
    </row>
    <row r="252" s="2" customFormat="1" ht="33" customHeight="1">
      <c r="A252" s="38"/>
      <c r="B252" s="39"/>
      <c r="C252" s="233" t="s">
        <v>756</v>
      </c>
      <c r="D252" s="233" t="s">
        <v>145</v>
      </c>
      <c r="E252" s="234" t="s">
        <v>749</v>
      </c>
      <c r="F252" s="235" t="s">
        <v>750</v>
      </c>
      <c r="G252" s="236" t="s">
        <v>159</v>
      </c>
      <c r="H252" s="237">
        <v>2</v>
      </c>
      <c r="I252" s="238"/>
      <c r="J252" s="238"/>
      <c r="K252" s="239">
        <f>ROUND(P252*H252,2)</f>
        <v>0</v>
      </c>
      <c r="L252" s="235" t="s">
        <v>149</v>
      </c>
      <c r="M252" s="44"/>
      <c r="N252" s="240" t="s">
        <v>22</v>
      </c>
      <c r="O252" s="241" t="s">
        <v>44</v>
      </c>
      <c r="P252" s="242">
        <f>I252+J252</f>
        <v>0</v>
      </c>
      <c r="Q252" s="242">
        <f>ROUND(I252*H252,2)</f>
        <v>0</v>
      </c>
      <c r="R252" s="242">
        <f>ROUND(J252*H252,2)</f>
        <v>0</v>
      </c>
      <c r="S252" s="84"/>
      <c r="T252" s="243">
        <f>S252*H252</f>
        <v>0</v>
      </c>
      <c r="U252" s="243">
        <v>0</v>
      </c>
      <c r="V252" s="243">
        <f>U252*H252</f>
        <v>0</v>
      </c>
      <c r="W252" s="243">
        <v>0</v>
      </c>
      <c r="X252" s="244">
        <f>W252*H252</f>
        <v>0</v>
      </c>
      <c r="Y252" s="38"/>
      <c r="Z252" s="38"/>
      <c r="AA252" s="38"/>
      <c r="AB252" s="38"/>
      <c r="AC252" s="38"/>
      <c r="AD252" s="38"/>
      <c r="AE252" s="38"/>
      <c r="AR252" s="245" t="s">
        <v>141</v>
      </c>
      <c r="AT252" s="245" t="s">
        <v>145</v>
      </c>
      <c r="AU252" s="245" t="s">
        <v>84</v>
      </c>
      <c r="AY252" s="17" t="s">
        <v>142</v>
      </c>
      <c r="BE252" s="246">
        <f>IF(O252="základní",K252,0)</f>
        <v>0</v>
      </c>
      <c r="BF252" s="246">
        <f>IF(O252="snížená",K252,0)</f>
        <v>0</v>
      </c>
      <c r="BG252" s="246">
        <f>IF(O252="zákl. přenesená",K252,0)</f>
        <v>0</v>
      </c>
      <c r="BH252" s="246">
        <f>IF(O252="sníž. přenesená",K252,0)</f>
        <v>0</v>
      </c>
      <c r="BI252" s="246">
        <f>IF(O252="nulová",K252,0)</f>
        <v>0</v>
      </c>
      <c r="BJ252" s="17" t="s">
        <v>82</v>
      </c>
      <c r="BK252" s="246">
        <f>ROUND(P252*H252,2)</f>
        <v>0</v>
      </c>
      <c r="BL252" s="17" t="s">
        <v>141</v>
      </c>
      <c r="BM252" s="245" t="s">
        <v>1058</v>
      </c>
    </row>
    <row r="253" s="2" customFormat="1" ht="21.75" customHeight="1">
      <c r="A253" s="38"/>
      <c r="B253" s="39"/>
      <c r="C253" s="233" t="s">
        <v>760</v>
      </c>
      <c r="D253" s="233" t="s">
        <v>145</v>
      </c>
      <c r="E253" s="234" t="s">
        <v>753</v>
      </c>
      <c r="F253" s="235" t="s">
        <v>754</v>
      </c>
      <c r="G253" s="236" t="s">
        <v>159</v>
      </c>
      <c r="H253" s="237">
        <v>2</v>
      </c>
      <c r="I253" s="238"/>
      <c r="J253" s="238"/>
      <c r="K253" s="239">
        <f>ROUND(P253*H253,2)</f>
        <v>0</v>
      </c>
      <c r="L253" s="235" t="s">
        <v>149</v>
      </c>
      <c r="M253" s="44"/>
      <c r="N253" s="240" t="s">
        <v>22</v>
      </c>
      <c r="O253" s="241" t="s">
        <v>44</v>
      </c>
      <c r="P253" s="242">
        <f>I253+J253</f>
        <v>0</v>
      </c>
      <c r="Q253" s="242">
        <f>ROUND(I253*H253,2)</f>
        <v>0</v>
      </c>
      <c r="R253" s="242">
        <f>ROUND(J253*H253,2)</f>
        <v>0</v>
      </c>
      <c r="S253" s="84"/>
      <c r="T253" s="243">
        <f>S253*H253</f>
        <v>0</v>
      </c>
      <c r="U253" s="243">
        <v>0</v>
      </c>
      <c r="V253" s="243">
        <f>U253*H253</f>
        <v>0</v>
      </c>
      <c r="W253" s="243">
        <v>0</v>
      </c>
      <c r="X253" s="244">
        <f>W253*H253</f>
        <v>0</v>
      </c>
      <c r="Y253" s="38"/>
      <c r="Z253" s="38"/>
      <c r="AA253" s="38"/>
      <c r="AB253" s="38"/>
      <c r="AC253" s="38"/>
      <c r="AD253" s="38"/>
      <c r="AE253" s="38"/>
      <c r="AR253" s="245" t="s">
        <v>141</v>
      </c>
      <c r="AT253" s="245" t="s">
        <v>145</v>
      </c>
      <c r="AU253" s="245" t="s">
        <v>84</v>
      </c>
      <c r="AY253" s="17" t="s">
        <v>142</v>
      </c>
      <c r="BE253" s="246">
        <f>IF(O253="základní",K253,0)</f>
        <v>0</v>
      </c>
      <c r="BF253" s="246">
        <f>IF(O253="snížená",K253,0)</f>
        <v>0</v>
      </c>
      <c r="BG253" s="246">
        <f>IF(O253="zákl. přenesená",K253,0)</f>
        <v>0</v>
      </c>
      <c r="BH253" s="246">
        <f>IF(O253="sníž. přenesená",K253,0)</f>
        <v>0</v>
      </c>
      <c r="BI253" s="246">
        <f>IF(O253="nulová",K253,0)</f>
        <v>0</v>
      </c>
      <c r="BJ253" s="17" t="s">
        <v>82</v>
      </c>
      <c r="BK253" s="246">
        <f>ROUND(P253*H253,2)</f>
        <v>0</v>
      </c>
      <c r="BL253" s="17" t="s">
        <v>141</v>
      </c>
      <c r="BM253" s="245" t="s">
        <v>1059</v>
      </c>
    </row>
    <row r="254" s="2" customFormat="1" ht="44.25" customHeight="1">
      <c r="A254" s="38"/>
      <c r="B254" s="39"/>
      <c r="C254" s="233" t="s">
        <v>764</v>
      </c>
      <c r="D254" s="233" t="s">
        <v>145</v>
      </c>
      <c r="E254" s="234" t="s">
        <v>777</v>
      </c>
      <c r="F254" s="235" t="s">
        <v>778</v>
      </c>
      <c r="G254" s="236" t="s">
        <v>159</v>
      </c>
      <c r="H254" s="237">
        <v>4</v>
      </c>
      <c r="I254" s="238"/>
      <c r="J254" s="238"/>
      <c r="K254" s="239">
        <f>ROUND(P254*H254,2)</f>
        <v>0</v>
      </c>
      <c r="L254" s="235" t="s">
        <v>149</v>
      </c>
      <c r="M254" s="44"/>
      <c r="N254" s="240" t="s">
        <v>22</v>
      </c>
      <c r="O254" s="241" t="s">
        <v>44</v>
      </c>
      <c r="P254" s="242">
        <f>I254+J254</f>
        <v>0</v>
      </c>
      <c r="Q254" s="242">
        <f>ROUND(I254*H254,2)</f>
        <v>0</v>
      </c>
      <c r="R254" s="242">
        <f>ROUND(J254*H254,2)</f>
        <v>0</v>
      </c>
      <c r="S254" s="84"/>
      <c r="T254" s="243">
        <f>S254*H254</f>
        <v>0</v>
      </c>
      <c r="U254" s="243">
        <v>0</v>
      </c>
      <c r="V254" s="243">
        <f>U254*H254</f>
        <v>0</v>
      </c>
      <c r="W254" s="243">
        <v>0</v>
      </c>
      <c r="X254" s="244">
        <f>W254*H254</f>
        <v>0</v>
      </c>
      <c r="Y254" s="38"/>
      <c r="Z254" s="38"/>
      <c r="AA254" s="38"/>
      <c r="AB254" s="38"/>
      <c r="AC254" s="38"/>
      <c r="AD254" s="38"/>
      <c r="AE254" s="38"/>
      <c r="AR254" s="245" t="s">
        <v>141</v>
      </c>
      <c r="AT254" s="245" t="s">
        <v>145</v>
      </c>
      <c r="AU254" s="245" t="s">
        <v>84</v>
      </c>
      <c r="AY254" s="17" t="s">
        <v>142</v>
      </c>
      <c r="BE254" s="246">
        <f>IF(O254="základní",K254,0)</f>
        <v>0</v>
      </c>
      <c r="BF254" s="246">
        <f>IF(O254="snížená",K254,0)</f>
        <v>0</v>
      </c>
      <c r="BG254" s="246">
        <f>IF(O254="zákl. přenesená",K254,0)</f>
        <v>0</v>
      </c>
      <c r="BH254" s="246">
        <f>IF(O254="sníž. přenesená",K254,0)</f>
        <v>0</v>
      </c>
      <c r="BI254" s="246">
        <f>IF(O254="nulová",K254,0)</f>
        <v>0</v>
      </c>
      <c r="BJ254" s="17" t="s">
        <v>82</v>
      </c>
      <c r="BK254" s="246">
        <f>ROUND(P254*H254,2)</f>
        <v>0</v>
      </c>
      <c r="BL254" s="17" t="s">
        <v>141</v>
      </c>
      <c r="BM254" s="245" t="s">
        <v>1060</v>
      </c>
    </row>
    <row r="255" s="2" customFormat="1" ht="44.25" customHeight="1">
      <c r="A255" s="38"/>
      <c r="B255" s="39"/>
      <c r="C255" s="233" t="s">
        <v>768</v>
      </c>
      <c r="D255" s="233" t="s">
        <v>145</v>
      </c>
      <c r="E255" s="234" t="s">
        <v>781</v>
      </c>
      <c r="F255" s="235" t="s">
        <v>782</v>
      </c>
      <c r="G255" s="236" t="s">
        <v>159</v>
      </c>
      <c r="H255" s="237">
        <v>2</v>
      </c>
      <c r="I255" s="238"/>
      <c r="J255" s="238"/>
      <c r="K255" s="239">
        <f>ROUND(P255*H255,2)</f>
        <v>0</v>
      </c>
      <c r="L255" s="235" t="s">
        <v>149</v>
      </c>
      <c r="M255" s="44"/>
      <c r="N255" s="240" t="s">
        <v>22</v>
      </c>
      <c r="O255" s="241" t="s">
        <v>44</v>
      </c>
      <c r="P255" s="242">
        <f>I255+J255</f>
        <v>0</v>
      </c>
      <c r="Q255" s="242">
        <f>ROUND(I255*H255,2)</f>
        <v>0</v>
      </c>
      <c r="R255" s="242">
        <f>ROUND(J255*H255,2)</f>
        <v>0</v>
      </c>
      <c r="S255" s="84"/>
      <c r="T255" s="243">
        <f>S255*H255</f>
        <v>0</v>
      </c>
      <c r="U255" s="243">
        <v>0</v>
      </c>
      <c r="V255" s="243">
        <f>U255*H255</f>
        <v>0</v>
      </c>
      <c r="W255" s="243">
        <v>0</v>
      </c>
      <c r="X255" s="244">
        <f>W255*H255</f>
        <v>0</v>
      </c>
      <c r="Y255" s="38"/>
      <c r="Z255" s="38"/>
      <c r="AA255" s="38"/>
      <c r="AB255" s="38"/>
      <c r="AC255" s="38"/>
      <c r="AD255" s="38"/>
      <c r="AE255" s="38"/>
      <c r="AR255" s="245" t="s">
        <v>141</v>
      </c>
      <c r="AT255" s="245" t="s">
        <v>145</v>
      </c>
      <c r="AU255" s="245" t="s">
        <v>84</v>
      </c>
      <c r="AY255" s="17" t="s">
        <v>142</v>
      </c>
      <c r="BE255" s="246">
        <f>IF(O255="základní",K255,0)</f>
        <v>0</v>
      </c>
      <c r="BF255" s="246">
        <f>IF(O255="snížená",K255,0)</f>
        <v>0</v>
      </c>
      <c r="BG255" s="246">
        <f>IF(O255="zákl. přenesená",K255,0)</f>
        <v>0</v>
      </c>
      <c r="BH255" s="246">
        <f>IF(O255="sníž. přenesená",K255,0)</f>
        <v>0</v>
      </c>
      <c r="BI255" s="246">
        <f>IF(O255="nulová",K255,0)</f>
        <v>0</v>
      </c>
      <c r="BJ255" s="17" t="s">
        <v>82</v>
      </c>
      <c r="BK255" s="246">
        <f>ROUND(P255*H255,2)</f>
        <v>0</v>
      </c>
      <c r="BL255" s="17" t="s">
        <v>141</v>
      </c>
      <c r="BM255" s="245" t="s">
        <v>1061</v>
      </c>
    </row>
    <row r="256" s="2" customFormat="1" ht="33" customHeight="1">
      <c r="A256" s="38"/>
      <c r="B256" s="39"/>
      <c r="C256" s="233" t="s">
        <v>772</v>
      </c>
      <c r="D256" s="233" t="s">
        <v>145</v>
      </c>
      <c r="E256" s="234" t="s">
        <v>785</v>
      </c>
      <c r="F256" s="235" t="s">
        <v>786</v>
      </c>
      <c r="G256" s="236" t="s">
        <v>159</v>
      </c>
      <c r="H256" s="237">
        <v>2</v>
      </c>
      <c r="I256" s="238"/>
      <c r="J256" s="238"/>
      <c r="K256" s="239">
        <f>ROUND(P256*H256,2)</f>
        <v>0</v>
      </c>
      <c r="L256" s="235" t="s">
        <v>149</v>
      </c>
      <c r="M256" s="44"/>
      <c r="N256" s="240" t="s">
        <v>22</v>
      </c>
      <c r="O256" s="241" t="s">
        <v>44</v>
      </c>
      <c r="P256" s="242">
        <f>I256+J256</f>
        <v>0</v>
      </c>
      <c r="Q256" s="242">
        <f>ROUND(I256*H256,2)</f>
        <v>0</v>
      </c>
      <c r="R256" s="242">
        <f>ROUND(J256*H256,2)</f>
        <v>0</v>
      </c>
      <c r="S256" s="84"/>
      <c r="T256" s="243">
        <f>S256*H256</f>
        <v>0</v>
      </c>
      <c r="U256" s="243">
        <v>0</v>
      </c>
      <c r="V256" s="243">
        <f>U256*H256</f>
        <v>0</v>
      </c>
      <c r="W256" s="243">
        <v>0</v>
      </c>
      <c r="X256" s="244">
        <f>W256*H256</f>
        <v>0</v>
      </c>
      <c r="Y256" s="38"/>
      <c r="Z256" s="38"/>
      <c r="AA256" s="38"/>
      <c r="AB256" s="38"/>
      <c r="AC256" s="38"/>
      <c r="AD256" s="38"/>
      <c r="AE256" s="38"/>
      <c r="AR256" s="245" t="s">
        <v>141</v>
      </c>
      <c r="AT256" s="245" t="s">
        <v>145</v>
      </c>
      <c r="AU256" s="245" t="s">
        <v>84</v>
      </c>
      <c r="AY256" s="17" t="s">
        <v>142</v>
      </c>
      <c r="BE256" s="246">
        <f>IF(O256="základní",K256,0)</f>
        <v>0</v>
      </c>
      <c r="BF256" s="246">
        <f>IF(O256="snížená",K256,0)</f>
        <v>0</v>
      </c>
      <c r="BG256" s="246">
        <f>IF(O256="zákl. přenesená",K256,0)</f>
        <v>0</v>
      </c>
      <c r="BH256" s="246">
        <f>IF(O256="sníž. přenesená",K256,0)</f>
        <v>0</v>
      </c>
      <c r="BI256" s="246">
        <f>IF(O256="nulová",K256,0)</f>
        <v>0</v>
      </c>
      <c r="BJ256" s="17" t="s">
        <v>82</v>
      </c>
      <c r="BK256" s="246">
        <f>ROUND(P256*H256,2)</f>
        <v>0</v>
      </c>
      <c r="BL256" s="17" t="s">
        <v>141</v>
      </c>
      <c r="BM256" s="245" t="s">
        <v>1062</v>
      </c>
    </row>
    <row r="257" s="12" customFormat="1" ht="22.8" customHeight="1">
      <c r="A257" s="12"/>
      <c r="B257" s="216"/>
      <c r="C257" s="217"/>
      <c r="D257" s="218" t="s">
        <v>74</v>
      </c>
      <c r="E257" s="231" t="s">
        <v>788</v>
      </c>
      <c r="F257" s="231" t="s">
        <v>789</v>
      </c>
      <c r="G257" s="217"/>
      <c r="H257" s="217"/>
      <c r="I257" s="220"/>
      <c r="J257" s="220"/>
      <c r="K257" s="232">
        <f>BK257</f>
        <v>0</v>
      </c>
      <c r="L257" s="217"/>
      <c r="M257" s="222"/>
      <c r="N257" s="223"/>
      <c r="O257" s="224"/>
      <c r="P257" s="224"/>
      <c r="Q257" s="225">
        <f>SUM(Q258:Q276)</f>
        <v>0</v>
      </c>
      <c r="R257" s="225">
        <f>SUM(R258:R276)</f>
        <v>0</v>
      </c>
      <c r="S257" s="224"/>
      <c r="T257" s="226">
        <f>SUM(T258:T276)</f>
        <v>0</v>
      </c>
      <c r="U257" s="224"/>
      <c r="V257" s="226">
        <f>SUM(V258:V276)</f>
        <v>0</v>
      </c>
      <c r="W257" s="224"/>
      <c r="X257" s="227">
        <f>SUM(X258:X276)</f>
        <v>0</v>
      </c>
      <c r="Y257" s="12"/>
      <c r="Z257" s="12"/>
      <c r="AA257" s="12"/>
      <c r="AB257" s="12"/>
      <c r="AC257" s="12"/>
      <c r="AD257" s="12"/>
      <c r="AE257" s="12"/>
      <c r="AR257" s="228" t="s">
        <v>141</v>
      </c>
      <c r="AT257" s="229" t="s">
        <v>74</v>
      </c>
      <c r="AU257" s="229" t="s">
        <v>82</v>
      </c>
      <c r="AY257" s="228" t="s">
        <v>142</v>
      </c>
      <c r="BK257" s="230">
        <f>SUM(BK258:BK276)</f>
        <v>0</v>
      </c>
    </row>
    <row r="258" s="2" customFormat="1" ht="66.75" customHeight="1">
      <c r="A258" s="38"/>
      <c r="B258" s="39"/>
      <c r="C258" s="233" t="s">
        <v>776</v>
      </c>
      <c r="D258" s="233" t="s">
        <v>145</v>
      </c>
      <c r="E258" s="234" t="s">
        <v>791</v>
      </c>
      <c r="F258" s="235" t="s">
        <v>792</v>
      </c>
      <c r="G258" s="236" t="s">
        <v>159</v>
      </c>
      <c r="H258" s="237">
        <v>1</v>
      </c>
      <c r="I258" s="238"/>
      <c r="J258" s="238"/>
      <c r="K258" s="239">
        <f>ROUND(P258*H258,2)</f>
        <v>0</v>
      </c>
      <c r="L258" s="235" t="s">
        <v>149</v>
      </c>
      <c r="M258" s="44"/>
      <c r="N258" s="240" t="s">
        <v>22</v>
      </c>
      <c r="O258" s="241" t="s">
        <v>44</v>
      </c>
      <c r="P258" s="242">
        <f>I258+J258</f>
        <v>0</v>
      </c>
      <c r="Q258" s="242">
        <f>ROUND(I258*H258,2)</f>
        <v>0</v>
      </c>
      <c r="R258" s="242">
        <f>ROUND(J258*H258,2)</f>
        <v>0</v>
      </c>
      <c r="S258" s="84"/>
      <c r="T258" s="243">
        <f>S258*H258</f>
        <v>0</v>
      </c>
      <c r="U258" s="243">
        <v>0</v>
      </c>
      <c r="V258" s="243">
        <f>U258*H258</f>
        <v>0</v>
      </c>
      <c r="W258" s="243">
        <v>0</v>
      </c>
      <c r="X258" s="244">
        <f>W258*H258</f>
        <v>0</v>
      </c>
      <c r="Y258" s="38"/>
      <c r="Z258" s="38"/>
      <c r="AA258" s="38"/>
      <c r="AB258" s="38"/>
      <c r="AC258" s="38"/>
      <c r="AD258" s="38"/>
      <c r="AE258" s="38"/>
      <c r="AR258" s="245" t="s">
        <v>141</v>
      </c>
      <c r="AT258" s="245" t="s">
        <v>145</v>
      </c>
      <c r="AU258" s="245" t="s">
        <v>84</v>
      </c>
      <c r="AY258" s="17" t="s">
        <v>142</v>
      </c>
      <c r="BE258" s="246">
        <f>IF(O258="základní",K258,0)</f>
        <v>0</v>
      </c>
      <c r="BF258" s="246">
        <f>IF(O258="snížená",K258,0)</f>
        <v>0</v>
      </c>
      <c r="BG258" s="246">
        <f>IF(O258="zákl. přenesená",K258,0)</f>
        <v>0</v>
      </c>
      <c r="BH258" s="246">
        <f>IF(O258="sníž. přenesená",K258,0)</f>
        <v>0</v>
      </c>
      <c r="BI258" s="246">
        <f>IF(O258="nulová",K258,0)</f>
        <v>0</v>
      </c>
      <c r="BJ258" s="17" t="s">
        <v>82</v>
      </c>
      <c r="BK258" s="246">
        <f>ROUND(P258*H258,2)</f>
        <v>0</v>
      </c>
      <c r="BL258" s="17" t="s">
        <v>141</v>
      </c>
      <c r="BM258" s="245" t="s">
        <v>1063</v>
      </c>
    </row>
    <row r="259" s="2" customFormat="1" ht="44.25" customHeight="1">
      <c r="A259" s="38"/>
      <c r="B259" s="39"/>
      <c r="C259" s="233" t="s">
        <v>780</v>
      </c>
      <c r="D259" s="233" t="s">
        <v>145</v>
      </c>
      <c r="E259" s="234" t="s">
        <v>795</v>
      </c>
      <c r="F259" s="235" t="s">
        <v>796</v>
      </c>
      <c r="G259" s="236" t="s">
        <v>159</v>
      </c>
      <c r="H259" s="237">
        <v>1</v>
      </c>
      <c r="I259" s="238"/>
      <c r="J259" s="238"/>
      <c r="K259" s="239">
        <f>ROUND(P259*H259,2)</f>
        <v>0</v>
      </c>
      <c r="L259" s="235" t="s">
        <v>149</v>
      </c>
      <c r="M259" s="44"/>
      <c r="N259" s="240" t="s">
        <v>22</v>
      </c>
      <c r="O259" s="241" t="s">
        <v>44</v>
      </c>
      <c r="P259" s="242">
        <f>I259+J259</f>
        <v>0</v>
      </c>
      <c r="Q259" s="242">
        <f>ROUND(I259*H259,2)</f>
        <v>0</v>
      </c>
      <c r="R259" s="242">
        <f>ROUND(J259*H259,2)</f>
        <v>0</v>
      </c>
      <c r="S259" s="84"/>
      <c r="T259" s="243">
        <f>S259*H259</f>
        <v>0</v>
      </c>
      <c r="U259" s="243">
        <v>0</v>
      </c>
      <c r="V259" s="243">
        <f>U259*H259</f>
        <v>0</v>
      </c>
      <c r="W259" s="243">
        <v>0</v>
      </c>
      <c r="X259" s="244">
        <f>W259*H259</f>
        <v>0</v>
      </c>
      <c r="Y259" s="38"/>
      <c r="Z259" s="38"/>
      <c r="AA259" s="38"/>
      <c r="AB259" s="38"/>
      <c r="AC259" s="38"/>
      <c r="AD259" s="38"/>
      <c r="AE259" s="38"/>
      <c r="AR259" s="245" t="s">
        <v>141</v>
      </c>
      <c r="AT259" s="245" t="s">
        <v>145</v>
      </c>
      <c r="AU259" s="245" t="s">
        <v>84</v>
      </c>
      <c r="AY259" s="17" t="s">
        <v>142</v>
      </c>
      <c r="BE259" s="246">
        <f>IF(O259="základní",K259,0)</f>
        <v>0</v>
      </c>
      <c r="BF259" s="246">
        <f>IF(O259="snížená",K259,0)</f>
        <v>0</v>
      </c>
      <c r="BG259" s="246">
        <f>IF(O259="zákl. přenesená",K259,0)</f>
        <v>0</v>
      </c>
      <c r="BH259" s="246">
        <f>IF(O259="sníž. přenesená",K259,0)</f>
        <v>0</v>
      </c>
      <c r="BI259" s="246">
        <f>IF(O259="nulová",K259,0)</f>
        <v>0</v>
      </c>
      <c r="BJ259" s="17" t="s">
        <v>82</v>
      </c>
      <c r="BK259" s="246">
        <f>ROUND(P259*H259,2)</f>
        <v>0</v>
      </c>
      <c r="BL259" s="17" t="s">
        <v>141</v>
      </c>
      <c r="BM259" s="245" t="s">
        <v>1064</v>
      </c>
    </row>
    <row r="260" s="2" customFormat="1" ht="55.5" customHeight="1">
      <c r="A260" s="38"/>
      <c r="B260" s="39"/>
      <c r="C260" s="233" t="s">
        <v>784</v>
      </c>
      <c r="D260" s="233" t="s">
        <v>145</v>
      </c>
      <c r="E260" s="234" t="s">
        <v>799</v>
      </c>
      <c r="F260" s="235" t="s">
        <v>800</v>
      </c>
      <c r="G260" s="236" t="s">
        <v>159</v>
      </c>
      <c r="H260" s="237">
        <v>1</v>
      </c>
      <c r="I260" s="238"/>
      <c r="J260" s="238"/>
      <c r="K260" s="239">
        <f>ROUND(P260*H260,2)</f>
        <v>0</v>
      </c>
      <c r="L260" s="235" t="s">
        <v>149</v>
      </c>
      <c r="M260" s="44"/>
      <c r="N260" s="240" t="s">
        <v>22</v>
      </c>
      <c r="O260" s="241" t="s">
        <v>44</v>
      </c>
      <c r="P260" s="242">
        <f>I260+J260</f>
        <v>0</v>
      </c>
      <c r="Q260" s="242">
        <f>ROUND(I260*H260,2)</f>
        <v>0</v>
      </c>
      <c r="R260" s="242">
        <f>ROUND(J260*H260,2)</f>
        <v>0</v>
      </c>
      <c r="S260" s="84"/>
      <c r="T260" s="243">
        <f>S260*H260</f>
        <v>0</v>
      </c>
      <c r="U260" s="243">
        <v>0</v>
      </c>
      <c r="V260" s="243">
        <f>U260*H260</f>
        <v>0</v>
      </c>
      <c r="W260" s="243">
        <v>0</v>
      </c>
      <c r="X260" s="244">
        <f>W260*H260</f>
        <v>0</v>
      </c>
      <c r="Y260" s="38"/>
      <c r="Z260" s="38"/>
      <c r="AA260" s="38"/>
      <c r="AB260" s="38"/>
      <c r="AC260" s="38"/>
      <c r="AD260" s="38"/>
      <c r="AE260" s="38"/>
      <c r="AR260" s="245" t="s">
        <v>141</v>
      </c>
      <c r="AT260" s="245" t="s">
        <v>145</v>
      </c>
      <c r="AU260" s="245" t="s">
        <v>84</v>
      </c>
      <c r="AY260" s="17" t="s">
        <v>142</v>
      </c>
      <c r="BE260" s="246">
        <f>IF(O260="základní",K260,0)</f>
        <v>0</v>
      </c>
      <c r="BF260" s="246">
        <f>IF(O260="snížená",K260,0)</f>
        <v>0</v>
      </c>
      <c r="BG260" s="246">
        <f>IF(O260="zákl. přenesená",K260,0)</f>
        <v>0</v>
      </c>
      <c r="BH260" s="246">
        <f>IF(O260="sníž. přenesená",K260,0)</f>
        <v>0</v>
      </c>
      <c r="BI260" s="246">
        <f>IF(O260="nulová",K260,0)</f>
        <v>0</v>
      </c>
      <c r="BJ260" s="17" t="s">
        <v>82</v>
      </c>
      <c r="BK260" s="246">
        <f>ROUND(P260*H260,2)</f>
        <v>0</v>
      </c>
      <c r="BL260" s="17" t="s">
        <v>141</v>
      </c>
      <c r="BM260" s="245" t="s">
        <v>1065</v>
      </c>
    </row>
    <row r="261" s="2" customFormat="1" ht="44.25" customHeight="1">
      <c r="A261" s="38"/>
      <c r="B261" s="39"/>
      <c r="C261" s="233" t="s">
        <v>790</v>
      </c>
      <c r="D261" s="233" t="s">
        <v>145</v>
      </c>
      <c r="E261" s="234" t="s">
        <v>803</v>
      </c>
      <c r="F261" s="235" t="s">
        <v>804</v>
      </c>
      <c r="G261" s="236" t="s">
        <v>159</v>
      </c>
      <c r="H261" s="237">
        <v>1</v>
      </c>
      <c r="I261" s="238"/>
      <c r="J261" s="238"/>
      <c r="K261" s="239">
        <f>ROUND(P261*H261,2)</f>
        <v>0</v>
      </c>
      <c r="L261" s="235" t="s">
        <v>149</v>
      </c>
      <c r="M261" s="44"/>
      <c r="N261" s="240" t="s">
        <v>22</v>
      </c>
      <c r="O261" s="241" t="s">
        <v>44</v>
      </c>
      <c r="P261" s="242">
        <f>I261+J261</f>
        <v>0</v>
      </c>
      <c r="Q261" s="242">
        <f>ROUND(I261*H261,2)</f>
        <v>0</v>
      </c>
      <c r="R261" s="242">
        <f>ROUND(J261*H261,2)</f>
        <v>0</v>
      </c>
      <c r="S261" s="84"/>
      <c r="T261" s="243">
        <f>S261*H261</f>
        <v>0</v>
      </c>
      <c r="U261" s="243">
        <v>0</v>
      </c>
      <c r="V261" s="243">
        <f>U261*H261</f>
        <v>0</v>
      </c>
      <c r="W261" s="243">
        <v>0</v>
      </c>
      <c r="X261" s="244">
        <f>W261*H261</f>
        <v>0</v>
      </c>
      <c r="Y261" s="38"/>
      <c r="Z261" s="38"/>
      <c r="AA261" s="38"/>
      <c r="AB261" s="38"/>
      <c r="AC261" s="38"/>
      <c r="AD261" s="38"/>
      <c r="AE261" s="38"/>
      <c r="AR261" s="245" t="s">
        <v>141</v>
      </c>
      <c r="AT261" s="245" t="s">
        <v>145</v>
      </c>
      <c r="AU261" s="245" t="s">
        <v>84</v>
      </c>
      <c r="AY261" s="17" t="s">
        <v>142</v>
      </c>
      <c r="BE261" s="246">
        <f>IF(O261="základní",K261,0)</f>
        <v>0</v>
      </c>
      <c r="BF261" s="246">
        <f>IF(O261="snížená",K261,0)</f>
        <v>0</v>
      </c>
      <c r="BG261" s="246">
        <f>IF(O261="zákl. přenesená",K261,0)</f>
        <v>0</v>
      </c>
      <c r="BH261" s="246">
        <f>IF(O261="sníž. přenesená",K261,0)</f>
        <v>0</v>
      </c>
      <c r="BI261" s="246">
        <f>IF(O261="nulová",K261,0)</f>
        <v>0</v>
      </c>
      <c r="BJ261" s="17" t="s">
        <v>82</v>
      </c>
      <c r="BK261" s="246">
        <f>ROUND(P261*H261,2)</f>
        <v>0</v>
      </c>
      <c r="BL261" s="17" t="s">
        <v>141</v>
      </c>
      <c r="BM261" s="245" t="s">
        <v>1066</v>
      </c>
    </row>
    <row r="262" s="2" customFormat="1" ht="44.25" customHeight="1">
      <c r="A262" s="38"/>
      <c r="B262" s="39"/>
      <c r="C262" s="233" t="s">
        <v>794</v>
      </c>
      <c r="D262" s="233" t="s">
        <v>145</v>
      </c>
      <c r="E262" s="234" t="s">
        <v>807</v>
      </c>
      <c r="F262" s="235" t="s">
        <v>808</v>
      </c>
      <c r="G262" s="236" t="s">
        <v>159</v>
      </c>
      <c r="H262" s="237">
        <v>1</v>
      </c>
      <c r="I262" s="238"/>
      <c r="J262" s="238"/>
      <c r="K262" s="239">
        <f>ROUND(P262*H262,2)</f>
        <v>0</v>
      </c>
      <c r="L262" s="235" t="s">
        <v>149</v>
      </c>
      <c r="M262" s="44"/>
      <c r="N262" s="240" t="s">
        <v>22</v>
      </c>
      <c r="O262" s="241" t="s">
        <v>44</v>
      </c>
      <c r="P262" s="242">
        <f>I262+J262</f>
        <v>0</v>
      </c>
      <c r="Q262" s="242">
        <f>ROUND(I262*H262,2)</f>
        <v>0</v>
      </c>
      <c r="R262" s="242">
        <f>ROUND(J262*H262,2)</f>
        <v>0</v>
      </c>
      <c r="S262" s="84"/>
      <c r="T262" s="243">
        <f>S262*H262</f>
        <v>0</v>
      </c>
      <c r="U262" s="243">
        <v>0</v>
      </c>
      <c r="V262" s="243">
        <f>U262*H262</f>
        <v>0</v>
      </c>
      <c r="W262" s="243">
        <v>0</v>
      </c>
      <c r="X262" s="244">
        <f>W262*H262</f>
        <v>0</v>
      </c>
      <c r="Y262" s="38"/>
      <c r="Z262" s="38"/>
      <c r="AA262" s="38"/>
      <c r="AB262" s="38"/>
      <c r="AC262" s="38"/>
      <c r="AD262" s="38"/>
      <c r="AE262" s="38"/>
      <c r="AR262" s="245" t="s">
        <v>141</v>
      </c>
      <c r="AT262" s="245" t="s">
        <v>145</v>
      </c>
      <c r="AU262" s="245" t="s">
        <v>84</v>
      </c>
      <c r="AY262" s="17" t="s">
        <v>142</v>
      </c>
      <c r="BE262" s="246">
        <f>IF(O262="základní",K262,0)</f>
        <v>0</v>
      </c>
      <c r="BF262" s="246">
        <f>IF(O262="snížená",K262,0)</f>
        <v>0</v>
      </c>
      <c r="BG262" s="246">
        <f>IF(O262="zákl. přenesená",K262,0)</f>
        <v>0</v>
      </c>
      <c r="BH262" s="246">
        <f>IF(O262="sníž. přenesená",K262,0)</f>
        <v>0</v>
      </c>
      <c r="BI262" s="246">
        <f>IF(O262="nulová",K262,0)</f>
        <v>0</v>
      </c>
      <c r="BJ262" s="17" t="s">
        <v>82</v>
      </c>
      <c r="BK262" s="246">
        <f>ROUND(P262*H262,2)</f>
        <v>0</v>
      </c>
      <c r="BL262" s="17" t="s">
        <v>141</v>
      </c>
      <c r="BM262" s="245" t="s">
        <v>1067</v>
      </c>
    </row>
    <row r="263" s="2" customFormat="1" ht="44.25" customHeight="1">
      <c r="A263" s="38"/>
      <c r="B263" s="39"/>
      <c r="C263" s="233" t="s">
        <v>798</v>
      </c>
      <c r="D263" s="233" t="s">
        <v>145</v>
      </c>
      <c r="E263" s="234" t="s">
        <v>811</v>
      </c>
      <c r="F263" s="235" t="s">
        <v>812</v>
      </c>
      <c r="G263" s="236" t="s">
        <v>159</v>
      </c>
      <c r="H263" s="237">
        <v>1</v>
      </c>
      <c r="I263" s="238"/>
      <c r="J263" s="238"/>
      <c r="K263" s="239">
        <f>ROUND(P263*H263,2)</f>
        <v>0</v>
      </c>
      <c r="L263" s="235" t="s">
        <v>149</v>
      </c>
      <c r="M263" s="44"/>
      <c r="N263" s="240" t="s">
        <v>22</v>
      </c>
      <c r="O263" s="241" t="s">
        <v>44</v>
      </c>
      <c r="P263" s="242">
        <f>I263+J263</f>
        <v>0</v>
      </c>
      <c r="Q263" s="242">
        <f>ROUND(I263*H263,2)</f>
        <v>0</v>
      </c>
      <c r="R263" s="242">
        <f>ROUND(J263*H263,2)</f>
        <v>0</v>
      </c>
      <c r="S263" s="84"/>
      <c r="T263" s="243">
        <f>S263*H263</f>
        <v>0</v>
      </c>
      <c r="U263" s="243">
        <v>0</v>
      </c>
      <c r="V263" s="243">
        <f>U263*H263</f>
        <v>0</v>
      </c>
      <c r="W263" s="243">
        <v>0</v>
      </c>
      <c r="X263" s="244">
        <f>W263*H263</f>
        <v>0</v>
      </c>
      <c r="Y263" s="38"/>
      <c r="Z263" s="38"/>
      <c r="AA263" s="38"/>
      <c r="AB263" s="38"/>
      <c r="AC263" s="38"/>
      <c r="AD263" s="38"/>
      <c r="AE263" s="38"/>
      <c r="AR263" s="245" t="s">
        <v>141</v>
      </c>
      <c r="AT263" s="245" t="s">
        <v>145</v>
      </c>
      <c r="AU263" s="245" t="s">
        <v>84</v>
      </c>
      <c r="AY263" s="17" t="s">
        <v>142</v>
      </c>
      <c r="BE263" s="246">
        <f>IF(O263="základní",K263,0)</f>
        <v>0</v>
      </c>
      <c r="BF263" s="246">
        <f>IF(O263="snížená",K263,0)</f>
        <v>0</v>
      </c>
      <c r="BG263" s="246">
        <f>IF(O263="zákl. přenesená",K263,0)</f>
        <v>0</v>
      </c>
      <c r="BH263" s="246">
        <f>IF(O263="sníž. přenesená",K263,0)</f>
        <v>0</v>
      </c>
      <c r="BI263" s="246">
        <f>IF(O263="nulová",K263,0)</f>
        <v>0</v>
      </c>
      <c r="BJ263" s="17" t="s">
        <v>82</v>
      </c>
      <c r="BK263" s="246">
        <f>ROUND(P263*H263,2)</f>
        <v>0</v>
      </c>
      <c r="BL263" s="17" t="s">
        <v>141</v>
      </c>
      <c r="BM263" s="245" t="s">
        <v>1068</v>
      </c>
    </row>
    <row r="264" s="2" customFormat="1" ht="123" customHeight="1">
      <c r="A264" s="38"/>
      <c r="B264" s="39"/>
      <c r="C264" s="233" t="s">
        <v>802</v>
      </c>
      <c r="D264" s="233" t="s">
        <v>145</v>
      </c>
      <c r="E264" s="234" t="s">
        <v>815</v>
      </c>
      <c r="F264" s="235" t="s">
        <v>816</v>
      </c>
      <c r="G264" s="236" t="s">
        <v>159</v>
      </c>
      <c r="H264" s="237">
        <v>14</v>
      </c>
      <c r="I264" s="238"/>
      <c r="J264" s="238"/>
      <c r="K264" s="239">
        <f>ROUND(P264*H264,2)</f>
        <v>0</v>
      </c>
      <c r="L264" s="235" t="s">
        <v>149</v>
      </c>
      <c r="M264" s="44"/>
      <c r="N264" s="240" t="s">
        <v>22</v>
      </c>
      <c r="O264" s="241" t="s">
        <v>44</v>
      </c>
      <c r="P264" s="242">
        <f>I264+J264</f>
        <v>0</v>
      </c>
      <c r="Q264" s="242">
        <f>ROUND(I264*H264,2)</f>
        <v>0</v>
      </c>
      <c r="R264" s="242">
        <f>ROUND(J264*H264,2)</f>
        <v>0</v>
      </c>
      <c r="S264" s="84"/>
      <c r="T264" s="243">
        <f>S264*H264</f>
        <v>0</v>
      </c>
      <c r="U264" s="243">
        <v>0</v>
      </c>
      <c r="V264" s="243">
        <f>U264*H264</f>
        <v>0</v>
      </c>
      <c r="W264" s="243">
        <v>0</v>
      </c>
      <c r="X264" s="244">
        <f>W264*H264</f>
        <v>0</v>
      </c>
      <c r="Y264" s="38"/>
      <c r="Z264" s="38"/>
      <c r="AA264" s="38"/>
      <c r="AB264" s="38"/>
      <c r="AC264" s="38"/>
      <c r="AD264" s="38"/>
      <c r="AE264" s="38"/>
      <c r="AR264" s="245" t="s">
        <v>141</v>
      </c>
      <c r="AT264" s="245" t="s">
        <v>145</v>
      </c>
      <c r="AU264" s="245" t="s">
        <v>84</v>
      </c>
      <c r="AY264" s="17" t="s">
        <v>142</v>
      </c>
      <c r="BE264" s="246">
        <f>IF(O264="základní",K264,0)</f>
        <v>0</v>
      </c>
      <c r="BF264" s="246">
        <f>IF(O264="snížená",K264,0)</f>
        <v>0</v>
      </c>
      <c r="BG264" s="246">
        <f>IF(O264="zákl. přenesená",K264,0)</f>
        <v>0</v>
      </c>
      <c r="BH264" s="246">
        <f>IF(O264="sníž. přenesená",K264,0)</f>
        <v>0</v>
      </c>
      <c r="BI264" s="246">
        <f>IF(O264="nulová",K264,0)</f>
        <v>0</v>
      </c>
      <c r="BJ264" s="17" t="s">
        <v>82</v>
      </c>
      <c r="BK264" s="246">
        <f>ROUND(P264*H264,2)</f>
        <v>0</v>
      </c>
      <c r="BL264" s="17" t="s">
        <v>141</v>
      </c>
      <c r="BM264" s="245" t="s">
        <v>1069</v>
      </c>
    </row>
    <row r="265" s="2" customFormat="1" ht="123" customHeight="1">
      <c r="A265" s="38"/>
      <c r="B265" s="39"/>
      <c r="C265" s="233" t="s">
        <v>806</v>
      </c>
      <c r="D265" s="233" t="s">
        <v>145</v>
      </c>
      <c r="E265" s="234" t="s">
        <v>819</v>
      </c>
      <c r="F265" s="235" t="s">
        <v>820</v>
      </c>
      <c r="G265" s="236" t="s">
        <v>159</v>
      </c>
      <c r="H265" s="237">
        <v>1</v>
      </c>
      <c r="I265" s="238"/>
      <c r="J265" s="238"/>
      <c r="K265" s="239">
        <f>ROUND(P265*H265,2)</f>
        <v>0</v>
      </c>
      <c r="L265" s="235" t="s">
        <v>149</v>
      </c>
      <c r="M265" s="44"/>
      <c r="N265" s="240" t="s">
        <v>22</v>
      </c>
      <c r="O265" s="241" t="s">
        <v>44</v>
      </c>
      <c r="P265" s="242">
        <f>I265+J265</f>
        <v>0</v>
      </c>
      <c r="Q265" s="242">
        <f>ROUND(I265*H265,2)</f>
        <v>0</v>
      </c>
      <c r="R265" s="242">
        <f>ROUND(J265*H265,2)</f>
        <v>0</v>
      </c>
      <c r="S265" s="84"/>
      <c r="T265" s="243">
        <f>S265*H265</f>
        <v>0</v>
      </c>
      <c r="U265" s="243">
        <v>0</v>
      </c>
      <c r="V265" s="243">
        <f>U265*H265</f>
        <v>0</v>
      </c>
      <c r="W265" s="243">
        <v>0</v>
      </c>
      <c r="X265" s="244">
        <f>W265*H265</f>
        <v>0</v>
      </c>
      <c r="Y265" s="38"/>
      <c r="Z265" s="38"/>
      <c r="AA265" s="38"/>
      <c r="AB265" s="38"/>
      <c r="AC265" s="38"/>
      <c r="AD265" s="38"/>
      <c r="AE265" s="38"/>
      <c r="AR265" s="245" t="s">
        <v>141</v>
      </c>
      <c r="AT265" s="245" t="s">
        <v>145</v>
      </c>
      <c r="AU265" s="245" t="s">
        <v>84</v>
      </c>
      <c r="AY265" s="17" t="s">
        <v>142</v>
      </c>
      <c r="BE265" s="246">
        <f>IF(O265="základní",K265,0)</f>
        <v>0</v>
      </c>
      <c r="BF265" s="246">
        <f>IF(O265="snížená",K265,0)</f>
        <v>0</v>
      </c>
      <c r="BG265" s="246">
        <f>IF(O265="zákl. přenesená",K265,0)</f>
        <v>0</v>
      </c>
      <c r="BH265" s="246">
        <f>IF(O265="sníž. přenesená",K265,0)</f>
        <v>0</v>
      </c>
      <c r="BI265" s="246">
        <f>IF(O265="nulová",K265,0)</f>
        <v>0</v>
      </c>
      <c r="BJ265" s="17" t="s">
        <v>82</v>
      </c>
      <c r="BK265" s="246">
        <f>ROUND(P265*H265,2)</f>
        <v>0</v>
      </c>
      <c r="BL265" s="17" t="s">
        <v>141</v>
      </c>
      <c r="BM265" s="245" t="s">
        <v>1070</v>
      </c>
    </row>
    <row r="266" s="2" customFormat="1" ht="33" customHeight="1">
      <c r="A266" s="38"/>
      <c r="B266" s="39"/>
      <c r="C266" s="233" t="s">
        <v>810</v>
      </c>
      <c r="D266" s="233" t="s">
        <v>145</v>
      </c>
      <c r="E266" s="234" t="s">
        <v>823</v>
      </c>
      <c r="F266" s="235" t="s">
        <v>824</v>
      </c>
      <c r="G266" s="236" t="s">
        <v>159</v>
      </c>
      <c r="H266" s="237">
        <v>1</v>
      </c>
      <c r="I266" s="238"/>
      <c r="J266" s="238"/>
      <c r="K266" s="239">
        <f>ROUND(P266*H266,2)</f>
        <v>0</v>
      </c>
      <c r="L266" s="235" t="s">
        <v>149</v>
      </c>
      <c r="M266" s="44"/>
      <c r="N266" s="240" t="s">
        <v>22</v>
      </c>
      <c r="O266" s="241" t="s">
        <v>44</v>
      </c>
      <c r="P266" s="242">
        <f>I266+J266</f>
        <v>0</v>
      </c>
      <c r="Q266" s="242">
        <f>ROUND(I266*H266,2)</f>
        <v>0</v>
      </c>
      <c r="R266" s="242">
        <f>ROUND(J266*H266,2)</f>
        <v>0</v>
      </c>
      <c r="S266" s="84"/>
      <c r="T266" s="243">
        <f>S266*H266</f>
        <v>0</v>
      </c>
      <c r="U266" s="243">
        <v>0</v>
      </c>
      <c r="V266" s="243">
        <f>U266*H266</f>
        <v>0</v>
      </c>
      <c r="W266" s="243">
        <v>0</v>
      </c>
      <c r="X266" s="244">
        <f>W266*H266</f>
        <v>0</v>
      </c>
      <c r="Y266" s="38"/>
      <c r="Z266" s="38"/>
      <c r="AA266" s="38"/>
      <c r="AB266" s="38"/>
      <c r="AC266" s="38"/>
      <c r="AD266" s="38"/>
      <c r="AE266" s="38"/>
      <c r="AR266" s="245" t="s">
        <v>141</v>
      </c>
      <c r="AT266" s="245" t="s">
        <v>145</v>
      </c>
      <c r="AU266" s="245" t="s">
        <v>84</v>
      </c>
      <c r="AY266" s="17" t="s">
        <v>142</v>
      </c>
      <c r="BE266" s="246">
        <f>IF(O266="základní",K266,0)</f>
        <v>0</v>
      </c>
      <c r="BF266" s="246">
        <f>IF(O266="snížená",K266,0)</f>
        <v>0</v>
      </c>
      <c r="BG266" s="246">
        <f>IF(O266="zákl. přenesená",K266,0)</f>
        <v>0</v>
      </c>
      <c r="BH266" s="246">
        <f>IF(O266="sníž. přenesená",K266,0)</f>
        <v>0</v>
      </c>
      <c r="BI266" s="246">
        <f>IF(O266="nulová",K266,0)</f>
        <v>0</v>
      </c>
      <c r="BJ266" s="17" t="s">
        <v>82</v>
      </c>
      <c r="BK266" s="246">
        <f>ROUND(P266*H266,2)</f>
        <v>0</v>
      </c>
      <c r="BL266" s="17" t="s">
        <v>141</v>
      </c>
      <c r="BM266" s="245" t="s">
        <v>1071</v>
      </c>
    </row>
    <row r="267" s="2" customFormat="1" ht="89.25" customHeight="1">
      <c r="A267" s="38"/>
      <c r="B267" s="39"/>
      <c r="C267" s="233" t="s">
        <v>814</v>
      </c>
      <c r="D267" s="233" t="s">
        <v>145</v>
      </c>
      <c r="E267" s="234" t="s">
        <v>827</v>
      </c>
      <c r="F267" s="235" t="s">
        <v>828</v>
      </c>
      <c r="G267" s="236" t="s">
        <v>159</v>
      </c>
      <c r="H267" s="237">
        <v>1</v>
      </c>
      <c r="I267" s="238"/>
      <c r="J267" s="238"/>
      <c r="K267" s="239">
        <f>ROUND(P267*H267,2)</f>
        <v>0</v>
      </c>
      <c r="L267" s="235" t="s">
        <v>149</v>
      </c>
      <c r="M267" s="44"/>
      <c r="N267" s="240" t="s">
        <v>22</v>
      </c>
      <c r="O267" s="241" t="s">
        <v>44</v>
      </c>
      <c r="P267" s="242">
        <f>I267+J267</f>
        <v>0</v>
      </c>
      <c r="Q267" s="242">
        <f>ROUND(I267*H267,2)</f>
        <v>0</v>
      </c>
      <c r="R267" s="242">
        <f>ROUND(J267*H267,2)</f>
        <v>0</v>
      </c>
      <c r="S267" s="84"/>
      <c r="T267" s="243">
        <f>S267*H267</f>
        <v>0</v>
      </c>
      <c r="U267" s="243">
        <v>0</v>
      </c>
      <c r="V267" s="243">
        <f>U267*H267</f>
        <v>0</v>
      </c>
      <c r="W267" s="243">
        <v>0</v>
      </c>
      <c r="X267" s="244">
        <f>W267*H267</f>
        <v>0</v>
      </c>
      <c r="Y267" s="38"/>
      <c r="Z267" s="38"/>
      <c r="AA267" s="38"/>
      <c r="AB267" s="38"/>
      <c r="AC267" s="38"/>
      <c r="AD267" s="38"/>
      <c r="AE267" s="38"/>
      <c r="AR267" s="245" t="s">
        <v>141</v>
      </c>
      <c r="AT267" s="245" t="s">
        <v>145</v>
      </c>
      <c r="AU267" s="245" t="s">
        <v>84</v>
      </c>
      <c r="AY267" s="17" t="s">
        <v>142</v>
      </c>
      <c r="BE267" s="246">
        <f>IF(O267="základní",K267,0)</f>
        <v>0</v>
      </c>
      <c r="BF267" s="246">
        <f>IF(O267="snížená",K267,0)</f>
        <v>0</v>
      </c>
      <c r="BG267" s="246">
        <f>IF(O267="zákl. přenesená",K267,0)</f>
        <v>0</v>
      </c>
      <c r="BH267" s="246">
        <f>IF(O267="sníž. přenesená",K267,0)</f>
        <v>0</v>
      </c>
      <c r="BI267" s="246">
        <f>IF(O267="nulová",K267,0)</f>
        <v>0</v>
      </c>
      <c r="BJ267" s="17" t="s">
        <v>82</v>
      </c>
      <c r="BK267" s="246">
        <f>ROUND(P267*H267,2)</f>
        <v>0</v>
      </c>
      <c r="BL267" s="17" t="s">
        <v>141</v>
      </c>
      <c r="BM267" s="245" t="s">
        <v>1072</v>
      </c>
    </row>
    <row r="268" s="2" customFormat="1" ht="21.75" customHeight="1">
      <c r="A268" s="38"/>
      <c r="B268" s="39"/>
      <c r="C268" s="233" t="s">
        <v>818</v>
      </c>
      <c r="D268" s="233" t="s">
        <v>145</v>
      </c>
      <c r="E268" s="234" t="s">
        <v>831</v>
      </c>
      <c r="F268" s="235" t="s">
        <v>832</v>
      </c>
      <c r="G268" s="236" t="s">
        <v>159</v>
      </c>
      <c r="H268" s="237">
        <v>7</v>
      </c>
      <c r="I268" s="238"/>
      <c r="J268" s="238"/>
      <c r="K268" s="239">
        <f>ROUND(P268*H268,2)</f>
        <v>0</v>
      </c>
      <c r="L268" s="235" t="s">
        <v>149</v>
      </c>
      <c r="M268" s="44"/>
      <c r="N268" s="240" t="s">
        <v>22</v>
      </c>
      <c r="O268" s="241" t="s">
        <v>44</v>
      </c>
      <c r="P268" s="242">
        <f>I268+J268</f>
        <v>0</v>
      </c>
      <c r="Q268" s="242">
        <f>ROUND(I268*H268,2)</f>
        <v>0</v>
      </c>
      <c r="R268" s="242">
        <f>ROUND(J268*H268,2)</f>
        <v>0</v>
      </c>
      <c r="S268" s="84"/>
      <c r="T268" s="243">
        <f>S268*H268</f>
        <v>0</v>
      </c>
      <c r="U268" s="243">
        <v>0</v>
      </c>
      <c r="V268" s="243">
        <f>U268*H268</f>
        <v>0</v>
      </c>
      <c r="W268" s="243">
        <v>0</v>
      </c>
      <c r="X268" s="244">
        <f>W268*H268</f>
        <v>0</v>
      </c>
      <c r="Y268" s="38"/>
      <c r="Z268" s="38"/>
      <c r="AA268" s="38"/>
      <c r="AB268" s="38"/>
      <c r="AC268" s="38"/>
      <c r="AD268" s="38"/>
      <c r="AE268" s="38"/>
      <c r="AR268" s="245" t="s">
        <v>141</v>
      </c>
      <c r="AT268" s="245" t="s">
        <v>145</v>
      </c>
      <c r="AU268" s="245" t="s">
        <v>84</v>
      </c>
      <c r="AY268" s="17" t="s">
        <v>142</v>
      </c>
      <c r="BE268" s="246">
        <f>IF(O268="základní",K268,0)</f>
        <v>0</v>
      </c>
      <c r="BF268" s="246">
        <f>IF(O268="snížená",K268,0)</f>
        <v>0</v>
      </c>
      <c r="BG268" s="246">
        <f>IF(O268="zákl. přenesená",K268,0)</f>
        <v>0</v>
      </c>
      <c r="BH268" s="246">
        <f>IF(O268="sníž. přenesená",K268,0)</f>
        <v>0</v>
      </c>
      <c r="BI268" s="246">
        <f>IF(O268="nulová",K268,0)</f>
        <v>0</v>
      </c>
      <c r="BJ268" s="17" t="s">
        <v>82</v>
      </c>
      <c r="BK268" s="246">
        <f>ROUND(P268*H268,2)</f>
        <v>0</v>
      </c>
      <c r="BL268" s="17" t="s">
        <v>141</v>
      </c>
      <c r="BM268" s="245" t="s">
        <v>1073</v>
      </c>
    </row>
    <row r="269" s="2" customFormat="1" ht="66.75" customHeight="1">
      <c r="A269" s="38"/>
      <c r="B269" s="39"/>
      <c r="C269" s="233" t="s">
        <v>822</v>
      </c>
      <c r="D269" s="233" t="s">
        <v>145</v>
      </c>
      <c r="E269" s="234" t="s">
        <v>848</v>
      </c>
      <c r="F269" s="235" t="s">
        <v>849</v>
      </c>
      <c r="G269" s="236" t="s">
        <v>837</v>
      </c>
      <c r="H269" s="237">
        <v>0.5</v>
      </c>
      <c r="I269" s="238"/>
      <c r="J269" s="238"/>
      <c r="K269" s="239">
        <f>ROUND(P269*H269,2)</f>
        <v>0</v>
      </c>
      <c r="L269" s="235" t="s">
        <v>149</v>
      </c>
      <c r="M269" s="44"/>
      <c r="N269" s="240" t="s">
        <v>22</v>
      </c>
      <c r="O269" s="241" t="s">
        <v>44</v>
      </c>
      <c r="P269" s="242">
        <f>I269+J269</f>
        <v>0</v>
      </c>
      <c r="Q269" s="242">
        <f>ROUND(I269*H269,2)</f>
        <v>0</v>
      </c>
      <c r="R269" s="242">
        <f>ROUND(J269*H269,2)</f>
        <v>0</v>
      </c>
      <c r="S269" s="84"/>
      <c r="T269" s="243">
        <f>S269*H269</f>
        <v>0</v>
      </c>
      <c r="U269" s="243">
        <v>0</v>
      </c>
      <c r="V269" s="243">
        <f>U269*H269</f>
        <v>0</v>
      </c>
      <c r="W269" s="243">
        <v>0</v>
      </c>
      <c r="X269" s="244">
        <f>W269*H269</f>
        <v>0</v>
      </c>
      <c r="Y269" s="38"/>
      <c r="Z269" s="38"/>
      <c r="AA269" s="38"/>
      <c r="AB269" s="38"/>
      <c r="AC269" s="38"/>
      <c r="AD269" s="38"/>
      <c r="AE269" s="38"/>
      <c r="AR269" s="245" t="s">
        <v>141</v>
      </c>
      <c r="AT269" s="245" t="s">
        <v>145</v>
      </c>
      <c r="AU269" s="245" t="s">
        <v>84</v>
      </c>
      <c r="AY269" s="17" t="s">
        <v>142</v>
      </c>
      <c r="BE269" s="246">
        <f>IF(O269="základní",K269,0)</f>
        <v>0</v>
      </c>
      <c r="BF269" s="246">
        <f>IF(O269="snížená",K269,0)</f>
        <v>0</v>
      </c>
      <c r="BG269" s="246">
        <f>IF(O269="zákl. přenesená",K269,0)</f>
        <v>0</v>
      </c>
      <c r="BH269" s="246">
        <f>IF(O269="sníž. přenesená",K269,0)</f>
        <v>0</v>
      </c>
      <c r="BI269" s="246">
        <f>IF(O269="nulová",K269,0)</f>
        <v>0</v>
      </c>
      <c r="BJ269" s="17" t="s">
        <v>82</v>
      </c>
      <c r="BK269" s="246">
        <f>ROUND(P269*H269,2)</f>
        <v>0</v>
      </c>
      <c r="BL269" s="17" t="s">
        <v>141</v>
      </c>
      <c r="BM269" s="245" t="s">
        <v>1074</v>
      </c>
    </row>
    <row r="270" s="2" customFormat="1" ht="78" customHeight="1">
      <c r="A270" s="38"/>
      <c r="B270" s="39"/>
      <c r="C270" s="233" t="s">
        <v>826</v>
      </c>
      <c r="D270" s="233" t="s">
        <v>145</v>
      </c>
      <c r="E270" s="234" t="s">
        <v>852</v>
      </c>
      <c r="F270" s="235" t="s">
        <v>853</v>
      </c>
      <c r="G270" s="236" t="s">
        <v>837</v>
      </c>
      <c r="H270" s="237">
        <v>1</v>
      </c>
      <c r="I270" s="238"/>
      <c r="J270" s="238"/>
      <c r="K270" s="239">
        <f>ROUND(P270*H270,2)</f>
        <v>0</v>
      </c>
      <c r="L270" s="235" t="s">
        <v>149</v>
      </c>
      <c r="M270" s="44"/>
      <c r="N270" s="240" t="s">
        <v>22</v>
      </c>
      <c r="O270" s="241" t="s">
        <v>44</v>
      </c>
      <c r="P270" s="242">
        <f>I270+J270</f>
        <v>0</v>
      </c>
      <c r="Q270" s="242">
        <f>ROUND(I270*H270,2)</f>
        <v>0</v>
      </c>
      <c r="R270" s="242">
        <f>ROUND(J270*H270,2)</f>
        <v>0</v>
      </c>
      <c r="S270" s="84"/>
      <c r="T270" s="243">
        <f>S270*H270</f>
        <v>0</v>
      </c>
      <c r="U270" s="243">
        <v>0</v>
      </c>
      <c r="V270" s="243">
        <f>U270*H270</f>
        <v>0</v>
      </c>
      <c r="W270" s="243">
        <v>0</v>
      </c>
      <c r="X270" s="244">
        <f>W270*H270</f>
        <v>0</v>
      </c>
      <c r="Y270" s="38"/>
      <c r="Z270" s="38"/>
      <c r="AA270" s="38"/>
      <c r="AB270" s="38"/>
      <c r="AC270" s="38"/>
      <c r="AD270" s="38"/>
      <c r="AE270" s="38"/>
      <c r="AR270" s="245" t="s">
        <v>141</v>
      </c>
      <c r="AT270" s="245" t="s">
        <v>145</v>
      </c>
      <c r="AU270" s="245" t="s">
        <v>84</v>
      </c>
      <c r="AY270" s="17" t="s">
        <v>142</v>
      </c>
      <c r="BE270" s="246">
        <f>IF(O270="základní",K270,0)</f>
        <v>0</v>
      </c>
      <c r="BF270" s="246">
        <f>IF(O270="snížená",K270,0)</f>
        <v>0</v>
      </c>
      <c r="BG270" s="246">
        <f>IF(O270="zákl. přenesená",K270,0)</f>
        <v>0</v>
      </c>
      <c r="BH270" s="246">
        <f>IF(O270="sníž. přenesená",K270,0)</f>
        <v>0</v>
      </c>
      <c r="BI270" s="246">
        <f>IF(O270="nulová",K270,0)</f>
        <v>0</v>
      </c>
      <c r="BJ270" s="17" t="s">
        <v>82</v>
      </c>
      <c r="BK270" s="246">
        <f>ROUND(P270*H270,2)</f>
        <v>0</v>
      </c>
      <c r="BL270" s="17" t="s">
        <v>141</v>
      </c>
      <c r="BM270" s="245" t="s">
        <v>1075</v>
      </c>
    </row>
    <row r="271" s="2" customFormat="1" ht="189.75" customHeight="1">
      <c r="A271" s="38"/>
      <c r="B271" s="39"/>
      <c r="C271" s="233" t="s">
        <v>830</v>
      </c>
      <c r="D271" s="233" t="s">
        <v>145</v>
      </c>
      <c r="E271" s="234" t="s">
        <v>835</v>
      </c>
      <c r="F271" s="235" t="s">
        <v>836</v>
      </c>
      <c r="G271" s="236" t="s">
        <v>837</v>
      </c>
      <c r="H271" s="237">
        <v>1</v>
      </c>
      <c r="I271" s="238"/>
      <c r="J271" s="238"/>
      <c r="K271" s="239">
        <f>ROUND(P271*H271,2)</f>
        <v>0</v>
      </c>
      <c r="L271" s="235" t="s">
        <v>22</v>
      </c>
      <c r="M271" s="44"/>
      <c r="N271" s="240" t="s">
        <v>22</v>
      </c>
      <c r="O271" s="241" t="s">
        <v>44</v>
      </c>
      <c r="P271" s="242">
        <f>I271+J271</f>
        <v>0</v>
      </c>
      <c r="Q271" s="242">
        <f>ROUND(I271*H271,2)</f>
        <v>0</v>
      </c>
      <c r="R271" s="242">
        <f>ROUND(J271*H271,2)</f>
        <v>0</v>
      </c>
      <c r="S271" s="84"/>
      <c r="T271" s="243">
        <f>S271*H271</f>
        <v>0</v>
      </c>
      <c r="U271" s="243">
        <v>0</v>
      </c>
      <c r="V271" s="243">
        <f>U271*H271</f>
        <v>0</v>
      </c>
      <c r="W271" s="243">
        <v>0</v>
      </c>
      <c r="X271" s="244">
        <f>W271*H271</f>
        <v>0</v>
      </c>
      <c r="Y271" s="38"/>
      <c r="Z271" s="38"/>
      <c r="AA271" s="38"/>
      <c r="AB271" s="38"/>
      <c r="AC271" s="38"/>
      <c r="AD271" s="38"/>
      <c r="AE271" s="38"/>
      <c r="AR271" s="245" t="s">
        <v>82</v>
      </c>
      <c r="AT271" s="245" t="s">
        <v>145</v>
      </c>
      <c r="AU271" s="245" t="s">
        <v>84</v>
      </c>
      <c r="AY271" s="17" t="s">
        <v>142</v>
      </c>
      <c r="BE271" s="246">
        <f>IF(O271="základní",K271,0)</f>
        <v>0</v>
      </c>
      <c r="BF271" s="246">
        <f>IF(O271="snížená",K271,0)</f>
        <v>0</v>
      </c>
      <c r="BG271" s="246">
        <f>IF(O271="zákl. přenesená",K271,0)</f>
        <v>0</v>
      </c>
      <c r="BH271" s="246">
        <f>IF(O271="sníž. přenesená",K271,0)</f>
        <v>0</v>
      </c>
      <c r="BI271" s="246">
        <f>IF(O271="nulová",K271,0)</f>
        <v>0</v>
      </c>
      <c r="BJ271" s="17" t="s">
        <v>82</v>
      </c>
      <c r="BK271" s="246">
        <f>ROUND(P271*H271,2)</f>
        <v>0</v>
      </c>
      <c r="BL271" s="17" t="s">
        <v>82</v>
      </c>
      <c r="BM271" s="245" t="s">
        <v>1076</v>
      </c>
    </row>
    <row r="272" s="2" customFormat="1" ht="189.75" customHeight="1">
      <c r="A272" s="38"/>
      <c r="B272" s="39"/>
      <c r="C272" s="233" t="s">
        <v>834</v>
      </c>
      <c r="D272" s="233" t="s">
        <v>145</v>
      </c>
      <c r="E272" s="234" t="s">
        <v>840</v>
      </c>
      <c r="F272" s="235" t="s">
        <v>841</v>
      </c>
      <c r="G272" s="236" t="s">
        <v>837</v>
      </c>
      <c r="H272" s="237">
        <v>0.59999999999999998</v>
      </c>
      <c r="I272" s="238"/>
      <c r="J272" s="238"/>
      <c r="K272" s="239">
        <f>ROUND(P272*H272,2)</f>
        <v>0</v>
      </c>
      <c r="L272" s="235" t="s">
        <v>149</v>
      </c>
      <c r="M272" s="44"/>
      <c r="N272" s="240" t="s">
        <v>22</v>
      </c>
      <c r="O272" s="241" t="s">
        <v>44</v>
      </c>
      <c r="P272" s="242">
        <f>I272+J272</f>
        <v>0</v>
      </c>
      <c r="Q272" s="242">
        <f>ROUND(I272*H272,2)</f>
        <v>0</v>
      </c>
      <c r="R272" s="242">
        <f>ROUND(J272*H272,2)</f>
        <v>0</v>
      </c>
      <c r="S272" s="84"/>
      <c r="T272" s="243">
        <f>S272*H272</f>
        <v>0</v>
      </c>
      <c r="U272" s="243">
        <v>0</v>
      </c>
      <c r="V272" s="243">
        <f>U272*H272</f>
        <v>0</v>
      </c>
      <c r="W272" s="243">
        <v>0</v>
      </c>
      <c r="X272" s="244">
        <f>W272*H272</f>
        <v>0</v>
      </c>
      <c r="Y272" s="38"/>
      <c r="Z272" s="38"/>
      <c r="AA272" s="38"/>
      <c r="AB272" s="38"/>
      <c r="AC272" s="38"/>
      <c r="AD272" s="38"/>
      <c r="AE272" s="38"/>
      <c r="AR272" s="245" t="s">
        <v>82</v>
      </c>
      <c r="AT272" s="245" t="s">
        <v>145</v>
      </c>
      <c r="AU272" s="245" t="s">
        <v>84</v>
      </c>
      <c r="AY272" s="17" t="s">
        <v>142</v>
      </c>
      <c r="BE272" s="246">
        <f>IF(O272="základní",K272,0)</f>
        <v>0</v>
      </c>
      <c r="BF272" s="246">
        <f>IF(O272="snížená",K272,0)</f>
        <v>0</v>
      </c>
      <c r="BG272" s="246">
        <f>IF(O272="zákl. přenesená",K272,0)</f>
        <v>0</v>
      </c>
      <c r="BH272" s="246">
        <f>IF(O272="sníž. přenesená",K272,0)</f>
        <v>0</v>
      </c>
      <c r="BI272" s="246">
        <f>IF(O272="nulová",K272,0)</f>
        <v>0</v>
      </c>
      <c r="BJ272" s="17" t="s">
        <v>82</v>
      </c>
      <c r="BK272" s="246">
        <f>ROUND(P272*H272,2)</f>
        <v>0</v>
      </c>
      <c r="BL272" s="17" t="s">
        <v>82</v>
      </c>
      <c r="BM272" s="245" t="s">
        <v>1077</v>
      </c>
    </row>
    <row r="273" s="2" customFormat="1" ht="201" customHeight="1">
      <c r="A273" s="38"/>
      <c r="B273" s="39"/>
      <c r="C273" s="233" t="s">
        <v>839</v>
      </c>
      <c r="D273" s="233" t="s">
        <v>145</v>
      </c>
      <c r="E273" s="234" t="s">
        <v>844</v>
      </c>
      <c r="F273" s="235" t="s">
        <v>845</v>
      </c>
      <c r="G273" s="236" t="s">
        <v>837</v>
      </c>
      <c r="H273" s="237">
        <v>1</v>
      </c>
      <c r="I273" s="238"/>
      <c r="J273" s="238"/>
      <c r="K273" s="239">
        <f>ROUND(P273*H273,2)</f>
        <v>0</v>
      </c>
      <c r="L273" s="235" t="s">
        <v>149</v>
      </c>
      <c r="M273" s="44"/>
      <c r="N273" s="240" t="s">
        <v>22</v>
      </c>
      <c r="O273" s="241" t="s">
        <v>44</v>
      </c>
      <c r="P273" s="242">
        <f>I273+J273</f>
        <v>0</v>
      </c>
      <c r="Q273" s="242">
        <f>ROUND(I273*H273,2)</f>
        <v>0</v>
      </c>
      <c r="R273" s="242">
        <f>ROUND(J273*H273,2)</f>
        <v>0</v>
      </c>
      <c r="S273" s="84"/>
      <c r="T273" s="243">
        <f>S273*H273</f>
        <v>0</v>
      </c>
      <c r="U273" s="243">
        <v>0</v>
      </c>
      <c r="V273" s="243">
        <f>U273*H273</f>
        <v>0</v>
      </c>
      <c r="W273" s="243">
        <v>0</v>
      </c>
      <c r="X273" s="244">
        <f>W273*H273</f>
        <v>0</v>
      </c>
      <c r="Y273" s="38"/>
      <c r="Z273" s="38"/>
      <c r="AA273" s="38"/>
      <c r="AB273" s="38"/>
      <c r="AC273" s="38"/>
      <c r="AD273" s="38"/>
      <c r="AE273" s="38"/>
      <c r="AR273" s="245" t="s">
        <v>82</v>
      </c>
      <c r="AT273" s="245" t="s">
        <v>145</v>
      </c>
      <c r="AU273" s="245" t="s">
        <v>84</v>
      </c>
      <c r="AY273" s="17" t="s">
        <v>142</v>
      </c>
      <c r="BE273" s="246">
        <f>IF(O273="základní",K273,0)</f>
        <v>0</v>
      </c>
      <c r="BF273" s="246">
        <f>IF(O273="snížená",K273,0)</f>
        <v>0</v>
      </c>
      <c r="BG273" s="246">
        <f>IF(O273="zákl. přenesená",K273,0)</f>
        <v>0</v>
      </c>
      <c r="BH273" s="246">
        <f>IF(O273="sníž. přenesená",K273,0)</f>
        <v>0</v>
      </c>
      <c r="BI273" s="246">
        <f>IF(O273="nulová",K273,0)</f>
        <v>0</v>
      </c>
      <c r="BJ273" s="17" t="s">
        <v>82</v>
      </c>
      <c r="BK273" s="246">
        <f>ROUND(P273*H273,2)</f>
        <v>0</v>
      </c>
      <c r="BL273" s="17" t="s">
        <v>82</v>
      </c>
      <c r="BM273" s="245" t="s">
        <v>1078</v>
      </c>
    </row>
    <row r="274" s="2" customFormat="1" ht="78" customHeight="1">
      <c r="A274" s="38"/>
      <c r="B274" s="39"/>
      <c r="C274" s="233" t="s">
        <v>843</v>
      </c>
      <c r="D274" s="233" t="s">
        <v>145</v>
      </c>
      <c r="E274" s="234" t="s">
        <v>856</v>
      </c>
      <c r="F274" s="235" t="s">
        <v>857</v>
      </c>
      <c r="G274" s="236" t="s">
        <v>837</v>
      </c>
      <c r="H274" s="237">
        <v>0.070000000000000007</v>
      </c>
      <c r="I274" s="238"/>
      <c r="J274" s="238"/>
      <c r="K274" s="239">
        <f>ROUND(P274*H274,2)</f>
        <v>0</v>
      </c>
      <c r="L274" s="235" t="s">
        <v>149</v>
      </c>
      <c r="M274" s="44"/>
      <c r="N274" s="240" t="s">
        <v>22</v>
      </c>
      <c r="O274" s="241" t="s">
        <v>44</v>
      </c>
      <c r="P274" s="242">
        <f>I274+J274</f>
        <v>0</v>
      </c>
      <c r="Q274" s="242">
        <f>ROUND(I274*H274,2)</f>
        <v>0</v>
      </c>
      <c r="R274" s="242">
        <f>ROUND(J274*H274,2)</f>
        <v>0</v>
      </c>
      <c r="S274" s="84"/>
      <c r="T274" s="243">
        <f>S274*H274</f>
        <v>0</v>
      </c>
      <c r="U274" s="243">
        <v>0</v>
      </c>
      <c r="V274" s="243">
        <f>U274*H274</f>
        <v>0</v>
      </c>
      <c r="W274" s="243">
        <v>0</v>
      </c>
      <c r="X274" s="244">
        <f>W274*H274</f>
        <v>0</v>
      </c>
      <c r="Y274" s="38"/>
      <c r="Z274" s="38"/>
      <c r="AA274" s="38"/>
      <c r="AB274" s="38"/>
      <c r="AC274" s="38"/>
      <c r="AD274" s="38"/>
      <c r="AE274" s="38"/>
      <c r="AR274" s="245" t="s">
        <v>82</v>
      </c>
      <c r="AT274" s="245" t="s">
        <v>145</v>
      </c>
      <c r="AU274" s="245" t="s">
        <v>84</v>
      </c>
      <c r="AY274" s="17" t="s">
        <v>142</v>
      </c>
      <c r="BE274" s="246">
        <f>IF(O274="základní",K274,0)</f>
        <v>0</v>
      </c>
      <c r="BF274" s="246">
        <f>IF(O274="snížená",K274,0)</f>
        <v>0</v>
      </c>
      <c r="BG274" s="246">
        <f>IF(O274="zákl. přenesená",K274,0)</f>
        <v>0</v>
      </c>
      <c r="BH274" s="246">
        <f>IF(O274="sníž. přenesená",K274,0)</f>
        <v>0</v>
      </c>
      <c r="BI274" s="246">
        <f>IF(O274="nulová",K274,0)</f>
        <v>0</v>
      </c>
      <c r="BJ274" s="17" t="s">
        <v>82</v>
      </c>
      <c r="BK274" s="246">
        <f>ROUND(P274*H274,2)</f>
        <v>0</v>
      </c>
      <c r="BL274" s="17" t="s">
        <v>82</v>
      </c>
      <c r="BM274" s="245" t="s">
        <v>1079</v>
      </c>
    </row>
    <row r="275" s="2" customFormat="1" ht="78" customHeight="1">
      <c r="A275" s="38"/>
      <c r="B275" s="39"/>
      <c r="C275" s="233" t="s">
        <v>847</v>
      </c>
      <c r="D275" s="233" t="s">
        <v>145</v>
      </c>
      <c r="E275" s="234" t="s">
        <v>860</v>
      </c>
      <c r="F275" s="235" t="s">
        <v>861</v>
      </c>
      <c r="G275" s="236" t="s">
        <v>837</v>
      </c>
      <c r="H275" s="237">
        <v>1</v>
      </c>
      <c r="I275" s="238"/>
      <c r="J275" s="238"/>
      <c r="K275" s="239">
        <f>ROUND(P275*H275,2)</f>
        <v>0</v>
      </c>
      <c r="L275" s="235" t="s">
        <v>149</v>
      </c>
      <c r="M275" s="44"/>
      <c r="N275" s="240" t="s">
        <v>22</v>
      </c>
      <c r="O275" s="241" t="s">
        <v>44</v>
      </c>
      <c r="P275" s="242">
        <f>I275+J275</f>
        <v>0</v>
      </c>
      <c r="Q275" s="242">
        <f>ROUND(I275*H275,2)</f>
        <v>0</v>
      </c>
      <c r="R275" s="242">
        <f>ROUND(J275*H275,2)</f>
        <v>0</v>
      </c>
      <c r="S275" s="84"/>
      <c r="T275" s="243">
        <f>S275*H275</f>
        <v>0</v>
      </c>
      <c r="U275" s="243">
        <v>0</v>
      </c>
      <c r="V275" s="243">
        <f>U275*H275</f>
        <v>0</v>
      </c>
      <c r="W275" s="243">
        <v>0</v>
      </c>
      <c r="X275" s="244">
        <f>W275*H275</f>
        <v>0</v>
      </c>
      <c r="Y275" s="38"/>
      <c r="Z275" s="38"/>
      <c r="AA275" s="38"/>
      <c r="AB275" s="38"/>
      <c r="AC275" s="38"/>
      <c r="AD275" s="38"/>
      <c r="AE275" s="38"/>
      <c r="AR275" s="245" t="s">
        <v>82</v>
      </c>
      <c r="AT275" s="245" t="s">
        <v>145</v>
      </c>
      <c r="AU275" s="245" t="s">
        <v>84</v>
      </c>
      <c r="AY275" s="17" t="s">
        <v>142</v>
      </c>
      <c r="BE275" s="246">
        <f>IF(O275="základní",K275,0)</f>
        <v>0</v>
      </c>
      <c r="BF275" s="246">
        <f>IF(O275="snížená",K275,0)</f>
        <v>0</v>
      </c>
      <c r="BG275" s="246">
        <f>IF(O275="zákl. přenesená",K275,0)</f>
        <v>0</v>
      </c>
      <c r="BH275" s="246">
        <f>IF(O275="sníž. přenesená",K275,0)</f>
        <v>0</v>
      </c>
      <c r="BI275" s="246">
        <f>IF(O275="nulová",K275,0)</f>
        <v>0</v>
      </c>
      <c r="BJ275" s="17" t="s">
        <v>82</v>
      </c>
      <c r="BK275" s="246">
        <f>ROUND(P275*H275,2)</f>
        <v>0</v>
      </c>
      <c r="BL275" s="17" t="s">
        <v>82</v>
      </c>
      <c r="BM275" s="245" t="s">
        <v>1080</v>
      </c>
    </row>
    <row r="276" s="2" customFormat="1" ht="78" customHeight="1">
      <c r="A276" s="38"/>
      <c r="B276" s="39"/>
      <c r="C276" s="233" t="s">
        <v>851</v>
      </c>
      <c r="D276" s="233" t="s">
        <v>145</v>
      </c>
      <c r="E276" s="234" t="s">
        <v>864</v>
      </c>
      <c r="F276" s="235" t="s">
        <v>865</v>
      </c>
      <c r="G276" s="236" t="s">
        <v>837</v>
      </c>
      <c r="H276" s="237">
        <v>1.3300000000000001</v>
      </c>
      <c r="I276" s="238"/>
      <c r="J276" s="238"/>
      <c r="K276" s="239">
        <f>ROUND(P276*H276,2)</f>
        <v>0</v>
      </c>
      <c r="L276" s="235" t="s">
        <v>149</v>
      </c>
      <c r="M276" s="44"/>
      <c r="N276" s="283" t="s">
        <v>22</v>
      </c>
      <c r="O276" s="284" t="s">
        <v>44</v>
      </c>
      <c r="P276" s="285">
        <f>I276+J276</f>
        <v>0</v>
      </c>
      <c r="Q276" s="285">
        <f>ROUND(I276*H276,2)</f>
        <v>0</v>
      </c>
      <c r="R276" s="285">
        <f>ROUND(J276*H276,2)</f>
        <v>0</v>
      </c>
      <c r="S276" s="286"/>
      <c r="T276" s="287">
        <f>S276*H276</f>
        <v>0</v>
      </c>
      <c r="U276" s="287">
        <v>0</v>
      </c>
      <c r="V276" s="287">
        <f>U276*H276</f>
        <v>0</v>
      </c>
      <c r="W276" s="287">
        <v>0</v>
      </c>
      <c r="X276" s="288">
        <f>W276*H276</f>
        <v>0</v>
      </c>
      <c r="Y276" s="38"/>
      <c r="Z276" s="38"/>
      <c r="AA276" s="38"/>
      <c r="AB276" s="38"/>
      <c r="AC276" s="38"/>
      <c r="AD276" s="38"/>
      <c r="AE276" s="38"/>
      <c r="AR276" s="245" t="s">
        <v>82</v>
      </c>
      <c r="AT276" s="245" t="s">
        <v>145</v>
      </c>
      <c r="AU276" s="245" t="s">
        <v>84</v>
      </c>
      <c r="AY276" s="17" t="s">
        <v>142</v>
      </c>
      <c r="BE276" s="246">
        <f>IF(O276="základní",K276,0)</f>
        <v>0</v>
      </c>
      <c r="BF276" s="246">
        <f>IF(O276="snížená",K276,0)</f>
        <v>0</v>
      </c>
      <c r="BG276" s="246">
        <f>IF(O276="zákl. přenesená",K276,0)</f>
        <v>0</v>
      </c>
      <c r="BH276" s="246">
        <f>IF(O276="sníž. přenesená",K276,0)</f>
        <v>0</v>
      </c>
      <c r="BI276" s="246">
        <f>IF(O276="nulová",K276,0)</f>
        <v>0</v>
      </c>
      <c r="BJ276" s="17" t="s">
        <v>82</v>
      </c>
      <c r="BK276" s="246">
        <f>ROUND(P276*H276,2)</f>
        <v>0</v>
      </c>
      <c r="BL276" s="17" t="s">
        <v>82</v>
      </c>
      <c r="BM276" s="245" t="s">
        <v>1081</v>
      </c>
    </row>
    <row r="277" s="2" customFormat="1" ht="6.96" customHeight="1">
      <c r="A277" s="38"/>
      <c r="B277" s="59"/>
      <c r="C277" s="60"/>
      <c r="D277" s="60"/>
      <c r="E277" s="60"/>
      <c r="F277" s="60"/>
      <c r="G277" s="60"/>
      <c r="H277" s="60"/>
      <c r="I277" s="178"/>
      <c r="J277" s="178"/>
      <c r="K277" s="60"/>
      <c r="L277" s="60"/>
      <c r="M277" s="44"/>
      <c r="N277" s="38"/>
      <c r="P277" s="38"/>
      <c r="Q277" s="38"/>
      <c r="R277" s="38"/>
      <c r="S277" s="38"/>
      <c r="T277" s="38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</row>
  </sheetData>
  <sheetProtection sheet="1" autoFilter="0" formatColumns="0" formatRows="0" objects="1" scenarios="1" spinCount="100000" saltValue="u4FbyPPJgFVRbu+GVasmyCVRSqgiBYWqEDeiL+CIyP4af40B5tHuWpQqcUIlIAecwJIecUSzFZp4WSzkTS63Nw==" hashValue="eO3sj85I/2pxUdj+DISPZp+f6EXgmIw3CVW0H/Xd56UnaMSoc+HCzkL8JFyIYv2Kosy+Oi/w8uo+oMDb/yNKeg==" algorithmName="SHA-512" password="CC35"/>
  <autoFilter ref="C92:L276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81:H81"/>
    <mergeCell ref="E83:H83"/>
    <mergeCell ref="E85:H85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0" customWidth="1"/>
    <col min="10" max="10" width="20.16016" style="140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0"/>
      <c r="J2" s="14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97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3"/>
      <c r="K3" s="142"/>
      <c r="L3" s="142"/>
      <c r="M3" s="20"/>
      <c r="AT3" s="17" t="s">
        <v>84</v>
      </c>
    </row>
    <row r="4" s="1" customFormat="1" ht="24.96" customHeight="1">
      <c r="B4" s="20"/>
      <c r="D4" s="144" t="s">
        <v>102</v>
      </c>
      <c r="I4" s="140"/>
      <c r="J4" s="140"/>
      <c r="M4" s="20"/>
      <c r="N4" s="145" t="s">
        <v>11</v>
      </c>
      <c r="AT4" s="17" t="s">
        <v>4</v>
      </c>
    </row>
    <row r="5" s="1" customFormat="1" ht="6.96" customHeight="1">
      <c r="B5" s="20"/>
      <c r="I5" s="140"/>
      <c r="J5" s="140"/>
      <c r="M5" s="20"/>
    </row>
    <row r="6" s="1" customFormat="1" ht="12" customHeight="1">
      <c r="B6" s="20"/>
      <c r="D6" s="146" t="s">
        <v>17</v>
      </c>
      <c r="I6" s="140"/>
      <c r="J6" s="140"/>
      <c r="M6" s="20"/>
    </row>
    <row r="7" s="1" customFormat="1" ht="23.25" customHeight="1">
      <c r="B7" s="20"/>
      <c r="E7" s="147" t="str">
        <f>'Rekapitulace zakázky'!K6</f>
        <v>Oprava PZS v km 14,262 a km 18,178 v úseku Studénka - Štramberk (FINAL)</v>
      </c>
      <c r="F7" s="146"/>
      <c r="G7" s="146"/>
      <c r="H7" s="146"/>
      <c r="I7" s="140"/>
      <c r="J7" s="140"/>
      <c r="M7" s="20"/>
    </row>
    <row r="8" s="1" customFormat="1" ht="12" customHeight="1">
      <c r="B8" s="20"/>
      <c r="D8" s="146" t="s">
        <v>103</v>
      </c>
      <c r="I8" s="140"/>
      <c r="J8" s="140"/>
      <c r="M8" s="20"/>
    </row>
    <row r="9" s="2" customFormat="1" ht="16.5" customHeight="1">
      <c r="A9" s="38"/>
      <c r="B9" s="44"/>
      <c r="C9" s="38"/>
      <c r="D9" s="38"/>
      <c r="E9" s="147" t="s">
        <v>902</v>
      </c>
      <c r="F9" s="38"/>
      <c r="G9" s="38"/>
      <c r="H9" s="38"/>
      <c r="I9" s="148"/>
      <c r="J9" s="148"/>
      <c r="K9" s="38"/>
      <c r="L9" s="38"/>
      <c r="M9" s="149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6" t="s">
        <v>105</v>
      </c>
      <c r="E10" s="38"/>
      <c r="F10" s="38"/>
      <c r="G10" s="38"/>
      <c r="H10" s="38"/>
      <c r="I10" s="148"/>
      <c r="J10" s="148"/>
      <c r="K10" s="38"/>
      <c r="L10" s="38"/>
      <c r="M10" s="149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0" t="s">
        <v>867</v>
      </c>
      <c r="F11" s="38"/>
      <c r="G11" s="38"/>
      <c r="H11" s="38"/>
      <c r="I11" s="148"/>
      <c r="J11" s="148"/>
      <c r="K11" s="38"/>
      <c r="L11" s="38"/>
      <c r="M11" s="149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8"/>
      <c r="J12" s="148"/>
      <c r="K12" s="38"/>
      <c r="L12" s="38"/>
      <c r="M12" s="149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6" t="s">
        <v>19</v>
      </c>
      <c r="E13" s="38"/>
      <c r="F13" s="135" t="s">
        <v>22</v>
      </c>
      <c r="G13" s="38"/>
      <c r="H13" s="38"/>
      <c r="I13" s="151" t="s">
        <v>21</v>
      </c>
      <c r="J13" s="152" t="s">
        <v>22</v>
      </c>
      <c r="K13" s="38"/>
      <c r="L13" s="38"/>
      <c r="M13" s="149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6" t="s">
        <v>23</v>
      </c>
      <c r="E14" s="38"/>
      <c r="F14" s="135" t="s">
        <v>94</v>
      </c>
      <c r="G14" s="38"/>
      <c r="H14" s="38"/>
      <c r="I14" s="151" t="s">
        <v>25</v>
      </c>
      <c r="J14" s="153" t="str">
        <f>'Rekapitulace zakázky'!AN8</f>
        <v>20. 3. 2020</v>
      </c>
      <c r="K14" s="38"/>
      <c r="L14" s="38"/>
      <c r="M14" s="149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8"/>
      <c r="J15" s="148"/>
      <c r="K15" s="38"/>
      <c r="L15" s="38"/>
      <c r="M15" s="149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6" t="s">
        <v>27</v>
      </c>
      <c r="E16" s="38"/>
      <c r="F16" s="38"/>
      <c r="G16" s="38"/>
      <c r="H16" s="38"/>
      <c r="I16" s="151" t="s">
        <v>28</v>
      </c>
      <c r="J16" s="152" t="s">
        <v>22</v>
      </c>
      <c r="K16" s="38"/>
      <c r="L16" s="38"/>
      <c r="M16" s="149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5" t="s">
        <v>29</v>
      </c>
      <c r="F17" s="38"/>
      <c r="G17" s="38"/>
      <c r="H17" s="38"/>
      <c r="I17" s="151" t="s">
        <v>30</v>
      </c>
      <c r="J17" s="152" t="s">
        <v>22</v>
      </c>
      <c r="K17" s="38"/>
      <c r="L17" s="38"/>
      <c r="M17" s="149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8"/>
      <c r="J18" s="148"/>
      <c r="K18" s="38"/>
      <c r="L18" s="38"/>
      <c r="M18" s="149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6" t="s">
        <v>31</v>
      </c>
      <c r="E19" s="38"/>
      <c r="F19" s="38"/>
      <c r="G19" s="38"/>
      <c r="H19" s="38"/>
      <c r="I19" s="151" t="s">
        <v>28</v>
      </c>
      <c r="J19" s="33" t="str">
        <f>'Rekapitulace zakázky'!AN13</f>
        <v>Vyplň údaj</v>
      </c>
      <c r="K19" s="38"/>
      <c r="L19" s="38"/>
      <c r="M19" s="149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5"/>
      <c r="G20" s="135"/>
      <c r="H20" s="135"/>
      <c r="I20" s="151" t="s">
        <v>30</v>
      </c>
      <c r="J20" s="33" t="str">
        <f>'Rekapitulace zakázky'!AN14</f>
        <v>Vyplň údaj</v>
      </c>
      <c r="K20" s="38"/>
      <c r="L20" s="38"/>
      <c r="M20" s="149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8"/>
      <c r="J21" s="148"/>
      <c r="K21" s="38"/>
      <c r="L21" s="38"/>
      <c r="M21" s="149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6" t="s">
        <v>33</v>
      </c>
      <c r="E22" s="38"/>
      <c r="F22" s="38"/>
      <c r="G22" s="38"/>
      <c r="H22" s="38"/>
      <c r="I22" s="151" t="s">
        <v>28</v>
      </c>
      <c r="J22" s="152" t="str">
        <f>IF('Rekapitulace zakázky'!AN16="","",'Rekapitulace zakázky'!AN16)</f>
        <v/>
      </c>
      <c r="K22" s="38"/>
      <c r="L22" s="38"/>
      <c r="M22" s="149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5" t="str">
        <f>IF('Rekapitulace zakázky'!E17="","",'Rekapitulace zakázky'!E17)</f>
        <v xml:space="preserve"> </v>
      </c>
      <c r="F23" s="38"/>
      <c r="G23" s="38"/>
      <c r="H23" s="38"/>
      <c r="I23" s="151" t="s">
        <v>30</v>
      </c>
      <c r="J23" s="152" t="str">
        <f>IF('Rekapitulace zakázky'!AN17="","",'Rekapitulace zakázky'!AN17)</f>
        <v/>
      </c>
      <c r="K23" s="38"/>
      <c r="L23" s="38"/>
      <c r="M23" s="149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8"/>
      <c r="J24" s="148"/>
      <c r="K24" s="38"/>
      <c r="L24" s="38"/>
      <c r="M24" s="149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6" t="s">
        <v>35</v>
      </c>
      <c r="E25" s="38"/>
      <c r="F25" s="38"/>
      <c r="G25" s="38"/>
      <c r="H25" s="38"/>
      <c r="I25" s="151" t="s">
        <v>28</v>
      </c>
      <c r="J25" s="152" t="s">
        <v>22</v>
      </c>
      <c r="K25" s="38"/>
      <c r="L25" s="38"/>
      <c r="M25" s="149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5" t="s">
        <v>107</v>
      </c>
      <c r="F26" s="38"/>
      <c r="G26" s="38"/>
      <c r="H26" s="38"/>
      <c r="I26" s="151" t="s">
        <v>30</v>
      </c>
      <c r="J26" s="152" t="s">
        <v>22</v>
      </c>
      <c r="K26" s="38"/>
      <c r="L26" s="38"/>
      <c r="M26" s="149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8"/>
      <c r="J27" s="148"/>
      <c r="K27" s="38"/>
      <c r="L27" s="38"/>
      <c r="M27" s="149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6" t="s">
        <v>37</v>
      </c>
      <c r="E28" s="38"/>
      <c r="F28" s="38"/>
      <c r="G28" s="38"/>
      <c r="H28" s="38"/>
      <c r="I28" s="148"/>
      <c r="J28" s="148"/>
      <c r="K28" s="38"/>
      <c r="L28" s="38"/>
      <c r="M28" s="149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22</v>
      </c>
      <c r="F29" s="156"/>
      <c r="G29" s="156"/>
      <c r="H29" s="156"/>
      <c r="I29" s="157"/>
      <c r="J29" s="157"/>
      <c r="K29" s="154"/>
      <c r="L29" s="154"/>
      <c r="M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8"/>
      <c r="J30" s="148"/>
      <c r="K30" s="38"/>
      <c r="L30" s="38"/>
      <c r="M30" s="149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60"/>
      <c r="J31" s="160"/>
      <c r="K31" s="159"/>
      <c r="L31" s="159"/>
      <c r="M31" s="149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>
      <c r="A32" s="38"/>
      <c r="B32" s="44"/>
      <c r="C32" s="38"/>
      <c r="D32" s="38"/>
      <c r="E32" s="146" t="s">
        <v>108</v>
      </c>
      <c r="F32" s="38"/>
      <c r="G32" s="38"/>
      <c r="H32" s="38"/>
      <c r="I32" s="148"/>
      <c r="J32" s="148"/>
      <c r="K32" s="161">
        <f>I65</f>
        <v>0</v>
      </c>
      <c r="L32" s="38"/>
      <c r="M32" s="149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>
      <c r="A33" s="38"/>
      <c r="B33" s="44"/>
      <c r="C33" s="38"/>
      <c r="D33" s="38"/>
      <c r="E33" s="146" t="s">
        <v>109</v>
      </c>
      <c r="F33" s="38"/>
      <c r="G33" s="38"/>
      <c r="H33" s="38"/>
      <c r="I33" s="148"/>
      <c r="J33" s="148"/>
      <c r="K33" s="161">
        <f>J65</f>
        <v>0</v>
      </c>
      <c r="L33" s="38"/>
      <c r="M33" s="149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2" t="s">
        <v>39</v>
      </c>
      <c r="E34" s="38"/>
      <c r="F34" s="38"/>
      <c r="G34" s="38"/>
      <c r="H34" s="38"/>
      <c r="I34" s="148"/>
      <c r="J34" s="148"/>
      <c r="K34" s="163">
        <f>ROUND(K91, 2)</f>
        <v>0</v>
      </c>
      <c r="L34" s="38"/>
      <c r="M34" s="149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9"/>
      <c r="E35" s="159"/>
      <c r="F35" s="159"/>
      <c r="G35" s="159"/>
      <c r="H35" s="159"/>
      <c r="I35" s="160"/>
      <c r="J35" s="160"/>
      <c r="K35" s="159"/>
      <c r="L35" s="159"/>
      <c r="M35" s="149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4" t="s">
        <v>41</v>
      </c>
      <c r="G36" s="38"/>
      <c r="H36" s="38"/>
      <c r="I36" s="165" t="s">
        <v>40</v>
      </c>
      <c r="J36" s="148"/>
      <c r="K36" s="164" t="s">
        <v>42</v>
      </c>
      <c r="L36" s="38"/>
      <c r="M36" s="149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6" t="s">
        <v>43</v>
      </c>
      <c r="E37" s="146" t="s">
        <v>44</v>
      </c>
      <c r="F37" s="161">
        <f>ROUND((SUM(BE91:BE102)),  2)</f>
        <v>0</v>
      </c>
      <c r="G37" s="38"/>
      <c r="H37" s="38"/>
      <c r="I37" s="167">
        <v>0.20999999999999999</v>
      </c>
      <c r="J37" s="148"/>
      <c r="K37" s="161">
        <f>ROUND(((SUM(BE91:BE102))*I37),  2)</f>
        <v>0</v>
      </c>
      <c r="L37" s="38"/>
      <c r="M37" s="149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6" t="s">
        <v>45</v>
      </c>
      <c r="F38" s="161">
        <f>ROUND((SUM(BF91:BF102)),  2)</f>
        <v>0</v>
      </c>
      <c r="G38" s="38"/>
      <c r="H38" s="38"/>
      <c r="I38" s="167">
        <v>0.14999999999999999</v>
      </c>
      <c r="J38" s="148"/>
      <c r="K38" s="161">
        <f>ROUND(((SUM(BF91:BF102))*I38),  2)</f>
        <v>0</v>
      </c>
      <c r="L38" s="38"/>
      <c r="M38" s="149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6" t="s">
        <v>46</v>
      </c>
      <c r="F39" s="161">
        <f>ROUND((SUM(BG91:BG102)),  2)</f>
        <v>0</v>
      </c>
      <c r="G39" s="38"/>
      <c r="H39" s="38"/>
      <c r="I39" s="167">
        <v>0.20999999999999999</v>
      </c>
      <c r="J39" s="148"/>
      <c r="K39" s="161">
        <f>0</f>
        <v>0</v>
      </c>
      <c r="L39" s="38"/>
      <c r="M39" s="149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6" t="s">
        <v>47</v>
      </c>
      <c r="F40" s="161">
        <f>ROUND((SUM(BH91:BH102)),  2)</f>
        <v>0</v>
      </c>
      <c r="G40" s="38"/>
      <c r="H40" s="38"/>
      <c r="I40" s="167">
        <v>0.14999999999999999</v>
      </c>
      <c r="J40" s="148"/>
      <c r="K40" s="161">
        <f>0</f>
        <v>0</v>
      </c>
      <c r="L40" s="38"/>
      <c r="M40" s="149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46" t="s">
        <v>48</v>
      </c>
      <c r="F41" s="161">
        <f>ROUND((SUM(BI91:BI102)),  2)</f>
        <v>0</v>
      </c>
      <c r="G41" s="38"/>
      <c r="H41" s="38"/>
      <c r="I41" s="167">
        <v>0</v>
      </c>
      <c r="J41" s="148"/>
      <c r="K41" s="161">
        <f>0</f>
        <v>0</v>
      </c>
      <c r="L41" s="38"/>
      <c r="M41" s="149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148"/>
      <c r="J42" s="148"/>
      <c r="K42" s="38"/>
      <c r="L42" s="38"/>
      <c r="M42" s="149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8"/>
      <c r="D43" s="169" t="s">
        <v>49</v>
      </c>
      <c r="E43" s="170"/>
      <c r="F43" s="170"/>
      <c r="G43" s="171" t="s">
        <v>50</v>
      </c>
      <c r="H43" s="172" t="s">
        <v>51</v>
      </c>
      <c r="I43" s="173"/>
      <c r="J43" s="173"/>
      <c r="K43" s="174">
        <f>SUM(K34:K41)</f>
        <v>0</v>
      </c>
      <c r="L43" s="175"/>
      <c r="M43" s="149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176"/>
      <c r="C44" s="177"/>
      <c r="D44" s="177"/>
      <c r="E44" s="177"/>
      <c r="F44" s="177"/>
      <c r="G44" s="177"/>
      <c r="H44" s="177"/>
      <c r="I44" s="178"/>
      <c r="J44" s="178"/>
      <c r="K44" s="177"/>
      <c r="L44" s="177"/>
      <c r="M44" s="149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8" s="2" customFormat="1" ht="6.96" customHeight="1">
      <c r="A48" s="38"/>
      <c r="B48" s="179"/>
      <c r="C48" s="180"/>
      <c r="D48" s="180"/>
      <c r="E48" s="180"/>
      <c r="F48" s="180"/>
      <c r="G48" s="180"/>
      <c r="H48" s="180"/>
      <c r="I48" s="181"/>
      <c r="J48" s="181"/>
      <c r="K48" s="180"/>
      <c r="L48" s="180"/>
      <c r="M48" s="149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24.96" customHeight="1">
      <c r="A49" s="38"/>
      <c r="B49" s="39"/>
      <c r="C49" s="23" t="s">
        <v>110</v>
      </c>
      <c r="D49" s="40"/>
      <c r="E49" s="40"/>
      <c r="F49" s="40"/>
      <c r="G49" s="40"/>
      <c r="H49" s="40"/>
      <c r="I49" s="148"/>
      <c r="J49" s="148"/>
      <c r="K49" s="40"/>
      <c r="L49" s="40"/>
      <c r="M49" s="149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6.96" customHeight="1">
      <c r="A50" s="38"/>
      <c r="B50" s="39"/>
      <c r="C50" s="40"/>
      <c r="D50" s="40"/>
      <c r="E50" s="40"/>
      <c r="F50" s="40"/>
      <c r="G50" s="40"/>
      <c r="H50" s="40"/>
      <c r="I50" s="148"/>
      <c r="J50" s="148"/>
      <c r="K50" s="40"/>
      <c r="L50" s="40"/>
      <c r="M50" s="149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17</v>
      </c>
      <c r="D51" s="40"/>
      <c r="E51" s="40"/>
      <c r="F51" s="40"/>
      <c r="G51" s="40"/>
      <c r="H51" s="40"/>
      <c r="I51" s="148"/>
      <c r="J51" s="148"/>
      <c r="K51" s="40"/>
      <c r="L51" s="40"/>
      <c r="M51" s="149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23.25" customHeight="1">
      <c r="A52" s="38"/>
      <c r="B52" s="39"/>
      <c r="C52" s="40"/>
      <c r="D52" s="40"/>
      <c r="E52" s="182" t="str">
        <f>E7</f>
        <v>Oprava PZS v km 14,262 a km 18,178 v úseku Studénka - Štramberk (FINAL)</v>
      </c>
      <c r="F52" s="32"/>
      <c r="G52" s="32"/>
      <c r="H52" s="32"/>
      <c r="I52" s="148"/>
      <c r="J52" s="148"/>
      <c r="K52" s="40"/>
      <c r="L52" s="40"/>
      <c r="M52" s="149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1" customFormat="1" ht="12" customHeight="1">
      <c r="B53" s="21"/>
      <c r="C53" s="32" t="s">
        <v>103</v>
      </c>
      <c r="D53" s="22"/>
      <c r="E53" s="22"/>
      <c r="F53" s="22"/>
      <c r="G53" s="22"/>
      <c r="H53" s="22"/>
      <c r="I53" s="140"/>
      <c r="J53" s="140"/>
      <c r="K53" s="22"/>
      <c r="L53" s="22"/>
      <c r="M53" s="20"/>
    </row>
    <row r="54" s="2" customFormat="1" ht="16.5" customHeight="1">
      <c r="A54" s="38"/>
      <c r="B54" s="39"/>
      <c r="C54" s="40"/>
      <c r="D54" s="40"/>
      <c r="E54" s="182" t="s">
        <v>902</v>
      </c>
      <c r="F54" s="40"/>
      <c r="G54" s="40"/>
      <c r="H54" s="40"/>
      <c r="I54" s="148"/>
      <c r="J54" s="148"/>
      <c r="K54" s="40"/>
      <c r="L54" s="40"/>
      <c r="M54" s="149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2" customHeight="1">
      <c r="A55" s="38"/>
      <c r="B55" s="39"/>
      <c r="C55" s="32" t="s">
        <v>105</v>
      </c>
      <c r="D55" s="40"/>
      <c r="E55" s="40"/>
      <c r="F55" s="40"/>
      <c r="G55" s="40"/>
      <c r="H55" s="40"/>
      <c r="I55" s="148"/>
      <c r="J55" s="148"/>
      <c r="K55" s="40"/>
      <c r="L55" s="40"/>
      <c r="M55" s="149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6.5" customHeight="1">
      <c r="A56" s="38"/>
      <c r="B56" s="39"/>
      <c r="C56" s="40"/>
      <c r="D56" s="40"/>
      <c r="E56" s="69" t="str">
        <f>E11</f>
        <v>02 - Stavební část</v>
      </c>
      <c r="F56" s="40"/>
      <c r="G56" s="40"/>
      <c r="H56" s="40"/>
      <c r="I56" s="148"/>
      <c r="J56" s="148"/>
      <c r="K56" s="40"/>
      <c r="L56" s="40"/>
      <c r="M56" s="149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8"/>
      <c r="J57" s="148"/>
      <c r="K57" s="40"/>
      <c r="L57" s="40"/>
      <c r="M57" s="149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2" customHeight="1">
      <c r="A58" s="38"/>
      <c r="B58" s="39"/>
      <c r="C58" s="32" t="s">
        <v>23</v>
      </c>
      <c r="D58" s="40"/>
      <c r="E58" s="40"/>
      <c r="F58" s="27" t="str">
        <f>F14</f>
        <v>PZS v km 18,178</v>
      </c>
      <c r="G58" s="40"/>
      <c r="H58" s="40"/>
      <c r="I58" s="151" t="s">
        <v>25</v>
      </c>
      <c r="J58" s="153" t="str">
        <f>IF(J14="","",J14)</f>
        <v>20. 3. 2020</v>
      </c>
      <c r="K58" s="40"/>
      <c r="L58" s="40"/>
      <c r="M58" s="149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6.96" customHeight="1">
      <c r="A59" s="38"/>
      <c r="B59" s="39"/>
      <c r="C59" s="40"/>
      <c r="D59" s="40"/>
      <c r="E59" s="40"/>
      <c r="F59" s="40"/>
      <c r="G59" s="40"/>
      <c r="H59" s="40"/>
      <c r="I59" s="148"/>
      <c r="J59" s="148"/>
      <c r="K59" s="40"/>
      <c r="L59" s="40"/>
      <c r="M59" s="149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5.15" customHeight="1">
      <c r="A60" s="38"/>
      <c r="B60" s="39"/>
      <c r="C60" s="32" t="s">
        <v>27</v>
      </c>
      <c r="D60" s="40"/>
      <c r="E60" s="40"/>
      <c r="F60" s="27" t="str">
        <f>E17</f>
        <v>Správa železnic, státní organizace</v>
      </c>
      <c r="G60" s="40"/>
      <c r="H60" s="40"/>
      <c r="I60" s="151" t="s">
        <v>33</v>
      </c>
      <c r="J60" s="183" t="str">
        <f>E23</f>
        <v xml:space="preserve"> </v>
      </c>
      <c r="K60" s="40"/>
      <c r="L60" s="40"/>
      <c r="M60" s="149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5.65" customHeight="1">
      <c r="A61" s="38"/>
      <c r="B61" s="39"/>
      <c r="C61" s="32" t="s">
        <v>31</v>
      </c>
      <c r="D61" s="40"/>
      <c r="E61" s="40"/>
      <c r="F61" s="27" t="str">
        <f>IF(E20="","",E20)</f>
        <v>Vyplň údaj</v>
      </c>
      <c r="G61" s="40"/>
      <c r="H61" s="40"/>
      <c r="I61" s="151" t="s">
        <v>35</v>
      </c>
      <c r="J61" s="183" t="str">
        <f>E26</f>
        <v>ing. Hodulová Michaela</v>
      </c>
      <c r="K61" s="40"/>
      <c r="L61" s="40"/>
      <c r="M61" s="149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8"/>
      <c r="J62" s="148"/>
      <c r="K62" s="40"/>
      <c r="L62" s="40"/>
      <c r="M62" s="149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9.28" customHeight="1">
      <c r="A63" s="38"/>
      <c r="B63" s="39"/>
      <c r="C63" s="184" t="s">
        <v>111</v>
      </c>
      <c r="D63" s="185"/>
      <c r="E63" s="185"/>
      <c r="F63" s="185"/>
      <c r="G63" s="185"/>
      <c r="H63" s="185"/>
      <c r="I63" s="186" t="s">
        <v>112</v>
      </c>
      <c r="J63" s="186" t="s">
        <v>113</v>
      </c>
      <c r="K63" s="187" t="s">
        <v>114</v>
      </c>
      <c r="L63" s="185"/>
      <c r="M63" s="149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10.32" customHeight="1">
      <c r="A64" s="38"/>
      <c r="B64" s="39"/>
      <c r="C64" s="40"/>
      <c r="D64" s="40"/>
      <c r="E64" s="40"/>
      <c r="F64" s="40"/>
      <c r="G64" s="40"/>
      <c r="H64" s="40"/>
      <c r="I64" s="148"/>
      <c r="J64" s="148"/>
      <c r="K64" s="40"/>
      <c r="L64" s="40"/>
      <c r="M64" s="149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22.8" customHeight="1">
      <c r="A65" s="38"/>
      <c r="B65" s="39"/>
      <c r="C65" s="188" t="s">
        <v>73</v>
      </c>
      <c r="D65" s="40"/>
      <c r="E65" s="40"/>
      <c r="F65" s="40"/>
      <c r="G65" s="40"/>
      <c r="H65" s="40"/>
      <c r="I65" s="189">
        <f>Q91</f>
        <v>0</v>
      </c>
      <c r="J65" s="189">
        <f>R91</f>
        <v>0</v>
      </c>
      <c r="K65" s="102">
        <f>K91</f>
        <v>0</v>
      </c>
      <c r="L65" s="40"/>
      <c r="M65" s="149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U65" s="17" t="s">
        <v>115</v>
      </c>
    </row>
    <row r="66" s="9" customFormat="1" ht="24.96" customHeight="1">
      <c r="A66" s="9"/>
      <c r="B66" s="190"/>
      <c r="C66" s="191"/>
      <c r="D66" s="192" t="s">
        <v>868</v>
      </c>
      <c r="E66" s="193"/>
      <c r="F66" s="193"/>
      <c r="G66" s="193"/>
      <c r="H66" s="193"/>
      <c r="I66" s="194">
        <f>Q92</f>
        <v>0</v>
      </c>
      <c r="J66" s="194">
        <f>R92</f>
        <v>0</v>
      </c>
      <c r="K66" s="195">
        <f>K92</f>
        <v>0</v>
      </c>
      <c r="L66" s="191"/>
      <c r="M66" s="196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97"/>
      <c r="C67" s="127"/>
      <c r="D67" s="198" t="s">
        <v>869</v>
      </c>
      <c r="E67" s="199"/>
      <c r="F67" s="199"/>
      <c r="G67" s="199"/>
      <c r="H67" s="199"/>
      <c r="I67" s="200">
        <f>Q93</f>
        <v>0</v>
      </c>
      <c r="J67" s="200">
        <f>R93</f>
        <v>0</v>
      </c>
      <c r="K67" s="201">
        <f>K93</f>
        <v>0</v>
      </c>
      <c r="L67" s="127"/>
      <c r="M67" s="20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90"/>
      <c r="C68" s="191"/>
      <c r="D68" s="192" t="s">
        <v>870</v>
      </c>
      <c r="E68" s="193"/>
      <c r="F68" s="193"/>
      <c r="G68" s="193"/>
      <c r="H68" s="193"/>
      <c r="I68" s="194">
        <f>Q95</f>
        <v>0</v>
      </c>
      <c r="J68" s="194">
        <f>R95</f>
        <v>0</v>
      </c>
      <c r="K68" s="195">
        <f>K95</f>
        <v>0</v>
      </c>
      <c r="L68" s="191"/>
      <c r="M68" s="196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97"/>
      <c r="C69" s="127"/>
      <c r="D69" s="198" t="s">
        <v>871</v>
      </c>
      <c r="E69" s="199"/>
      <c r="F69" s="199"/>
      <c r="G69" s="199"/>
      <c r="H69" s="199"/>
      <c r="I69" s="200">
        <f>Q96</f>
        <v>0</v>
      </c>
      <c r="J69" s="200">
        <f>R96</f>
        <v>0</v>
      </c>
      <c r="K69" s="201">
        <f>K96</f>
        <v>0</v>
      </c>
      <c r="L69" s="127"/>
      <c r="M69" s="20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148"/>
      <c r="J70" s="148"/>
      <c r="K70" s="40"/>
      <c r="L70" s="40"/>
      <c r="M70" s="149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178"/>
      <c r="J71" s="178"/>
      <c r="K71" s="60"/>
      <c r="L71" s="60"/>
      <c r="M71" s="149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181"/>
      <c r="J75" s="181"/>
      <c r="K75" s="62"/>
      <c r="L75" s="62"/>
      <c r="M75" s="149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122</v>
      </c>
      <c r="D76" s="40"/>
      <c r="E76" s="40"/>
      <c r="F76" s="40"/>
      <c r="G76" s="40"/>
      <c r="H76" s="40"/>
      <c r="I76" s="148"/>
      <c r="J76" s="148"/>
      <c r="K76" s="40"/>
      <c r="L76" s="40"/>
      <c r="M76" s="149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148"/>
      <c r="J77" s="148"/>
      <c r="K77" s="40"/>
      <c r="L77" s="40"/>
      <c r="M77" s="149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17</v>
      </c>
      <c r="D78" s="40"/>
      <c r="E78" s="40"/>
      <c r="F78" s="40"/>
      <c r="G78" s="40"/>
      <c r="H78" s="40"/>
      <c r="I78" s="148"/>
      <c r="J78" s="148"/>
      <c r="K78" s="40"/>
      <c r="L78" s="40"/>
      <c r="M78" s="149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3.25" customHeight="1">
      <c r="A79" s="38"/>
      <c r="B79" s="39"/>
      <c r="C79" s="40"/>
      <c r="D79" s="40"/>
      <c r="E79" s="182" t="str">
        <f>E7</f>
        <v>Oprava PZS v km 14,262 a km 18,178 v úseku Studénka - Štramberk (FINAL)</v>
      </c>
      <c r="F79" s="32"/>
      <c r="G79" s="32"/>
      <c r="H79" s="32"/>
      <c r="I79" s="148"/>
      <c r="J79" s="148"/>
      <c r="K79" s="40"/>
      <c r="L79" s="40"/>
      <c r="M79" s="149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103</v>
      </c>
      <c r="D80" s="22"/>
      <c r="E80" s="22"/>
      <c r="F80" s="22"/>
      <c r="G80" s="22"/>
      <c r="H80" s="22"/>
      <c r="I80" s="140"/>
      <c r="J80" s="140"/>
      <c r="K80" s="22"/>
      <c r="L80" s="22"/>
      <c r="M80" s="20"/>
    </row>
    <row r="81" s="2" customFormat="1" ht="16.5" customHeight="1">
      <c r="A81" s="38"/>
      <c r="B81" s="39"/>
      <c r="C81" s="40"/>
      <c r="D81" s="40"/>
      <c r="E81" s="182" t="s">
        <v>902</v>
      </c>
      <c r="F81" s="40"/>
      <c r="G81" s="40"/>
      <c r="H81" s="40"/>
      <c r="I81" s="148"/>
      <c r="J81" s="148"/>
      <c r="K81" s="40"/>
      <c r="L81" s="40"/>
      <c r="M81" s="149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105</v>
      </c>
      <c r="D82" s="40"/>
      <c r="E82" s="40"/>
      <c r="F82" s="40"/>
      <c r="G82" s="40"/>
      <c r="H82" s="40"/>
      <c r="I82" s="148"/>
      <c r="J82" s="148"/>
      <c r="K82" s="40"/>
      <c r="L82" s="40"/>
      <c r="M82" s="149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E11</f>
        <v>02 - Stavební část</v>
      </c>
      <c r="F83" s="40"/>
      <c r="G83" s="40"/>
      <c r="H83" s="40"/>
      <c r="I83" s="148"/>
      <c r="J83" s="148"/>
      <c r="K83" s="40"/>
      <c r="L83" s="40"/>
      <c r="M83" s="149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148"/>
      <c r="J84" s="148"/>
      <c r="K84" s="40"/>
      <c r="L84" s="40"/>
      <c r="M84" s="149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23</v>
      </c>
      <c r="D85" s="40"/>
      <c r="E85" s="40"/>
      <c r="F85" s="27" t="str">
        <f>F14</f>
        <v>PZS v km 18,178</v>
      </c>
      <c r="G85" s="40"/>
      <c r="H85" s="40"/>
      <c r="I85" s="151" t="s">
        <v>25</v>
      </c>
      <c r="J85" s="153" t="str">
        <f>IF(J14="","",J14)</f>
        <v>20. 3. 2020</v>
      </c>
      <c r="K85" s="40"/>
      <c r="L85" s="40"/>
      <c r="M85" s="149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148"/>
      <c r="J86" s="148"/>
      <c r="K86" s="40"/>
      <c r="L86" s="40"/>
      <c r="M86" s="149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27</v>
      </c>
      <c r="D87" s="40"/>
      <c r="E87" s="40"/>
      <c r="F87" s="27" t="str">
        <f>E17</f>
        <v>Správa železnic, státní organizace</v>
      </c>
      <c r="G87" s="40"/>
      <c r="H87" s="40"/>
      <c r="I87" s="151" t="s">
        <v>33</v>
      </c>
      <c r="J87" s="183" t="str">
        <f>E23</f>
        <v xml:space="preserve"> </v>
      </c>
      <c r="K87" s="40"/>
      <c r="L87" s="40"/>
      <c r="M87" s="149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25.65" customHeight="1">
      <c r="A88" s="38"/>
      <c r="B88" s="39"/>
      <c r="C88" s="32" t="s">
        <v>31</v>
      </c>
      <c r="D88" s="40"/>
      <c r="E88" s="40"/>
      <c r="F88" s="27" t="str">
        <f>IF(E20="","",E20)</f>
        <v>Vyplň údaj</v>
      </c>
      <c r="G88" s="40"/>
      <c r="H88" s="40"/>
      <c r="I88" s="151" t="s">
        <v>35</v>
      </c>
      <c r="J88" s="183" t="str">
        <f>E26</f>
        <v>ing. Hodulová Michaela</v>
      </c>
      <c r="K88" s="40"/>
      <c r="L88" s="40"/>
      <c r="M88" s="149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148"/>
      <c r="J89" s="148"/>
      <c r="K89" s="40"/>
      <c r="L89" s="40"/>
      <c r="M89" s="149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203"/>
      <c r="B90" s="204"/>
      <c r="C90" s="205" t="s">
        <v>123</v>
      </c>
      <c r="D90" s="206" t="s">
        <v>58</v>
      </c>
      <c r="E90" s="206" t="s">
        <v>54</v>
      </c>
      <c r="F90" s="206" t="s">
        <v>55</v>
      </c>
      <c r="G90" s="206" t="s">
        <v>124</v>
      </c>
      <c r="H90" s="206" t="s">
        <v>125</v>
      </c>
      <c r="I90" s="207" t="s">
        <v>126</v>
      </c>
      <c r="J90" s="207" t="s">
        <v>127</v>
      </c>
      <c r="K90" s="206" t="s">
        <v>114</v>
      </c>
      <c r="L90" s="208" t="s">
        <v>128</v>
      </c>
      <c r="M90" s="209"/>
      <c r="N90" s="92" t="s">
        <v>22</v>
      </c>
      <c r="O90" s="93" t="s">
        <v>43</v>
      </c>
      <c r="P90" s="93" t="s">
        <v>129</v>
      </c>
      <c r="Q90" s="93" t="s">
        <v>130</v>
      </c>
      <c r="R90" s="93" t="s">
        <v>131</v>
      </c>
      <c r="S90" s="93" t="s">
        <v>132</v>
      </c>
      <c r="T90" s="93" t="s">
        <v>133</v>
      </c>
      <c r="U90" s="93" t="s">
        <v>134</v>
      </c>
      <c r="V90" s="93" t="s">
        <v>135</v>
      </c>
      <c r="W90" s="93" t="s">
        <v>136</v>
      </c>
      <c r="X90" s="94" t="s">
        <v>137</v>
      </c>
      <c r="Y90" s="203"/>
      <c r="Z90" s="203"/>
      <c r="AA90" s="203"/>
      <c r="AB90" s="203"/>
      <c r="AC90" s="203"/>
      <c r="AD90" s="203"/>
      <c r="AE90" s="203"/>
    </row>
    <row r="91" s="2" customFormat="1" ht="22.8" customHeight="1">
      <c r="A91" s="38"/>
      <c r="B91" s="39"/>
      <c r="C91" s="99" t="s">
        <v>138</v>
      </c>
      <c r="D91" s="40"/>
      <c r="E91" s="40"/>
      <c r="F91" s="40"/>
      <c r="G91" s="40"/>
      <c r="H91" s="40"/>
      <c r="I91" s="148"/>
      <c r="J91" s="148"/>
      <c r="K91" s="210">
        <f>BK91</f>
        <v>0</v>
      </c>
      <c r="L91" s="40"/>
      <c r="M91" s="44"/>
      <c r="N91" s="95"/>
      <c r="O91" s="211"/>
      <c r="P91" s="96"/>
      <c r="Q91" s="212">
        <f>Q92+Q95</f>
        <v>0</v>
      </c>
      <c r="R91" s="212">
        <f>R92+R95</f>
        <v>0</v>
      </c>
      <c r="S91" s="96"/>
      <c r="T91" s="213">
        <f>T92+T95</f>
        <v>0</v>
      </c>
      <c r="U91" s="96"/>
      <c r="V91" s="213">
        <f>V92+V95</f>
        <v>0.26993</v>
      </c>
      <c r="W91" s="96"/>
      <c r="X91" s="214">
        <f>X92+X95</f>
        <v>0</v>
      </c>
      <c r="Y91" s="38"/>
      <c r="Z91" s="38"/>
      <c r="AA91" s="38"/>
      <c r="AB91" s="38"/>
      <c r="AC91" s="38"/>
      <c r="AD91" s="38"/>
      <c r="AE91" s="38"/>
      <c r="AT91" s="17" t="s">
        <v>74</v>
      </c>
      <c r="AU91" s="17" t="s">
        <v>115</v>
      </c>
      <c r="BK91" s="215">
        <f>BK92+BK95</f>
        <v>0</v>
      </c>
    </row>
    <row r="92" s="12" customFormat="1" ht="25.92" customHeight="1">
      <c r="A92" s="12"/>
      <c r="B92" s="216"/>
      <c r="C92" s="217"/>
      <c r="D92" s="218" t="s">
        <v>74</v>
      </c>
      <c r="E92" s="219" t="s">
        <v>872</v>
      </c>
      <c r="F92" s="219" t="s">
        <v>873</v>
      </c>
      <c r="G92" s="217"/>
      <c r="H92" s="217"/>
      <c r="I92" s="220"/>
      <c r="J92" s="220"/>
      <c r="K92" s="221">
        <f>BK92</f>
        <v>0</v>
      </c>
      <c r="L92" s="217"/>
      <c r="M92" s="222"/>
      <c r="N92" s="223"/>
      <c r="O92" s="224"/>
      <c r="P92" s="224"/>
      <c r="Q92" s="225">
        <f>Q93</f>
        <v>0</v>
      </c>
      <c r="R92" s="225">
        <f>R93</f>
        <v>0</v>
      </c>
      <c r="S92" s="224"/>
      <c r="T92" s="226">
        <f>T93</f>
        <v>0</v>
      </c>
      <c r="U92" s="224"/>
      <c r="V92" s="226">
        <f>V93</f>
        <v>0.089359999999999995</v>
      </c>
      <c r="W92" s="224"/>
      <c r="X92" s="227">
        <f>X93</f>
        <v>0</v>
      </c>
      <c r="Y92" s="12"/>
      <c r="Z92" s="12"/>
      <c r="AA92" s="12"/>
      <c r="AB92" s="12"/>
      <c r="AC92" s="12"/>
      <c r="AD92" s="12"/>
      <c r="AE92" s="12"/>
      <c r="AR92" s="228" t="s">
        <v>82</v>
      </c>
      <c r="AT92" s="229" t="s">
        <v>74</v>
      </c>
      <c r="AU92" s="229" t="s">
        <v>75</v>
      </c>
      <c r="AY92" s="228" t="s">
        <v>142</v>
      </c>
      <c r="BK92" s="230">
        <f>BK93</f>
        <v>0</v>
      </c>
    </row>
    <row r="93" s="12" customFormat="1" ht="22.8" customHeight="1">
      <c r="A93" s="12"/>
      <c r="B93" s="216"/>
      <c r="C93" s="217"/>
      <c r="D93" s="218" t="s">
        <v>74</v>
      </c>
      <c r="E93" s="231" t="s">
        <v>84</v>
      </c>
      <c r="F93" s="231" t="s">
        <v>874</v>
      </c>
      <c r="G93" s="217"/>
      <c r="H93" s="217"/>
      <c r="I93" s="220"/>
      <c r="J93" s="220"/>
      <c r="K93" s="232">
        <f>BK93</f>
        <v>0</v>
      </c>
      <c r="L93" s="217"/>
      <c r="M93" s="222"/>
      <c r="N93" s="223"/>
      <c r="O93" s="224"/>
      <c r="P93" s="224"/>
      <c r="Q93" s="225">
        <f>Q94</f>
        <v>0</v>
      </c>
      <c r="R93" s="225">
        <f>R94</f>
        <v>0</v>
      </c>
      <c r="S93" s="224"/>
      <c r="T93" s="226">
        <f>T94</f>
        <v>0</v>
      </c>
      <c r="U93" s="224"/>
      <c r="V93" s="226">
        <f>V94</f>
        <v>0.089359999999999995</v>
      </c>
      <c r="W93" s="224"/>
      <c r="X93" s="227">
        <f>X94</f>
        <v>0</v>
      </c>
      <c r="Y93" s="12"/>
      <c r="Z93" s="12"/>
      <c r="AA93" s="12"/>
      <c r="AB93" s="12"/>
      <c r="AC93" s="12"/>
      <c r="AD93" s="12"/>
      <c r="AE93" s="12"/>
      <c r="AR93" s="228" t="s">
        <v>82</v>
      </c>
      <c r="AT93" s="229" t="s">
        <v>74</v>
      </c>
      <c r="AU93" s="229" t="s">
        <v>82</v>
      </c>
      <c r="AY93" s="228" t="s">
        <v>142</v>
      </c>
      <c r="BK93" s="230">
        <f>BK94</f>
        <v>0</v>
      </c>
    </row>
    <row r="94" s="2" customFormat="1" ht="33" customHeight="1">
      <c r="A94" s="38"/>
      <c r="B94" s="39"/>
      <c r="C94" s="233" t="s">
        <v>82</v>
      </c>
      <c r="D94" s="233" t="s">
        <v>145</v>
      </c>
      <c r="E94" s="234" t="s">
        <v>875</v>
      </c>
      <c r="F94" s="235" t="s">
        <v>876</v>
      </c>
      <c r="G94" s="236" t="s">
        <v>159</v>
      </c>
      <c r="H94" s="237">
        <v>1</v>
      </c>
      <c r="I94" s="238"/>
      <c r="J94" s="238"/>
      <c r="K94" s="239">
        <f>ROUND(P94*H94,2)</f>
        <v>0</v>
      </c>
      <c r="L94" s="235" t="s">
        <v>877</v>
      </c>
      <c r="M94" s="44"/>
      <c r="N94" s="240" t="s">
        <v>22</v>
      </c>
      <c r="O94" s="241" t="s">
        <v>44</v>
      </c>
      <c r="P94" s="242">
        <f>I94+J94</f>
        <v>0</v>
      </c>
      <c r="Q94" s="242">
        <f>ROUND(I94*H94,2)</f>
        <v>0</v>
      </c>
      <c r="R94" s="242">
        <f>ROUND(J94*H94,2)</f>
        <v>0</v>
      </c>
      <c r="S94" s="84"/>
      <c r="T94" s="243">
        <f>S94*H94</f>
        <v>0</v>
      </c>
      <c r="U94" s="243">
        <v>0.089359999999999995</v>
      </c>
      <c r="V94" s="243">
        <f>U94*H94</f>
        <v>0.089359999999999995</v>
      </c>
      <c r="W94" s="243">
        <v>0</v>
      </c>
      <c r="X94" s="244">
        <f>W94*H94</f>
        <v>0</v>
      </c>
      <c r="Y94" s="38"/>
      <c r="Z94" s="38"/>
      <c r="AA94" s="38"/>
      <c r="AB94" s="38"/>
      <c r="AC94" s="38"/>
      <c r="AD94" s="38"/>
      <c r="AE94" s="38"/>
      <c r="AR94" s="245" t="s">
        <v>141</v>
      </c>
      <c r="AT94" s="245" t="s">
        <v>145</v>
      </c>
      <c r="AU94" s="245" t="s">
        <v>84</v>
      </c>
      <c r="AY94" s="17" t="s">
        <v>142</v>
      </c>
      <c r="BE94" s="246">
        <f>IF(O94="základní",K94,0)</f>
        <v>0</v>
      </c>
      <c r="BF94" s="246">
        <f>IF(O94="snížená",K94,0)</f>
        <v>0</v>
      </c>
      <c r="BG94" s="246">
        <f>IF(O94="zákl. přenesená",K94,0)</f>
        <v>0</v>
      </c>
      <c r="BH94" s="246">
        <f>IF(O94="sníž. přenesená",K94,0)</f>
        <v>0</v>
      </c>
      <c r="BI94" s="246">
        <f>IF(O94="nulová",K94,0)</f>
        <v>0</v>
      </c>
      <c r="BJ94" s="17" t="s">
        <v>82</v>
      </c>
      <c r="BK94" s="246">
        <f>ROUND(P94*H94,2)</f>
        <v>0</v>
      </c>
      <c r="BL94" s="17" t="s">
        <v>141</v>
      </c>
      <c r="BM94" s="245" t="s">
        <v>1082</v>
      </c>
    </row>
    <row r="95" s="12" customFormat="1" ht="25.92" customHeight="1">
      <c r="A95" s="12"/>
      <c r="B95" s="216"/>
      <c r="C95" s="217"/>
      <c r="D95" s="218" t="s">
        <v>74</v>
      </c>
      <c r="E95" s="219" t="s">
        <v>175</v>
      </c>
      <c r="F95" s="219" t="s">
        <v>879</v>
      </c>
      <c r="G95" s="217"/>
      <c r="H95" s="217"/>
      <c r="I95" s="220"/>
      <c r="J95" s="220"/>
      <c r="K95" s="221">
        <f>BK95</f>
        <v>0</v>
      </c>
      <c r="L95" s="217"/>
      <c r="M95" s="222"/>
      <c r="N95" s="223"/>
      <c r="O95" s="224"/>
      <c r="P95" s="224"/>
      <c r="Q95" s="225">
        <f>Q96</f>
        <v>0</v>
      </c>
      <c r="R95" s="225">
        <f>R96</f>
        <v>0</v>
      </c>
      <c r="S95" s="224"/>
      <c r="T95" s="226">
        <f>T96</f>
        <v>0</v>
      </c>
      <c r="U95" s="224"/>
      <c r="V95" s="226">
        <f>V96</f>
        <v>0.18057000000000001</v>
      </c>
      <c r="W95" s="224"/>
      <c r="X95" s="227">
        <f>X96</f>
        <v>0</v>
      </c>
      <c r="Y95" s="12"/>
      <c r="Z95" s="12"/>
      <c r="AA95" s="12"/>
      <c r="AB95" s="12"/>
      <c r="AC95" s="12"/>
      <c r="AD95" s="12"/>
      <c r="AE95" s="12"/>
      <c r="AR95" s="228" t="s">
        <v>156</v>
      </c>
      <c r="AT95" s="229" t="s">
        <v>74</v>
      </c>
      <c r="AU95" s="229" t="s">
        <v>75</v>
      </c>
      <c r="AY95" s="228" t="s">
        <v>142</v>
      </c>
      <c r="BK95" s="230">
        <f>BK96</f>
        <v>0</v>
      </c>
    </row>
    <row r="96" s="12" customFormat="1" ht="22.8" customHeight="1">
      <c r="A96" s="12"/>
      <c r="B96" s="216"/>
      <c r="C96" s="217"/>
      <c r="D96" s="218" t="s">
        <v>74</v>
      </c>
      <c r="E96" s="231" t="s">
        <v>880</v>
      </c>
      <c r="F96" s="231" t="s">
        <v>881</v>
      </c>
      <c r="G96" s="217"/>
      <c r="H96" s="217"/>
      <c r="I96" s="220"/>
      <c r="J96" s="220"/>
      <c r="K96" s="232">
        <f>BK96</f>
        <v>0</v>
      </c>
      <c r="L96" s="217"/>
      <c r="M96" s="222"/>
      <c r="N96" s="223"/>
      <c r="O96" s="224"/>
      <c r="P96" s="224"/>
      <c r="Q96" s="225">
        <f>SUM(Q97:Q102)</f>
        <v>0</v>
      </c>
      <c r="R96" s="225">
        <f>SUM(R97:R102)</f>
        <v>0</v>
      </c>
      <c r="S96" s="224"/>
      <c r="T96" s="226">
        <f>SUM(T97:T102)</f>
        <v>0</v>
      </c>
      <c r="U96" s="224"/>
      <c r="V96" s="226">
        <f>SUM(V97:V102)</f>
        <v>0.18057000000000001</v>
      </c>
      <c r="W96" s="224"/>
      <c r="X96" s="227">
        <f>SUM(X97:X102)</f>
        <v>0</v>
      </c>
      <c r="Y96" s="12"/>
      <c r="Z96" s="12"/>
      <c r="AA96" s="12"/>
      <c r="AB96" s="12"/>
      <c r="AC96" s="12"/>
      <c r="AD96" s="12"/>
      <c r="AE96" s="12"/>
      <c r="AR96" s="228" t="s">
        <v>156</v>
      </c>
      <c r="AT96" s="229" t="s">
        <v>74</v>
      </c>
      <c r="AU96" s="229" t="s">
        <v>82</v>
      </c>
      <c r="AY96" s="228" t="s">
        <v>142</v>
      </c>
      <c r="BK96" s="230">
        <f>SUM(BK97:BK102)</f>
        <v>0</v>
      </c>
    </row>
    <row r="97" s="2" customFormat="1" ht="55.5" customHeight="1">
      <c r="A97" s="38"/>
      <c r="B97" s="39"/>
      <c r="C97" s="233" t="s">
        <v>84</v>
      </c>
      <c r="D97" s="233" t="s">
        <v>145</v>
      </c>
      <c r="E97" s="234" t="s">
        <v>882</v>
      </c>
      <c r="F97" s="235" t="s">
        <v>883</v>
      </c>
      <c r="G97" s="236" t="s">
        <v>884</v>
      </c>
      <c r="H97" s="237">
        <v>25</v>
      </c>
      <c r="I97" s="238"/>
      <c r="J97" s="238"/>
      <c r="K97" s="239">
        <f>ROUND(P97*H97,2)</f>
        <v>0</v>
      </c>
      <c r="L97" s="235" t="s">
        <v>877</v>
      </c>
      <c r="M97" s="44"/>
      <c r="N97" s="240" t="s">
        <v>22</v>
      </c>
      <c r="O97" s="241" t="s">
        <v>44</v>
      </c>
      <c r="P97" s="242">
        <f>I97+J97</f>
        <v>0</v>
      </c>
      <c r="Q97" s="242">
        <f>ROUND(I97*H97,2)</f>
        <v>0</v>
      </c>
      <c r="R97" s="242">
        <f>ROUND(J97*H97,2)</f>
        <v>0</v>
      </c>
      <c r="S97" s="84"/>
      <c r="T97" s="243">
        <f>S97*H97</f>
        <v>0</v>
      </c>
      <c r="U97" s="243">
        <v>0</v>
      </c>
      <c r="V97" s="243">
        <f>U97*H97</f>
        <v>0</v>
      </c>
      <c r="W97" s="243">
        <v>0</v>
      </c>
      <c r="X97" s="244">
        <f>W97*H97</f>
        <v>0</v>
      </c>
      <c r="Y97" s="38"/>
      <c r="Z97" s="38"/>
      <c r="AA97" s="38"/>
      <c r="AB97" s="38"/>
      <c r="AC97" s="38"/>
      <c r="AD97" s="38"/>
      <c r="AE97" s="38"/>
      <c r="AR97" s="245" t="s">
        <v>141</v>
      </c>
      <c r="AT97" s="245" t="s">
        <v>145</v>
      </c>
      <c r="AU97" s="245" t="s">
        <v>84</v>
      </c>
      <c r="AY97" s="17" t="s">
        <v>142</v>
      </c>
      <c r="BE97" s="246">
        <f>IF(O97="základní",K97,0)</f>
        <v>0</v>
      </c>
      <c r="BF97" s="246">
        <f>IF(O97="snížená",K97,0)</f>
        <v>0</v>
      </c>
      <c r="BG97" s="246">
        <f>IF(O97="zákl. přenesená",K97,0)</f>
        <v>0</v>
      </c>
      <c r="BH97" s="246">
        <f>IF(O97="sníž. přenesená",K97,0)</f>
        <v>0</v>
      </c>
      <c r="BI97" s="246">
        <f>IF(O97="nulová",K97,0)</f>
        <v>0</v>
      </c>
      <c r="BJ97" s="17" t="s">
        <v>82</v>
      </c>
      <c r="BK97" s="246">
        <f>ROUND(P97*H97,2)</f>
        <v>0</v>
      </c>
      <c r="BL97" s="17" t="s">
        <v>141</v>
      </c>
      <c r="BM97" s="245" t="s">
        <v>1083</v>
      </c>
    </row>
    <row r="98" s="2" customFormat="1" ht="21.75" customHeight="1">
      <c r="A98" s="38"/>
      <c r="B98" s="39"/>
      <c r="C98" s="233" t="s">
        <v>156</v>
      </c>
      <c r="D98" s="233" t="s">
        <v>145</v>
      </c>
      <c r="E98" s="234" t="s">
        <v>892</v>
      </c>
      <c r="F98" s="235" t="s">
        <v>893</v>
      </c>
      <c r="G98" s="236" t="s">
        <v>884</v>
      </c>
      <c r="H98" s="237">
        <v>0.5</v>
      </c>
      <c r="I98" s="238"/>
      <c r="J98" s="238"/>
      <c r="K98" s="239">
        <f>ROUND(P98*H98,2)</f>
        <v>0</v>
      </c>
      <c r="L98" s="235" t="s">
        <v>877</v>
      </c>
      <c r="M98" s="44"/>
      <c r="N98" s="240" t="s">
        <v>22</v>
      </c>
      <c r="O98" s="241" t="s">
        <v>44</v>
      </c>
      <c r="P98" s="242">
        <f>I98+J98</f>
        <v>0</v>
      </c>
      <c r="Q98" s="242">
        <f>ROUND(I98*H98,2)</f>
        <v>0</v>
      </c>
      <c r="R98" s="242">
        <f>ROUND(J98*H98,2)</f>
        <v>0</v>
      </c>
      <c r="S98" s="84"/>
      <c r="T98" s="243">
        <f>S98*H98</f>
        <v>0</v>
      </c>
      <c r="U98" s="243">
        <v>0</v>
      </c>
      <c r="V98" s="243">
        <f>U98*H98</f>
        <v>0</v>
      </c>
      <c r="W98" s="243">
        <v>0</v>
      </c>
      <c r="X98" s="244">
        <f>W98*H98</f>
        <v>0</v>
      </c>
      <c r="Y98" s="38"/>
      <c r="Z98" s="38"/>
      <c r="AA98" s="38"/>
      <c r="AB98" s="38"/>
      <c r="AC98" s="38"/>
      <c r="AD98" s="38"/>
      <c r="AE98" s="38"/>
      <c r="AR98" s="245" t="s">
        <v>141</v>
      </c>
      <c r="AT98" s="245" t="s">
        <v>145</v>
      </c>
      <c r="AU98" s="245" t="s">
        <v>84</v>
      </c>
      <c r="AY98" s="17" t="s">
        <v>142</v>
      </c>
      <c r="BE98" s="246">
        <f>IF(O98="základní",K98,0)</f>
        <v>0</v>
      </c>
      <c r="BF98" s="246">
        <f>IF(O98="snížená",K98,0)</f>
        <v>0</v>
      </c>
      <c r="BG98" s="246">
        <f>IF(O98="zákl. přenesená",K98,0)</f>
        <v>0</v>
      </c>
      <c r="BH98" s="246">
        <f>IF(O98="sníž. přenesená",K98,0)</f>
        <v>0</v>
      </c>
      <c r="BI98" s="246">
        <f>IF(O98="nulová",K98,0)</f>
        <v>0</v>
      </c>
      <c r="BJ98" s="17" t="s">
        <v>82</v>
      </c>
      <c r="BK98" s="246">
        <f>ROUND(P98*H98,2)</f>
        <v>0</v>
      </c>
      <c r="BL98" s="17" t="s">
        <v>141</v>
      </c>
      <c r="BM98" s="245" t="s">
        <v>1084</v>
      </c>
    </row>
    <row r="99" s="2" customFormat="1" ht="44.25" customHeight="1">
      <c r="A99" s="38"/>
      <c r="B99" s="39"/>
      <c r="C99" s="233" t="s">
        <v>141</v>
      </c>
      <c r="D99" s="233" t="s">
        <v>145</v>
      </c>
      <c r="E99" s="234" t="s">
        <v>886</v>
      </c>
      <c r="F99" s="235" t="s">
        <v>887</v>
      </c>
      <c r="G99" s="236" t="s">
        <v>148</v>
      </c>
      <c r="H99" s="237">
        <v>40</v>
      </c>
      <c r="I99" s="238"/>
      <c r="J99" s="238"/>
      <c r="K99" s="239">
        <f>ROUND(P99*H99,2)</f>
        <v>0</v>
      </c>
      <c r="L99" s="235" t="s">
        <v>877</v>
      </c>
      <c r="M99" s="44"/>
      <c r="N99" s="240" t="s">
        <v>22</v>
      </c>
      <c r="O99" s="241" t="s">
        <v>44</v>
      </c>
      <c r="P99" s="242">
        <f>I99+J99</f>
        <v>0</v>
      </c>
      <c r="Q99" s="242">
        <f>ROUND(I99*H99,2)</f>
        <v>0</v>
      </c>
      <c r="R99" s="242">
        <f>ROUND(J99*H99,2)</f>
        <v>0</v>
      </c>
      <c r="S99" s="84"/>
      <c r="T99" s="243">
        <f>S99*H99</f>
        <v>0</v>
      </c>
      <c r="U99" s="243">
        <v>0</v>
      </c>
      <c r="V99" s="243">
        <f>U99*H99</f>
        <v>0</v>
      </c>
      <c r="W99" s="243">
        <v>0</v>
      </c>
      <c r="X99" s="244">
        <f>W99*H99</f>
        <v>0</v>
      </c>
      <c r="Y99" s="38"/>
      <c r="Z99" s="38"/>
      <c r="AA99" s="38"/>
      <c r="AB99" s="38"/>
      <c r="AC99" s="38"/>
      <c r="AD99" s="38"/>
      <c r="AE99" s="38"/>
      <c r="AR99" s="245" t="s">
        <v>141</v>
      </c>
      <c r="AT99" s="245" t="s">
        <v>145</v>
      </c>
      <c r="AU99" s="245" t="s">
        <v>84</v>
      </c>
      <c r="AY99" s="17" t="s">
        <v>142</v>
      </c>
      <c r="BE99" s="246">
        <f>IF(O99="základní",K99,0)</f>
        <v>0</v>
      </c>
      <c r="BF99" s="246">
        <f>IF(O99="snížená",K99,0)</f>
        <v>0</v>
      </c>
      <c r="BG99" s="246">
        <f>IF(O99="zákl. přenesená",K99,0)</f>
        <v>0</v>
      </c>
      <c r="BH99" s="246">
        <f>IF(O99="sníž. přenesená",K99,0)</f>
        <v>0</v>
      </c>
      <c r="BI99" s="246">
        <f>IF(O99="nulová",K99,0)</f>
        <v>0</v>
      </c>
      <c r="BJ99" s="17" t="s">
        <v>82</v>
      </c>
      <c r="BK99" s="246">
        <f>ROUND(P99*H99,2)</f>
        <v>0</v>
      </c>
      <c r="BL99" s="17" t="s">
        <v>141</v>
      </c>
      <c r="BM99" s="245" t="s">
        <v>1085</v>
      </c>
    </row>
    <row r="100" s="2" customFormat="1" ht="21.75" customHeight="1">
      <c r="A100" s="38"/>
      <c r="B100" s="39"/>
      <c r="C100" s="251" t="s">
        <v>166</v>
      </c>
      <c r="D100" s="251" t="s">
        <v>175</v>
      </c>
      <c r="E100" s="252" t="s">
        <v>889</v>
      </c>
      <c r="F100" s="253" t="s">
        <v>890</v>
      </c>
      <c r="G100" s="254" t="s">
        <v>148</v>
      </c>
      <c r="H100" s="255">
        <v>40</v>
      </c>
      <c r="I100" s="256"/>
      <c r="J100" s="257"/>
      <c r="K100" s="258">
        <f>ROUND(P100*H100,2)</f>
        <v>0</v>
      </c>
      <c r="L100" s="253" t="s">
        <v>877</v>
      </c>
      <c r="M100" s="259"/>
      <c r="N100" s="260" t="s">
        <v>22</v>
      </c>
      <c r="O100" s="241" t="s">
        <v>44</v>
      </c>
      <c r="P100" s="242">
        <f>I100+J100</f>
        <v>0</v>
      </c>
      <c r="Q100" s="242">
        <f>ROUND(I100*H100,2)</f>
        <v>0</v>
      </c>
      <c r="R100" s="242">
        <f>ROUND(J100*H100,2)</f>
        <v>0</v>
      </c>
      <c r="S100" s="84"/>
      <c r="T100" s="243">
        <f>S100*H100</f>
        <v>0</v>
      </c>
      <c r="U100" s="243">
        <v>0.0044900000000000001</v>
      </c>
      <c r="V100" s="243">
        <f>U100*H100</f>
        <v>0.17960000000000001</v>
      </c>
      <c r="W100" s="243">
        <v>0</v>
      </c>
      <c r="X100" s="244">
        <f>W100*H100</f>
        <v>0</v>
      </c>
      <c r="Y100" s="38"/>
      <c r="Z100" s="38"/>
      <c r="AA100" s="38"/>
      <c r="AB100" s="38"/>
      <c r="AC100" s="38"/>
      <c r="AD100" s="38"/>
      <c r="AE100" s="38"/>
      <c r="AR100" s="245" t="s">
        <v>178</v>
      </c>
      <c r="AT100" s="245" t="s">
        <v>175</v>
      </c>
      <c r="AU100" s="245" t="s">
        <v>84</v>
      </c>
      <c r="AY100" s="17" t="s">
        <v>142</v>
      </c>
      <c r="BE100" s="246">
        <f>IF(O100="základní",K100,0)</f>
        <v>0</v>
      </c>
      <c r="BF100" s="246">
        <f>IF(O100="snížená",K100,0)</f>
        <v>0</v>
      </c>
      <c r="BG100" s="246">
        <f>IF(O100="zákl. přenesená",K100,0)</f>
        <v>0</v>
      </c>
      <c r="BH100" s="246">
        <f>IF(O100="sníž. přenesená",K100,0)</f>
        <v>0</v>
      </c>
      <c r="BI100" s="246">
        <f>IF(O100="nulová",K100,0)</f>
        <v>0</v>
      </c>
      <c r="BJ100" s="17" t="s">
        <v>82</v>
      </c>
      <c r="BK100" s="246">
        <f>ROUND(P100*H100,2)</f>
        <v>0</v>
      </c>
      <c r="BL100" s="17" t="s">
        <v>178</v>
      </c>
      <c r="BM100" s="245" t="s">
        <v>1086</v>
      </c>
    </row>
    <row r="101" s="2" customFormat="1" ht="21.75" customHeight="1">
      <c r="A101" s="38"/>
      <c r="B101" s="39"/>
      <c r="C101" s="251" t="s">
        <v>170</v>
      </c>
      <c r="D101" s="251" t="s">
        <v>175</v>
      </c>
      <c r="E101" s="252" t="s">
        <v>895</v>
      </c>
      <c r="F101" s="253" t="s">
        <v>896</v>
      </c>
      <c r="G101" s="254" t="s">
        <v>897</v>
      </c>
      <c r="H101" s="255">
        <v>1</v>
      </c>
      <c r="I101" s="256"/>
      <c r="J101" s="257"/>
      <c r="K101" s="258">
        <f>ROUND(P101*H101,2)</f>
        <v>0</v>
      </c>
      <c r="L101" s="253" t="s">
        <v>877</v>
      </c>
      <c r="M101" s="259"/>
      <c r="N101" s="260" t="s">
        <v>22</v>
      </c>
      <c r="O101" s="241" t="s">
        <v>44</v>
      </c>
      <c r="P101" s="242">
        <f>I101+J101</f>
        <v>0</v>
      </c>
      <c r="Q101" s="242">
        <f>ROUND(I101*H101,2)</f>
        <v>0</v>
      </c>
      <c r="R101" s="242">
        <f>ROUND(J101*H101,2)</f>
        <v>0</v>
      </c>
      <c r="S101" s="84"/>
      <c r="T101" s="243">
        <f>S101*H101</f>
        <v>0</v>
      </c>
      <c r="U101" s="243">
        <v>0.00097000000000000005</v>
      </c>
      <c r="V101" s="243">
        <f>U101*H101</f>
        <v>0.00097000000000000005</v>
      </c>
      <c r="W101" s="243">
        <v>0</v>
      </c>
      <c r="X101" s="244">
        <f>W101*H101</f>
        <v>0</v>
      </c>
      <c r="Y101" s="38"/>
      <c r="Z101" s="38"/>
      <c r="AA101" s="38"/>
      <c r="AB101" s="38"/>
      <c r="AC101" s="38"/>
      <c r="AD101" s="38"/>
      <c r="AE101" s="38"/>
      <c r="AR101" s="245" t="s">
        <v>178</v>
      </c>
      <c r="AT101" s="245" t="s">
        <v>175</v>
      </c>
      <c r="AU101" s="245" t="s">
        <v>84</v>
      </c>
      <c r="AY101" s="17" t="s">
        <v>142</v>
      </c>
      <c r="BE101" s="246">
        <f>IF(O101="základní",K101,0)</f>
        <v>0</v>
      </c>
      <c r="BF101" s="246">
        <f>IF(O101="snížená",K101,0)</f>
        <v>0</v>
      </c>
      <c r="BG101" s="246">
        <f>IF(O101="zákl. přenesená",K101,0)</f>
        <v>0</v>
      </c>
      <c r="BH101" s="246">
        <f>IF(O101="sníž. přenesená",K101,0)</f>
        <v>0</v>
      </c>
      <c r="BI101" s="246">
        <f>IF(O101="nulová",K101,0)</f>
        <v>0</v>
      </c>
      <c r="BJ101" s="17" t="s">
        <v>82</v>
      </c>
      <c r="BK101" s="246">
        <f>ROUND(P101*H101,2)</f>
        <v>0</v>
      </c>
      <c r="BL101" s="17" t="s">
        <v>178</v>
      </c>
      <c r="BM101" s="245" t="s">
        <v>1087</v>
      </c>
    </row>
    <row r="102" s="2" customFormat="1" ht="44.25" customHeight="1">
      <c r="A102" s="38"/>
      <c r="B102" s="39"/>
      <c r="C102" s="233" t="s">
        <v>174</v>
      </c>
      <c r="D102" s="233" t="s">
        <v>145</v>
      </c>
      <c r="E102" s="234" t="s">
        <v>899</v>
      </c>
      <c r="F102" s="235" t="s">
        <v>900</v>
      </c>
      <c r="G102" s="236" t="s">
        <v>148</v>
      </c>
      <c r="H102" s="237">
        <v>150</v>
      </c>
      <c r="I102" s="238"/>
      <c r="J102" s="238"/>
      <c r="K102" s="239">
        <f>ROUND(P102*H102,2)</f>
        <v>0</v>
      </c>
      <c r="L102" s="235" t="s">
        <v>877</v>
      </c>
      <c r="M102" s="44"/>
      <c r="N102" s="283" t="s">
        <v>22</v>
      </c>
      <c r="O102" s="284" t="s">
        <v>44</v>
      </c>
      <c r="P102" s="285">
        <f>I102+J102</f>
        <v>0</v>
      </c>
      <c r="Q102" s="285">
        <f>ROUND(I102*H102,2)</f>
        <v>0</v>
      </c>
      <c r="R102" s="285">
        <f>ROUND(J102*H102,2)</f>
        <v>0</v>
      </c>
      <c r="S102" s="286"/>
      <c r="T102" s="287">
        <f>S102*H102</f>
        <v>0</v>
      </c>
      <c r="U102" s="287">
        <v>0</v>
      </c>
      <c r="V102" s="287">
        <f>U102*H102</f>
        <v>0</v>
      </c>
      <c r="W102" s="287">
        <v>0</v>
      </c>
      <c r="X102" s="288">
        <f>W102*H102</f>
        <v>0</v>
      </c>
      <c r="Y102" s="38"/>
      <c r="Z102" s="38"/>
      <c r="AA102" s="38"/>
      <c r="AB102" s="38"/>
      <c r="AC102" s="38"/>
      <c r="AD102" s="38"/>
      <c r="AE102" s="38"/>
      <c r="AR102" s="245" t="s">
        <v>141</v>
      </c>
      <c r="AT102" s="245" t="s">
        <v>145</v>
      </c>
      <c r="AU102" s="245" t="s">
        <v>84</v>
      </c>
      <c r="AY102" s="17" t="s">
        <v>142</v>
      </c>
      <c r="BE102" s="246">
        <f>IF(O102="základní",K102,0)</f>
        <v>0</v>
      </c>
      <c r="BF102" s="246">
        <f>IF(O102="snížená",K102,0)</f>
        <v>0</v>
      </c>
      <c r="BG102" s="246">
        <f>IF(O102="zákl. přenesená",K102,0)</f>
        <v>0</v>
      </c>
      <c r="BH102" s="246">
        <f>IF(O102="sníž. přenesená",K102,0)</f>
        <v>0</v>
      </c>
      <c r="BI102" s="246">
        <f>IF(O102="nulová",K102,0)</f>
        <v>0</v>
      </c>
      <c r="BJ102" s="17" t="s">
        <v>82</v>
      </c>
      <c r="BK102" s="246">
        <f>ROUND(P102*H102,2)</f>
        <v>0</v>
      </c>
      <c r="BL102" s="17" t="s">
        <v>141</v>
      </c>
      <c r="BM102" s="245" t="s">
        <v>1088</v>
      </c>
    </row>
    <row r="103" s="2" customFormat="1" ht="6.96" customHeight="1">
      <c r="A103" s="38"/>
      <c r="B103" s="59"/>
      <c r="C103" s="60"/>
      <c r="D103" s="60"/>
      <c r="E103" s="60"/>
      <c r="F103" s="60"/>
      <c r="G103" s="60"/>
      <c r="H103" s="60"/>
      <c r="I103" s="178"/>
      <c r="J103" s="178"/>
      <c r="K103" s="60"/>
      <c r="L103" s="60"/>
      <c r="M103" s="44"/>
      <c r="N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</sheetData>
  <sheetProtection sheet="1" autoFilter="0" formatColumns="0" formatRows="0" objects="1" scenarios="1" spinCount="100000" saltValue="b1ismoZ74stdr+AzRa9N+UVAakKpJlI8WpGcJN3XojKq+A596712acswtZ7kX6cc7TdmgFuCBYm/ZzlIfNYOTQ==" hashValue="SIrgNIt+16Q5HXTsYUO831x/PAWfsDN6BZDinvUO8ZOnVrdRT2rJmkkTCFhCvSCW5kSfmtJCpbePAaOXCoPA5A==" algorithmName="SHA-512" password="CC35"/>
  <autoFilter ref="C90:L102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9:H79"/>
    <mergeCell ref="E81:H81"/>
    <mergeCell ref="E83:H83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0" customWidth="1"/>
    <col min="10" max="10" width="20.16016" style="140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0"/>
      <c r="J2" s="14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101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3"/>
      <c r="K3" s="142"/>
      <c r="L3" s="142"/>
      <c r="M3" s="20"/>
      <c r="AT3" s="17" t="s">
        <v>84</v>
      </c>
    </row>
    <row r="4" s="1" customFormat="1" ht="24.96" customHeight="1">
      <c r="B4" s="20"/>
      <c r="D4" s="144" t="s">
        <v>102</v>
      </c>
      <c r="I4" s="140"/>
      <c r="J4" s="140"/>
      <c r="M4" s="20"/>
      <c r="N4" s="145" t="s">
        <v>11</v>
      </c>
      <c r="AT4" s="17" t="s">
        <v>4</v>
      </c>
    </row>
    <row r="5" s="1" customFormat="1" ht="6.96" customHeight="1">
      <c r="B5" s="20"/>
      <c r="I5" s="140"/>
      <c r="J5" s="140"/>
      <c r="M5" s="20"/>
    </row>
    <row r="6" s="1" customFormat="1" ht="12" customHeight="1">
      <c r="B6" s="20"/>
      <c r="D6" s="146" t="s">
        <v>17</v>
      </c>
      <c r="I6" s="140"/>
      <c r="J6" s="140"/>
      <c r="M6" s="20"/>
    </row>
    <row r="7" s="1" customFormat="1" ht="23.25" customHeight="1">
      <c r="B7" s="20"/>
      <c r="E7" s="147" t="str">
        <f>'Rekapitulace zakázky'!K6</f>
        <v>Oprava PZS v km 14,262 a km 18,178 v úseku Studénka - Štramberk (FINAL)</v>
      </c>
      <c r="F7" s="146"/>
      <c r="G7" s="146"/>
      <c r="H7" s="146"/>
      <c r="I7" s="140"/>
      <c r="J7" s="140"/>
      <c r="M7" s="20"/>
    </row>
    <row r="8" s="2" customFormat="1" ht="12" customHeight="1">
      <c r="A8" s="38"/>
      <c r="B8" s="44"/>
      <c r="C8" s="38"/>
      <c r="D8" s="146" t="s">
        <v>103</v>
      </c>
      <c r="E8" s="38"/>
      <c r="F8" s="38"/>
      <c r="G8" s="38"/>
      <c r="H8" s="38"/>
      <c r="I8" s="148"/>
      <c r="J8" s="148"/>
      <c r="K8" s="38"/>
      <c r="L8" s="38"/>
      <c r="M8" s="149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0" t="s">
        <v>1089</v>
      </c>
      <c r="F9" s="38"/>
      <c r="G9" s="38"/>
      <c r="H9" s="38"/>
      <c r="I9" s="148"/>
      <c r="J9" s="148"/>
      <c r="K9" s="38"/>
      <c r="L9" s="38"/>
      <c r="M9" s="149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8"/>
      <c r="J10" s="148"/>
      <c r="K10" s="38"/>
      <c r="L10" s="38"/>
      <c r="M10" s="149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6" t="s">
        <v>19</v>
      </c>
      <c r="E11" s="38"/>
      <c r="F11" s="135" t="s">
        <v>22</v>
      </c>
      <c r="G11" s="38"/>
      <c r="H11" s="38"/>
      <c r="I11" s="151" t="s">
        <v>21</v>
      </c>
      <c r="J11" s="152" t="s">
        <v>22</v>
      </c>
      <c r="K11" s="38"/>
      <c r="L11" s="38"/>
      <c r="M11" s="149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6" t="s">
        <v>23</v>
      </c>
      <c r="E12" s="38"/>
      <c r="F12" s="135" t="s">
        <v>34</v>
      </c>
      <c r="G12" s="38"/>
      <c r="H12" s="38"/>
      <c r="I12" s="151" t="s">
        <v>25</v>
      </c>
      <c r="J12" s="153" t="str">
        <f>'Rekapitulace zakázky'!AN8</f>
        <v>20. 3. 2020</v>
      </c>
      <c r="K12" s="38"/>
      <c r="L12" s="38"/>
      <c r="M12" s="149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8"/>
      <c r="J13" s="148"/>
      <c r="K13" s="38"/>
      <c r="L13" s="38"/>
      <c r="M13" s="149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6" t="s">
        <v>27</v>
      </c>
      <c r="E14" s="38"/>
      <c r="F14" s="38"/>
      <c r="G14" s="38"/>
      <c r="H14" s="38"/>
      <c r="I14" s="151" t="s">
        <v>28</v>
      </c>
      <c r="J14" s="152" t="s">
        <v>22</v>
      </c>
      <c r="K14" s="38"/>
      <c r="L14" s="38"/>
      <c r="M14" s="149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5" t="s">
        <v>29</v>
      </c>
      <c r="F15" s="38"/>
      <c r="G15" s="38"/>
      <c r="H15" s="38"/>
      <c r="I15" s="151" t="s">
        <v>30</v>
      </c>
      <c r="J15" s="152" t="s">
        <v>22</v>
      </c>
      <c r="K15" s="38"/>
      <c r="L15" s="38"/>
      <c r="M15" s="149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8"/>
      <c r="J16" s="148"/>
      <c r="K16" s="38"/>
      <c r="L16" s="38"/>
      <c r="M16" s="149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6" t="s">
        <v>31</v>
      </c>
      <c r="E17" s="38"/>
      <c r="F17" s="38"/>
      <c r="G17" s="38"/>
      <c r="H17" s="38"/>
      <c r="I17" s="151" t="s">
        <v>28</v>
      </c>
      <c r="J17" s="33" t="str">
        <f>'Rekapitulace zakázky'!AN13</f>
        <v>Vyplň údaj</v>
      </c>
      <c r="K17" s="38"/>
      <c r="L17" s="38"/>
      <c r="M17" s="149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5"/>
      <c r="G18" s="135"/>
      <c r="H18" s="135"/>
      <c r="I18" s="151" t="s">
        <v>30</v>
      </c>
      <c r="J18" s="33" t="str">
        <f>'Rekapitulace zakázky'!AN14</f>
        <v>Vyplň údaj</v>
      </c>
      <c r="K18" s="38"/>
      <c r="L18" s="38"/>
      <c r="M18" s="149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8"/>
      <c r="J19" s="148"/>
      <c r="K19" s="38"/>
      <c r="L19" s="38"/>
      <c r="M19" s="149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6" t="s">
        <v>33</v>
      </c>
      <c r="E20" s="38"/>
      <c r="F20" s="38"/>
      <c r="G20" s="38"/>
      <c r="H20" s="38"/>
      <c r="I20" s="151" t="s">
        <v>28</v>
      </c>
      <c r="J20" s="152" t="str">
        <f>IF('Rekapitulace zakázky'!AN16="","",'Rekapitulace zakázky'!AN16)</f>
        <v/>
      </c>
      <c r="K20" s="38"/>
      <c r="L20" s="38"/>
      <c r="M20" s="149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5" t="str">
        <f>IF('Rekapitulace zakázky'!E17="","",'Rekapitulace zakázky'!E17)</f>
        <v xml:space="preserve"> </v>
      </c>
      <c r="F21" s="38"/>
      <c r="G21" s="38"/>
      <c r="H21" s="38"/>
      <c r="I21" s="151" t="s">
        <v>30</v>
      </c>
      <c r="J21" s="152" t="str">
        <f>IF('Rekapitulace zakázky'!AN17="","",'Rekapitulace zakázky'!AN17)</f>
        <v/>
      </c>
      <c r="K21" s="38"/>
      <c r="L21" s="38"/>
      <c r="M21" s="149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8"/>
      <c r="J22" s="148"/>
      <c r="K22" s="38"/>
      <c r="L22" s="38"/>
      <c r="M22" s="149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6" t="s">
        <v>35</v>
      </c>
      <c r="E23" s="38"/>
      <c r="F23" s="38"/>
      <c r="G23" s="38"/>
      <c r="H23" s="38"/>
      <c r="I23" s="151" t="s">
        <v>28</v>
      </c>
      <c r="J23" s="152" t="s">
        <v>22</v>
      </c>
      <c r="K23" s="38"/>
      <c r="L23" s="38"/>
      <c r="M23" s="149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5" t="s">
        <v>36</v>
      </c>
      <c r="F24" s="38"/>
      <c r="G24" s="38"/>
      <c r="H24" s="38"/>
      <c r="I24" s="151" t="s">
        <v>30</v>
      </c>
      <c r="J24" s="152" t="s">
        <v>22</v>
      </c>
      <c r="K24" s="38"/>
      <c r="L24" s="38"/>
      <c r="M24" s="149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8"/>
      <c r="J25" s="148"/>
      <c r="K25" s="38"/>
      <c r="L25" s="38"/>
      <c r="M25" s="149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6" t="s">
        <v>37</v>
      </c>
      <c r="E26" s="38"/>
      <c r="F26" s="38"/>
      <c r="G26" s="38"/>
      <c r="H26" s="38"/>
      <c r="I26" s="148"/>
      <c r="J26" s="148"/>
      <c r="K26" s="38"/>
      <c r="L26" s="38"/>
      <c r="M26" s="149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22</v>
      </c>
      <c r="F27" s="156"/>
      <c r="G27" s="156"/>
      <c r="H27" s="156"/>
      <c r="I27" s="157"/>
      <c r="J27" s="157"/>
      <c r="K27" s="154"/>
      <c r="L27" s="154"/>
      <c r="M27" s="158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8"/>
      <c r="J28" s="148"/>
      <c r="K28" s="38"/>
      <c r="L28" s="38"/>
      <c r="M28" s="149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9"/>
      <c r="E29" s="159"/>
      <c r="F29" s="159"/>
      <c r="G29" s="159"/>
      <c r="H29" s="159"/>
      <c r="I29" s="160"/>
      <c r="J29" s="160"/>
      <c r="K29" s="159"/>
      <c r="L29" s="159"/>
      <c r="M29" s="149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46" t="s">
        <v>108</v>
      </c>
      <c r="F30" s="38"/>
      <c r="G30" s="38"/>
      <c r="H30" s="38"/>
      <c r="I30" s="148"/>
      <c r="J30" s="148"/>
      <c r="K30" s="161">
        <f>I61</f>
        <v>0</v>
      </c>
      <c r="L30" s="38"/>
      <c r="M30" s="149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6" t="s">
        <v>109</v>
      </c>
      <c r="F31" s="38"/>
      <c r="G31" s="38"/>
      <c r="H31" s="38"/>
      <c r="I31" s="148"/>
      <c r="J31" s="148"/>
      <c r="K31" s="161">
        <f>J61</f>
        <v>0</v>
      </c>
      <c r="L31" s="38"/>
      <c r="M31" s="149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2" t="s">
        <v>39</v>
      </c>
      <c r="E32" s="38"/>
      <c r="F32" s="38"/>
      <c r="G32" s="38"/>
      <c r="H32" s="38"/>
      <c r="I32" s="148"/>
      <c r="J32" s="148"/>
      <c r="K32" s="163">
        <f>ROUND(K82, 2)</f>
        <v>0</v>
      </c>
      <c r="L32" s="38"/>
      <c r="M32" s="149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60"/>
      <c r="J33" s="160"/>
      <c r="K33" s="159"/>
      <c r="L33" s="159"/>
      <c r="M33" s="149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4" t="s">
        <v>41</v>
      </c>
      <c r="G34" s="38"/>
      <c r="H34" s="38"/>
      <c r="I34" s="165" t="s">
        <v>40</v>
      </c>
      <c r="J34" s="148"/>
      <c r="K34" s="164" t="s">
        <v>42</v>
      </c>
      <c r="L34" s="38"/>
      <c r="M34" s="149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6" t="s">
        <v>43</v>
      </c>
      <c r="E35" s="146" t="s">
        <v>44</v>
      </c>
      <c r="F35" s="161">
        <f>ROUND((SUM(BE82:BE90)),  2)</f>
        <v>0</v>
      </c>
      <c r="G35" s="38"/>
      <c r="H35" s="38"/>
      <c r="I35" s="167">
        <v>0.20999999999999999</v>
      </c>
      <c r="J35" s="148"/>
      <c r="K35" s="161">
        <f>ROUND(((SUM(BE82:BE90))*I35),  2)</f>
        <v>0</v>
      </c>
      <c r="L35" s="38"/>
      <c r="M35" s="149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6" t="s">
        <v>45</v>
      </c>
      <c r="F36" s="161">
        <f>ROUND((SUM(BF82:BF90)),  2)</f>
        <v>0</v>
      </c>
      <c r="G36" s="38"/>
      <c r="H36" s="38"/>
      <c r="I36" s="167">
        <v>0.14999999999999999</v>
      </c>
      <c r="J36" s="148"/>
      <c r="K36" s="161">
        <f>ROUND(((SUM(BF82:BF90))*I36),  2)</f>
        <v>0</v>
      </c>
      <c r="L36" s="38"/>
      <c r="M36" s="149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6" t="s">
        <v>46</v>
      </c>
      <c r="F37" s="161">
        <f>ROUND((SUM(BG82:BG90)),  2)</f>
        <v>0</v>
      </c>
      <c r="G37" s="38"/>
      <c r="H37" s="38"/>
      <c r="I37" s="167">
        <v>0.20999999999999999</v>
      </c>
      <c r="J37" s="148"/>
      <c r="K37" s="161">
        <f>0</f>
        <v>0</v>
      </c>
      <c r="L37" s="38"/>
      <c r="M37" s="149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6" t="s">
        <v>47</v>
      </c>
      <c r="F38" s="161">
        <f>ROUND((SUM(BH82:BH90)),  2)</f>
        <v>0</v>
      </c>
      <c r="G38" s="38"/>
      <c r="H38" s="38"/>
      <c r="I38" s="167">
        <v>0.14999999999999999</v>
      </c>
      <c r="J38" s="148"/>
      <c r="K38" s="161">
        <f>0</f>
        <v>0</v>
      </c>
      <c r="L38" s="38"/>
      <c r="M38" s="149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6" t="s">
        <v>48</v>
      </c>
      <c r="F39" s="161">
        <f>ROUND((SUM(BI82:BI90)),  2)</f>
        <v>0</v>
      </c>
      <c r="G39" s="38"/>
      <c r="H39" s="38"/>
      <c r="I39" s="167">
        <v>0</v>
      </c>
      <c r="J39" s="148"/>
      <c r="K39" s="161">
        <f>0</f>
        <v>0</v>
      </c>
      <c r="L39" s="38"/>
      <c r="M39" s="149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8"/>
      <c r="J40" s="148"/>
      <c r="K40" s="38"/>
      <c r="L40" s="38"/>
      <c r="M40" s="149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8"/>
      <c r="D41" s="169" t="s">
        <v>49</v>
      </c>
      <c r="E41" s="170"/>
      <c r="F41" s="170"/>
      <c r="G41" s="171" t="s">
        <v>50</v>
      </c>
      <c r="H41" s="172" t="s">
        <v>51</v>
      </c>
      <c r="I41" s="173"/>
      <c r="J41" s="173"/>
      <c r="K41" s="174">
        <f>SUM(K32:K39)</f>
        <v>0</v>
      </c>
      <c r="L41" s="175"/>
      <c r="M41" s="149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6"/>
      <c r="C42" s="177"/>
      <c r="D42" s="177"/>
      <c r="E42" s="177"/>
      <c r="F42" s="177"/>
      <c r="G42" s="177"/>
      <c r="H42" s="177"/>
      <c r="I42" s="178"/>
      <c r="J42" s="178"/>
      <c r="K42" s="177"/>
      <c r="L42" s="177"/>
      <c r="M42" s="149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79"/>
      <c r="C46" s="180"/>
      <c r="D46" s="180"/>
      <c r="E46" s="180"/>
      <c r="F46" s="180"/>
      <c r="G46" s="180"/>
      <c r="H46" s="180"/>
      <c r="I46" s="181"/>
      <c r="J46" s="181"/>
      <c r="K46" s="180"/>
      <c r="L46" s="180"/>
      <c r="M46" s="149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110</v>
      </c>
      <c r="D47" s="40"/>
      <c r="E47" s="40"/>
      <c r="F47" s="40"/>
      <c r="G47" s="40"/>
      <c r="H47" s="40"/>
      <c r="I47" s="148"/>
      <c r="J47" s="148"/>
      <c r="K47" s="40"/>
      <c r="L47" s="40"/>
      <c r="M47" s="149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8"/>
      <c r="J48" s="148"/>
      <c r="K48" s="40"/>
      <c r="L48" s="40"/>
      <c r="M48" s="149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17</v>
      </c>
      <c r="D49" s="40"/>
      <c r="E49" s="40"/>
      <c r="F49" s="40"/>
      <c r="G49" s="40"/>
      <c r="H49" s="40"/>
      <c r="I49" s="148"/>
      <c r="J49" s="148"/>
      <c r="K49" s="40"/>
      <c r="L49" s="40"/>
      <c r="M49" s="149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3.25" customHeight="1">
      <c r="A50" s="38"/>
      <c r="B50" s="39"/>
      <c r="C50" s="40"/>
      <c r="D50" s="40"/>
      <c r="E50" s="182" t="str">
        <f>E7</f>
        <v>Oprava PZS v km 14,262 a km 18,178 v úseku Studénka - Štramberk (FINAL)</v>
      </c>
      <c r="F50" s="32"/>
      <c r="G50" s="32"/>
      <c r="H50" s="32"/>
      <c r="I50" s="148"/>
      <c r="J50" s="148"/>
      <c r="K50" s="40"/>
      <c r="L50" s="40"/>
      <c r="M50" s="149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103</v>
      </c>
      <c r="D51" s="40"/>
      <c r="E51" s="40"/>
      <c r="F51" s="40"/>
      <c r="G51" s="40"/>
      <c r="H51" s="40"/>
      <c r="I51" s="148"/>
      <c r="J51" s="148"/>
      <c r="K51" s="40"/>
      <c r="L51" s="40"/>
      <c r="M51" s="149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69" t="str">
        <f>E9</f>
        <v>VON - -</v>
      </c>
      <c r="F52" s="40"/>
      <c r="G52" s="40"/>
      <c r="H52" s="40"/>
      <c r="I52" s="148"/>
      <c r="J52" s="148"/>
      <c r="K52" s="40"/>
      <c r="L52" s="40"/>
      <c r="M52" s="149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48"/>
      <c r="J53" s="148"/>
      <c r="K53" s="40"/>
      <c r="L53" s="40"/>
      <c r="M53" s="149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2" customHeight="1">
      <c r="A54" s="38"/>
      <c r="B54" s="39"/>
      <c r="C54" s="32" t="s">
        <v>23</v>
      </c>
      <c r="D54" s="40"/>
      <c r="E54" s="40"/>
      <c r="F54" s="27" t="str">
        <f>F12</f>
        <v xml:space="preserve"> </v>
      </c>
      <c r="G54" s="40"/>
      <c r="H54" s="40"/>
      <c r="I54" s="151" t="s">
        <v>25</v>
      </c>
      <c r="J54" s="153" t="str">
        <f>IF(J12="","",J12)</f>
        <v>20. 3. 2020</v>
      </c>
      <c r="K54" s="40"/>
      <c r="L54" s="40"/>
      <c r="M54" s="149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8"/>
      <c r="J55" s="148"/>
      <c r="K55" s="40"/>
      <c r="L55" s="40"/>
      <c r="M55" s="149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5.15" customHeight="1">
      <c r="A56" s="38"/>
      <c r="B56" s="39"/>
      <c r="C56" s="32" t="s">
        <v>27</v>
      </c>
      <c r="D56" s="40"/>
      <c r="E56" s="40"/>
      <c r="F56" s="27" t="str">
        <f>E15</f>
        <v>Správa železnic, státní organizace</v>
      </c>
      <c r="G56" s="40"/>
      <c r="H56" s="40"/>
      <c r="I56" s="151" t="s">
        <v>33</v>
      </c>
      <c r="J56" s="183" t="str">
        <f>E21</f>
        <v xml:space="preserve"> </v>
      </c>
      <c r="K56" s="40"/>
      <c r="L56" s="40"/>
      <c r="M56" s="149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5.65" customHeight="1">
      <c r="A57" s="38"/>
      <c r="B57" s="39"/>
      <c r="C57" s="32" t="s">
        <v>31</v>
      </c>
      <c r="D57" s="40"/>
      <c r="E57" s="40"/>
      <c r="F57" s="27" t="str">
        <f>IF(E18="","",E18)</f>
        <v>Vyplň údaj</v>
      </c>
      <c r="G57" s="40"/>
      <c r="H57" s="40"/>
      <c r="I57" s="151" t="s">
        <v>35</v>
      </c>
      <c r="J57" s="183" t="str">
        <f>E24</f>
        <v>Ing. Hodulová Michaela</v>
      </c>
      <c r="K57" s="40"/>
      <c r="L57" s="40"/>
      <c r="M57" s="149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48"/>
      <c r="J58" s="148"/>
      <c r="K58" s="40"/>
      <c r="L58" s="40"/>
      <c r="M58" s="149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9.28" customHeight="1">
      <c r="A59" s="38"/>
      <c r="B59" s="39"/>
      <c r="C59" s="184" t="s">
        <v>111</v>
      </c>
      <c r="D59" s="185"/>
      <c r="E59" s="185"/>
      <c r="F59" s="185"/>
      <c r="G59" s="185"/>
      <c r="H59" s="185"/>
      <c r="I59" s="186" t="s">
        <v>112</v>
      </c>
      <c r="J59" s="186" t="s">
        <v>113</v>
      </c>
      <c r="K59" s="187" t="s">
        <v>114</v>
      </c>
      <c r="L59" s="185"/>
      <c r="M59" s="149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8"/>
      <c r="J60" s="148"/>
      <c r="K60" s="40"/>
      <c r="L60" s="40"/>
      <c r="M60" s="149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2.8" customHeight="1">
      <c r="A61" s="38"/>
      <c r="B61" s="39"/>
      <c r="C61" s="188" t="s">
        <v>73</v>
      </c>
      <c r="D61" s="40"/>
      <c r="E61" s="40"/>
      <c r="F61" s="40"/>
      <c r="G61" s="40"/>
      <c r="H61" s="40"/>
      <c r="I61" s="189">
        <f>Q82</f>
        <v>0</v>
      </c>
      <c r="J61" s="189">
        <f>R82</f>
        <v>0</v>
      </c>
      <c r="K61" s="102">
        <f>K82</f>
        <v>0</v>
      </c>
      <c r="L61" s="40"/>
      <c r="M61" s="149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U61" s="17" t="s">
        <v>115</v>
      </c>
    </row>
    <row r="62" s="9" customFormat="1" ht="24.96" customHeight="1">
      <c r="A62" s="9"/>
      <c r="B62" s="190"/>
      <c r="C62" s="191"/>
      <c r="D62" s="192" t="s">
        <v>1090</v>
      </c>
      <c r="E62" s="193"/>
      <c r="F62" s="193"/>
      <c r="G62" s="193"/>
      <c r="H62" s="193"/>
      <c r="I62" s="194">
        <f>Q83</f>
        <v>0</v>
      </c>
      <c r="J62" s="194">
        <f>R83</f>
        <v>0</v>
      </c>
      <c r="K62" s="195">
        <f>K83</f>
        <v>0</v>
      </c>
      <c r="L62" s="191"/>
      <c r="M62" s="196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148"/>
      <c r="J63" s="148"/>
      <c r="K63" s="40"/>
      <c r="L63" s="40"/>
      <c r="M63" s="149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178"/>
      <c r="J64" s="178"/>
      <c r="K64" s="60"/>
      <c r="L64" s="60"/>
      <c r="M64" s="149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181"/>
      <c r="J68" s="181"/>
      <c r="K68" s="62"/>
      <c r="L68" s="62"/>
      <c r="M68" s="149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122</v>
      </c>
      <c r="D69" s="40"/>
      <c r="E69" s="40"/>
      <c r="F69" s="40"/>
      <c r="G69" s="40"/>
      <c r="H69" s="40"/>
      <c r="I69" s="148"/>
      <c r="J69" s="148"/>
      <c r="K69" s="40"/>
      <c r="L69" s="40"/>
      <c r="M69" s="149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148"/>
      <c r="J70" s="148"/>
      <c r="K70" s="40"/>
      <c r="L70" s="40"/>
      <c r="M70" s="149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17</v>
      </c>
      <c r="D71" s="40"/>
      <c r="E71" s="40"/>
      <c r="F71" s="40"/>
      <c r="G71" s="40"/>
      <c r="H71" s="40"/>
      <c r="I71" s="148"/>
      <c r="J71" s="148"/>
      <c r="K71" s="40"/>
      <c r="L71" s="40"/>
      <c r="M71" s="149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3.25" customHeight="1">
      <c r="A72" s="38"/>
      <c r="B72" s="39"/>
      <c r="C72" s="40"/>
      <c r="D72" s="40"/>
      <c r="E72" s="182" t="str">
        <f>E7</f>
        <v>Oprava PZS v km 14,262 a km 18,178 v úseku Studénka - Štramberk (FINAL)</v>
      </c>
      <c r="F72" s="32"/>
      <c r="G72" s="32"/>
      <c r="H72" s="32"/>
      <c r="I72" s="148"/>
      <c r="J72" s="148"/>
      <c r="K72" s="40"/>
      <c r="L72" s="40"/>
      <c r="M72" s="149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103</v>
      </c>
      <c r="D73" s="40"/>
      <c r="E73" s="40"/>
      <c r="F73" s="40"/>
      <c r="G73" s="40"/>
      <c r="H73" s="40"/>
      <c r="I73" s="148"/>
      <c r="J73" s="148"/>
      <c r="K73" s="40"/>
      <c r="L73" s="40"/>
      <c r="M73" s="149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VON - -</v>
      </c>
      <c r="F74" s="40"/>
      <c r="G74" s="40"/>
      <c r="H74" s="40"/>
      <c r="I74" s="148"/>
      <c r="J74" s="148"/>
      <c r="K74" s="40"/>
      <c r="L74" s="40"/>
      <c r="M74" s="149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148"/>
      <c r="J75" s="148"/>
      <c r="K75" s="40"/>
      <c r="L75" s="40"/>
      <c r="M75" s="149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23</v>
      </c>
      <c r="D76" s="40"/>
      <c r="E76" s="40"/>
      <c r="F76" s="27" t="str">
        <f>F12</f>
        <v xml:space="preserve"> </v>
      </c>
      <c r="G76" s="40"/>
      <c r="H76" s="40"/>
      <c r="I76" s="151" t="s">
        <v>25</v>
      </c>
      <c r="J76" s="153" t="str">
        <f>IF(J12="","",J12)</f>
        <v>20. 3. 2020</v>
      </c>
      <c r="K76" s="40"/>
      <c r="L76" s="40"/>
      <c r="M76" s="149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148"/>
      <c r="J77" s="148"/>
      <c r="K77" s="40"/>
      <c r="L77" s="40"/>
      <c r="M77" s="149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27</v>
      </c>
      <c r="D78" s="40"/>
      <c r="E78" s="40"/>
      <c r="F78" s="27" t="str">
        <f>E15</f>
        <v>Správa železnic, státní organizace</v>
      </c>
      <c r="G78" s="40"/>
      <c r="H78" s="40"/>
      <c r="I78" s="151" t="s">
        <v>33</v>
      </c>
      <c r="J78" s="183" t="str">
        <f>E21</f>
        <v xml:space="preserve"> </v>
      </c>
      <c r="K78" s="40"/>
      <c r="L78" s="40"/>
      <c r="M78" s="149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5.65" customHeight="1">
      <c r="A79" s="38"/>
      <c r="B79" s="39"/>
      <c r="C79" s="32" t="s">
        <v>31</v>
      </c>
      <c r="D79" s="40"/>
      <c r="E79" s="40"/>
      <c r="F79" s="27" t="str">
        <f>IF(E18="","",E18)</f>
        <v>Vyplň údaj</v>
      </c>
      <c r="G79" s="40"/>
      <c r="H79" s="40"/>
      <c r="I79" s="151" t="s">
        <v>35</v>
      </c>
      <c r="J79" s="183" t="str">
        <f>E24</f>
        <v>Ing. Hodulová Michaela</v>
      </c>
      <c r="K79" s="40"/>
      <c r="L79" s="40"/>
      <c r="M79" s="149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148"/>
      <c r="J80" s="148"/>
      <c r="K80" s="40"/>
      <c r="L80" s="40"/>
      <c r="M80" s="149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203"/>
      <c r="B81" s="204"/>
      <c r="C81" s="205" t="s">
        <v>123</v>
      </c>
      <c r="D81" s="206" t="s">
        <v>58</v>
      </c>
      <c r="E81" s="206" t="s">
        <v>54</v>
      </c>
      <c r="F81" s="206" t="s">
        <v>55</v>
      </c>
      <c r="G81" s="206" t="s">
        <v>124</v>
      </c>
      <c r="H81" s="206" t="s">
        <v>125</v>
      </c>
      <c r="I81" s="207" t="s">
        <v>126</v>
      </c>
      <c r="J81" s="207" t="s">
        <v>127</v>
      </c>
      <c r="K81" s="206" t="s">
        <v>114</v>
      </c>
      <c r="L81" s="208" t="s">
        <v>128</v>
      </c>
      <c r="M81" s="209"/>
      <c r="N81" s="92" t="s">
        <v>22</v>
      </c>
      <c r="O81" s="93" t="s">
        <v>43</v>
      </c>
      <c r="P81" s="93" t="s">
        <v>129</v>
      </c>
      <c r="Q81" s="93" t="s">
        <v>130</v>
      </c>
      <c r="R81" s="93" t="s">
        <v>131</v>
      </c>
      <c r="S81" s="93" t="s">
        <v>132</v>
      </c>
      <c r="T81" s="93" t="s">
        <v>133</v>
      </c>
      <c r="U81" s="93" t="s">
        <v>134</v>
      </c>
      <c r="V81" s="93" t="s">
        <v>135</v>
      </c>
      <c r="W81" s="93" t="s">
        <v>136</v>
      </c>
      <c r="X81" s="94" t="s">
        <v>137</v>
      </c>
      <c r="Y81" s="203"/>
      <c r="Z81" s="203"/>
      <c r="AA81" s="203"/>
      <c r="AB81" s="203"/>
      <c r="AC81" s="203"/>
      <c r="AD81" s="203"/>
      <c r="AE81" s="203"/>
    </row>
    <row r="82" s="2" customFormat="1" ht="22.8" customHeight="1">
      <c r="A82" s="38"/>
      <c r="B82" s="39"/>
      <c r="C82" s="99" t="s">
        <v>138</v>
      </c>
      <c r="D82" s="40"/>
      <c r="E82" s="40"/>
      <c r="F82" s="40"/>
      <c r="G82" s="40"/>
      <c r="H82" s="40"/>
      <c r="I82" s="148"/>
      <c r="J82" s="148"/>
      <c r="K82" s="210">
        <f>BK82</f>
        <v>0</v>
      </c>
      <c r="L82" s="40"/>
      <c r="M82" s="44"/>
      <c r="N82" s="95"/>
      <c r="O82" s="211"/>
      <c r="P82" s="96"/>
      <c r="Q82" s="212">
        <f>Q83</f>
        <v>0</v>
      </c>
      <c r="R82" s="212">
        <f>R83</f>
        <v>0</v>
      </c>
      <c r="S82" s="96"/>
      <c r="T82" s="213">
        <f>T83</f>
        <v>0</v>
      </c>
      <c r="U82" s="96"/>
      <c r="V82" s="213">
        <f>V83</f>
        <v>0</v>
      </c>
      <c r="W82" s="96"/>
      <c r="X82" s="214">
        <f>X83</f>
        <v>0</v>
      </c>
      <c r="Y82" s="38"/>
      <c r="Z82" s="38"/>
      <c r="AA82" s="38"/>
      <c r="AB82" s="38"/>
      <c r="AC82" s="38"/>
      <c r="AD82" s="38"/>
      <c r="AE82" s="38"/>
      <c r="AT82" s="17" t="s">
        <v>74</v>
      </c>
      <c r="AU82" s="17" t="s">
        <v>115</v>
      </c>
      <c r="BK82" s="215">
        <f>BK83</f>
        <v>0</v>
      </c>
    </row>
    <row r="83" s="12" customFormat="1" ht="25.92" customHeight="1">
      <c r="A83" s="12"/>
      <c r="B83" s="216"/>
      <c r="C83" s="217"/>
      <c r="D83" s="218" t="s">
        <v>74</v>
      </c>
      <c r="E83" s="219" t="s">
        <v>1091</v>
      </c>
      <c r="F83" s="219" t="s">
        <v>1092</v>
      </c>
      <c r="G83" s="217"/>
      <c r="H83" s="217"/>
      <c r="I83" s="220"/>
      <c r="J83" s="220"/>
      <c r="K83" s="221">
        <f>BK83</f>
        <v>0</v>
      </c>
      <c r="L83" s="217"/>
      <c r="M83" s="222"/>
      <c r="N83" s="223"/>
      <c r="O83" s="224"/>
      <c r="P83" s="224"/>
      <c r="Q83" s="225">
        <f>SUM(Q84:Q90)</f>
        <v>0</v>
      </c>
      <c r="R83" s="225">
        <f>SUM(R84:R90)</f>
        <v>0</v>
      </c>
      <c r="S83" s="224"/>
      <c r="T83" s="226">
        <f>SUM(T84:T90)</f>
        <v>0</v>
      </c>
      <c r="U83" s="224"/>
      <c r="V83" s="226">
        <f>SUM(V84:V90)</f>
        <v>0</v>
      </c>
      <c r="W83" s="224"/>
      <c r="X83" s="227">
        <f>SUM(X84:X90)</f>
        <v>0</v>
      </c>
      <c r="Y83" s="12"/>
      <c r="Z83" s="12"/>
      <c r="AA83" s="12"/>
      <c r="AB83" s="12"/>
      <c r="AC83" s="12"/>
      <c r="AD83" s="12"/>
      <c r="AE83" s="12"/>
      <c r="AR83" s="228" t="s">
        <v>166</v>
      </c>
      <c r="AT83" s="229" t="s">
        <v>74</v>
      </c>
      <c r="AU83" s="229" t="s">
        <v>75</v>
      </c>
      <c r="AY83" s="228" t="s">
        <v>142</v>
      </c>
      <c r="BK83" s="230">
        <f>SUM(BK84:BK90)</f>
        <v>0</v>
      </c>
    </row>
    <row r="84" s="2" customFormat="1" ht="21.75" customHeight="1">
      <c r="A84" s="38"/>
      <c r="B84" s="39"/>
      <c r="C84" s="233" t="s">
        <v>82</v>
      </c>
      <c r="D84" s="233" t="s">
        <v>145</v>
      </c>
      <c r="E84" s="234" t="s">
        <v>1093</v>
      </c>
      <c r="F84" s="235" t="s">
        <v>1094</v>
      </c>
      <c r="G84" s="236" t="s">
        <v>1095</v>
      </c>
      <c r="H84" s="289"/>
      <c r="I84" s="238"/>
      <c r="J84" s="238"/>
      <c r="K84" s="239">
        <f>ROUND(P84*H84,2)</f>
        <v>0</v>
      </c>
      <c r="L84" s="235" t="s">
        <v>149</v>
      </c>
      <c r="M84" s="44"/>
      <c r="N84" s="240" t="s">
        <v>22</v>
      </c>
      <c r="O84" s="241" t="s">
        <v>44</v>
      </c>
      <c r="P84" s="242">
        <f>I84+J84</f>
        <v>0</v>
      </c>
      <c r="Q84" s="242">
        <f>ROUND(I84*H84,2)</f>
        <v>0</v>
      </c>
      <c r="R84" s="242">
        <f>ROUND(J84*H84,2)</f>
        <v>0</v>
      </c>
      <c r="S84" s="84"/>
      <c r="T84" s="243">
        <f>S84*H84</f>
        <v>0</v>
      </c>
      <c r="U84" s="243">
        <v>0</v>
      </c>
      <c r="V84" s="243">
        <f>U84*H84</f>
        <v>0</v>
      </c>
      <c r="W84" s="243">
        <v>0</v>
      </c>
      <c r="X84" s="244">
        <f>W84*H84</f>
        <v>0</v>
      </c>
      <c r="Y84" s="38"/>
      <c r="Z84" s="38"/>
      <c r="AA84" s="38"/>
      <c r="AB84" s="38"/>
      <c r="AC84" s="38"/>
      <c r="AD84" s="38"/>
      <c r="AE84" s="38"/>
      <c r="AR84" s="245" t="s">
        <v>1096</v>
      </c>
      <c r="AT84" s="245" t="s">
        <v>145</v>
      </c>
      <c r="AU84" s="245" t="s">
        <v>82</v>
      </c>
      <c r="AY84" s="17" t="s">
        <v>142</v>
      </c>
      <c r="BE84" s="246">
        <f>IF(O84="základní",K84,0)</f>
        <v>0</v>
      </c>
      <c r="BF84" s="246">
        <f>IF(O84="snížená",K84,0)</f>
        <v>0</v>
      </c>
      <c r="BG84" s="246">
        <f>IF(O84="zákl. přenesená",K84,0)</f>
        <v>0</v>
      </c>
      <c r="BH84" s="246">
        <f>IF(O84="sníž. přenesená",K84,0)</f>
        <v>0</v>
      </c>
      <c r="BI84" s="246">
        <f>IF(O84="nulová",K84,0)</f>
        <v>0</v>
      </c>
      <c r="BJ84" s="17" t="s">
        <v>82</v>
      </c>
      <c r="BK84" s="246">
        <f>ROUND(P84*H84,2)</f>
        <v>0</v>
      </c>
      <c r="BL84" s="17" t="s">
        <v>1096</v>
      </c>
      <c r="BM84" s="245" t="s">
        <v>1097</v>
      </c>
    </row>
    <row r="85" s="2" customFormat="1" ht="55.5" customHeight="1">
      <c r="A85" s="38"/>
      <c r="B85" s="39"/>
      <c r="C85" s="233" t="s">
        <v>84</v>
      </c>
      <c r="D85" s="233" t="s">
        <v>145</v>
      </c>
      <c r="E85" s="234" t="s">
        <v>1098</v>
      </c>
      <c r="F85" s="235" t="s">
        <v>1099</v>
      </c>
      <c r="G85" s="236" t="s">
        <v>1095</v>
      </c>
      <c r="H85" s="289"/>
      <c r="I85" s="238"/>
      <c r="J85" s="238"/>
      <c r="K85" s="239">
        <f>ROUND(P85*H85,2)</f>
        <v>0</v>
      </c>
      <c r="L85" s="235" t="s">
        <v>149</v>
      </c>
      <c r="M85" s="44"/>
      <c r="N85" s="240" t="s">
        <v>22</v>
      </c>
      <c r="O85" s="241" t="s">
        <v>44</v>
      </c>
      <c r="P85" s="242">
        <f>I85+J85</f>
        <v>0</v>
      </c>
      <c r="Q85" s="242">
        <f>ROUND(I85*H85,2)</f>
        <v>0</v>
      </c>
      <c r="R85" s="242">
        <f>ROUND(J85*H85,2)</f>
        <v>0</v>
      </c>
      <c r="S85" s="84"/>
      <c r="T85" s="243">
        <f>S85*H85</f>
        <v>0</v>
      </c>
      <c r="U85" s="243">
        <v>0</v>
      </c>
      <c r="V85" s="243">
        <f>U85*H85</f>
        <v>0</v>
      </c>
      <c r="W85" s="243">
        <v>0</v>
      </c>
      <c r="X85" s="244">
        <f>W85*H85</f>
        <v>0</v>
      </c>
      <c r="Y85" s="38"/>
      <c r="Z85" s="38"/>
      <c r="AA85" s="38"/>
      <c r="AB85" s="38"/>
      <c r="AC85" s="38"/>
      <c r="AD85" s="38"/>
      <c r="AE85" s="38"/>
      <c r="AR85" s="245" t="s">
        <v>1096</v>
      </c>
      <c r="AT85" s="245" t="s">
        <v>145</v>
      </c>
      <c r="AU85" s="245" t="s">
        <v>82</v>
      </c>
      <c r="AY85" s="17" t="s">
        <v>142</v>
      </c>
      <c r="BE85" s="246">
        <f>IF(O85="základní",K85,0)</f>
        <v>0</v>
      </c>
      <c r="BF85" s="246">
        <f>IF(O85="snížená",K85,0)</f>
        <v>0</v>
      </c>
      <c r="BG85" s="246">
        <f>IF(O85="zákl. přenesená",K85,0)</f>
        <v>0</v>
      </c>
      <c r="BH85" s="246">
        <f>IF(O85="sníž. přenesená",K85,0)</f>
        <v>0</v>
      </c>
      <c r="BI85" s="246">
        <f>IF(O85="nulová",K85,0)</f>
        <v>0</v>
      </c>
      <c r="BJ85" s="17" t="s">
        <v>82</v>
      </c>
      <c r="BK85" s="246">
        <f>ROUND(P85*H85,2)</f>
        <v>0</v>
      </c>
      <c r="BL85" s="17" t="s">
        <v>1096</v>
      </c>
      <c r="BM85" s="245" t="s">
        <v>1100</v>
      </c>
    </row>
    <row r="86" s="2" customFormat="1" ht="21.75" customHeight="1">
      <c r="A86" s="38"/>
      <c r="B86" s="39"/>
      <c r="C86" s="233" t="s">
        <v>156</v>
      </c>
      <c r="D86" s="233" t="s">
        <v>145</v>
      </c>
      <c r="E86" s="234" t="s">
        <v>1101</v>
      </c>
      <c r="F86" s="235" t="s">
        <v>1102</v>
      </c>
      <c r="G86" s="236" t="s">
        <v>1095</v>
      </c>
      <c r="H86" s="289"/>
      <c r="I86" s="238"/>
      <c r="J86" s="238"/>
      <c r="K86" s="239">
        <f>ROUND(P86*H86,2)</f>
        <v>0</v>
      </c>
      <c r="L86" s="235" t="s">
        <v>149</v>
      </c>
      <c r="M86" s="44"/>
      <c r="N86" s="240" t="s">
        <v>22</v>
      </c>
      <c r="O86" s="241" t="s">
        <v>44</v>
      </c>
      <c r="P86" s="242">
        <f>I86+J86</f>
        <v>0</v>
      </c>
      <c r="Q86" s="242">
        <f>ROUND(I86*H86,2)</f>
        <v>0</v>
      </c>
      <c r="R86" s="242">
        <f>ROUND(J86*H86,2)</f>
        <v>0</v>
      </c>
      <c r="S86" s="84"/>
      <c r="T86" s="243">
        <f>S86*H86</f>
        <v>0</v>
      </c>
      <c r="U86" s="243">
        <v>0</v>
      </c>
      <c r="V86" s="243">
        <f>U86*H86</f>
        <v>0</v>
      </c>
      <c r="W86" s="243">
        <v>0</v>
      </c>
      <c r="X86" s="244">
        <f>W86*H86</f>
        <v>0</v>
      </c>
      <c r="Y86" s="38"/>
      <c r="Z86" s="38"/>
      <c r="AA86" s="38"/>
      <c r="AB86" s="38"/>
      <c r="AC86" s="38"/>
      <c r="AD86" s="38"/>
      <c r="AE86" s="38"/>
      <c r="AR86" s="245" t="s">
        <v>1096</v>
      </c>
      <c r="AT86" s="245" t="s">
        <v>145</v>
      </c>
      <c r="AU86" s="245" t="s">
        <v>82</v>
      </c>
      <c r="AY86" s="17" t="s">
        <v>142</v>
      </c>
      <c r="BE86" s="246">
        <f>IF(O86="základní",K86,0)</f>
        <v>0</v>
      </c>
      <c r="BF86" s="246">
        <f>IF(O86="snížená",K86,0)</f>
        <v>0</v>
      </c>
      <c r="BG86" s="246">
        <f>IF(O86="zákl. přenesená",K86,0)</f>
        <v>0</v>
      </c>
      <c r="BH86" s="246">
        <f>IF(O86="sníž. přenesená",K86,0)</f>
        <v>0</v>
      </c>
      <c r="BI86" s="246">
        <f>IF(O86="nulová",K86,0)</f>
        <v>0</v>
      </c>
      <c r="BJ86" s="17" t="s">
        <v>82</v>
      </c>
      <c r="BK86" s="246">
        <f>ROUND(P86*H86,2)</f>
        <v>0</v>
      </c>
      <c r="BL86" s="17" t="s">
        <v>1096</v>
      </c>
      <c r="BM86" s="245" t="s">
        <v>1103</v>
      </c>
    </row>
    <row r="87" s="2" customFormat="1" ht="66.75" customHeight="1">
      <c r="A87" s="38"/>
      <c r="B87" s="39"/>
      <c r="C87" s="233" t="s">
        <v>141</v>
      </c>
      <c r="D87" s="233" t="s">
        <v>145</v>
      </c>
      <c r="E87" s="234" t="s">
        <v>1104</v>
      </c>
      <c r="F87" s="235" t="s">
        <v>1105</v>
      </c>
      <c r="G87" s="236" t="s">
        <v>1095</v>
      </c>
      <c r="H87" s="289"/>
      <c r="I87" s="238"/>
      <c r="J87" s="238"/>
      <c r="K87" s="239">
        <f>ROUND(P87*H87,2)</f>
        <v>0</v>
      </c>
      <c r="L87" s="235" t="s">
        <v>149</v>
      </c>
      <c r="M87" s="44"/>
      <c r="N87" s="240" t="s">
        <v>22</v>
      </c>
      <c r="O87" s="241" t="s">
        <v>44</v>
      </c>
      <c r="P87" s="242">
        <f>I87+J87</f>
        <v>0</v>
      </c>
      <c r="Q87" s="242">
        <f>ROUND(I87*H87,2)</f>
        <v>0</v>
      </c>
      <c r="R87" s="242">
        <f>ROUND(J87*H87,2)</f>
        <v>0</v>
      </c>
      <c r="S87" s="84"/>
      <c r="T87" s="243">
        <f>S87*H87</f>
        <v>0</v>
      </c>
      <c r="U87" s="243">
        <v>0</v>
      </c>
      <c r="V87" s="243">
        <f>U87*H87</f>
        <v>0</v>
      </c>
      <c r="W87" s="243">
        <v>0</v>
      </c>
      <c r="X87" s="244">
        <f>W87*H87</f>
        <v>0</v>
      </c>
      <c r="Y87" s="38"/>
      <c r="Z87" s="38"/>
      <c r="AA87" s="38"/>
      <c r="AB87" s="38"/>
      <c r="AC87" s="38"/>
      <c r="AD87" s="38"/>
      <c r="AE87" s="38"/>
      <c r="AR87" s="245" t="s">
        <v>1096</v>
      </c>
      <c r="AT87" s="245" t="s">
        <v>145</v>
      </c>
      <c r="AU87" s="245" t="s">
        <v>82</v>
      </c>
      <c r="AY87" s="17" t="s">
        <v>142</v>
      </c>
      <c r="BE87" s="246">
        <f>IF(O87="základní",K87,0)</f>
        <v>0</v>
      </c>
      <c r="BF87" s="246">
        <f>IF(O87="snížená",K87,0)</f>
        <v>0</v>
      </c>
      <c r="BG87" s="246">
        <f>IF(O87="zákl. přenesená",K87,0)</f>
        <v>0</v>
      </c>
      <c r="BH87" s="246">
        <f>IF(O87="sníž. přenesená",K87,0)</f>
        <v>0</v>
      </c>
      <c r="BI87" s="246">
        <f>IF(O87="nulová",K87,0)</f>
        <v>0</v>
      </c>
      <c r="BJ87" s="17" t="s">
        <v>82</v>
      </c>
      <c r="BK87" s="246">
        <f>ROUND(P87*H87,2)</f>
        <v>0</v>
      </c>
      <c r="BL87" s="17" t="s">
        <v>1096</v>
      </c>
      <c r="BM87" s="245" t="s">
        <v>1106</v>
      </c>
    </row>
    <row r="88" s="2" customFormat="1" ht="78" customHeight="1">
      <c r="A88" s="38"/>
      <c r="B88" s="39"/>
      <c r="C88" s="233" t="s">
        <v>166</v>
      </c>
      <c r="D88" s="233" t="s">
        <v>145</v>
      </c>
      <c r="E88" s="234" t="s">
        <v>1107</v>
      </c>
      <c r="F88" s="235" t="s">
        <v>1108</v>
      </c>
      <c r="G88" s="236" t="s">
        <v>1095</v>
      </c>
      <c r="H88" s="289"/>
      <c r="I88" s="238"/>
      <c r="J88" s="238"/>
      <c r="K88" s="239">
        <f>ROUND(P88*H88,2)</f>
        <v>0</v>
      </c>
      <c r="L88" s="235" t="s">
        <v>149</v>
      </c>
      <c r="M88" s="44"/>
      <c r="N88" s="240" t="s">
        <v>22</v>
      </c>
      <c r="O88" s="241" t="s">
        <v>44</v>
      </c>
      <c r="P88" s="242">
        <f>I88+J88</f>
        <v>0</v>
      </c>
      <c r="Q88" s="242">
        <f>ROUND(I88*H88,2)</f>
        <v>0</v>
      </c>
      <c r="R88" s="242">
        <f>ROUND(J88*H88,2)</f>
        <v>0</v>
      </c>
      <c r="S88" s="84"/>
      <c r="T88" s="243">
        <f>S88*H88</f>
        <v>0</v>
      </c>
      <c r="U88" s="243">
        <v>0</v>
      </c>
      <c r="V88" s="243">
        <f>U88*H88</f>
        <v>0</v>
      </c>
      <c r="W88" s="243">
        <v>0</v>
      </c>
      <c r="X88" s="244">
        <f>W88*H88</f>
        <v>0</v>
      </c>
      <c r="Y88" s="38"/>
      <c r="Z88" s="38"/>
      <c r="AA88" s="38"/>
      <c r="AB88" s="38"/>
      <c r="AC88" s="38"/>
      <c r="AD88" s="38"/>
      <c r="AE88" s="38"/>
      <c r="AR88" s="245" t="s">
        <v>1096</v>
      </c>
      <c r="AT88" s="245" t="s">
        <v>145</v>
      </c>
      <c r="AU88" s="245" t="s">
        <v>82</v>
      </c>
      <c r="AY88" s="17" t="s">
        <v>142</v>
      </c>
      <c r="BE88" s="246">
        <f>IF(O88="základní",K88,0)</f>
        <v>0</v>
      </c>
      <c r="BF88" s="246">
        <f>IF(O88="snížená",K88,0)</f>
        <v>0</v>
      </c>
      <c r="BG88" s="246">
        <f>IF(O88="zákl. přenesená",K88,0)</f>
        <v>0</v>
      </c>
      <c r="BH88" s="246">
        <f>IF(O88="sníž. přenesená",K88,0)</f>
        <v>0</v>
      </c>
      <c r="BI88" s="246">
        <f>IF(O88="nulová",K88,0)</f>
        <v>0</v>
      </c>
      <c r="BJ88" s="17" t="s">
        <v>82</v>
      </c>
      <c r="BK88" s="246">
        <f>ROUND(P88*H88,2)</f>
        <v>0</v>
      </c>
      <c r="BL88" s="17" t="s">
        <v>1096</v>
      </c>
      <c r="BM88" s="245" t="s">
        <v>1109</v>
      </c>
    </row>
    <row r="89" s="2" customFormat="1" ht="21.75" customHeight="1">
      <c r="A89" s="38"/>
      <c r="B89" s="39"/>
      <c r="C89" s="233" t="s">
        <v>170</v>
      </c>
      <c r="D89" s="233" t="s">
        <v>145</v>
      </c>
      <c r="E89" s="234" t="s">
        <v>1110</v>
      </c>
      <c r="F89" s="235" t="s">
        <v>1111</v>
      </c>
      <c r="G89" s="236" t="s">
        <v>1095</v>
      </c>
      <c r="H89" s="289"/>
      <c r="I89" s="238"/>
      <c r="J89" s="238"/>
      <c r="K89" s="239">
        <f>ROUND(P89*H89,2)</f>
        <v>0</v>
      </c>
      <c r="L89" s="235" t="s">
        <v>149</v>
      </c>
      <c r="M89" s="44"/>
      <c r="N89" s="240" t="s">
        <v>22</v>
      </c>
      <c r="O89" s="241" t="s">
        <v>44</v>
      </c>
      <c r="P89" s="242">
        <f>I89+J89</f>
        <v>0</v>
      </c>
      <c r="Q89" s="242">
        <f>ROUND(I89*H89,2)</f>
        <v>0</v>
      </c>
      <c r="R89" s="242">
        <f>ROUND(J89*H89,2)</f>
        <v>0</v>
      </c>
      <c r="S89" s="84"/>
      <c r="T89" s="243">
        <f>S89*H89</f>
        <v>0</v>
      </c>
      <c r="U89" s="243">
        <v>0</v>
      </c>
      <c r="V89" s="243">
        <f>U89*H89</f>
        <v>0</v>
      </c>
      <c r="W89" s="243">
        <v>0</v>
      </c>
      <c r="X89" s="244">
        <f>W89*H89</f>
        <v>0</v>
      </c>
      <c r="Y89" s="38"/>
      <c r="Z89" s="38"/>
      <c r="AA89" s="38"/>
      <c r="AB89" s="38"/>
      <c r="AC89" s="38"/>
      <c r="AD89" s="38"/>
      <c r="AE89" s="38"/>
      <c r="AR89" s="245" t="s">
        <v>1096</v>
      </c>
      <c r="AT89" s="245" t="s">
        <v>145</v>
      </c>
      <c r="AU89" s="245" t="s">
        <v>82</v>
      </c>
      <c r="AY89" s="17" t="s">
        <v>142</v>
      </c>
      <c r="BE89" s="246">
        <f>IF(O89="základní",K89,0)</f>
        <v>0</v>
      </c>
      <c r="BF89" s="246">
        <f>IF(O89="snížená",K89,0)</f>
        <v>0</v>
      </c>
      <c r="BG89" s="246">
        <f>IF(O89="zákl. přenesená",K89,0)</f>
        <v>0</v>
      </c>
      <c r="BH89" s="246">
        <f>IF(O89="sníž. přenesená",K89,0)</f>
        <v>0</v>
      </c>
      <c r="BI89" s="246">
        <f>IF(O89="nulová",K89,0)</f>
        <v>0</v>
      </c>
      <c r="BJ89" s="17" t="s">
        <v>82</v>
      </c>
      <c r="BK89" s="246">
        <f>ROUND(P89*H89,2)</f>
        <v>0</v>
      </c>
      <c r="BL89" s="17" t="s">
        <v>1096</v>
      </c>
      <c r="BM89" s="245" t="s">
        <v>1112</v>
      </c>
    </row>
    <row r="90" s="2" customFormat="1" ht="33" customHeight="1">
      <c r="A90" s="38"/>
      <c r="B90" s="39"/>
      <c r="C90" s="233" t="s">
        <v>174</v>
      </c>
      <c r="D90" s="233" t="s">
        <v>145</v>
      </c>
      <c r="E90" s="234" t="s">
        <v>1113</v>
      </c>
      <c r="F90" s="235" t="s">
        <v>1114</v>
      </c>
      <c r="G90" s="236" t="s">
        <v>1095</v>
      </c>
      <c r="H90" s="289"/>
      <c r="I90" s="238"/>
      <c r="J90" s="238"/>
      <c r="K90" s="239">
        <f>ROUND(P90*H90,2)</f>
        <v>0</v>
      </c>
      <c r="L90" s="235" t="s">
        <v>149</v>
      </c>
      <c r="M90" s="44"/>
      <c r="N90" s="283" t="s">
        <v>22</v>
      </c>
      <c r="O90" s="284" t="s">
        <v>44</v>
      </c>
      <c r="P90" s="285">
        <f>I90+J90</f>
        <v>0</v>
      </c>
      <c r="Q90" s="285">
        <f>ROUND(I90*H90,2)</f>
        <v>0</v>
      </c>
      <c r="R90" s="285">
        <f>ROUND(J90*H90,2)</f>
        <v>0</v>
      </c>
      <c r="S90" s="286"/>
      <c r="T90" s="287">
        <f>S90*H90</f>
        <v>0</v>
      </c>
      <c r="U90" s="287">
        <v>0</v>
      </c>
      <c r="V90" s="287">
        <f>U90*H90</f>
        <v>0</v>
      </c>
      <c r="W90" s="287">
        <v>0</v>
      </c>
      <c r="X90" s="288">
        <f>W90*H90</f>
        <v>0</v>
      </c>
      <c r="Y90" s="38"/>
      <c r="Z90" s="38"/>
      <c r="AA90" s="38"/>
      <c r="AB90" s="38"/>
      <c r="AC90" s="38"/>
      <c r="AD90" s="38"/>
      <c r="AE90" s="38"/>
      <c r="AR90" s="245" t="s">
        <v>1096</v>
      </c>
      <c r="AT90" s="245" t="s">
        <v>145</v>
      </c>
      <c r="AU90" s="245" t="s">
        <v>82</v>
      </c>
      <c r="AY90" s="17" t="s">
        <v>142</v>
      </c>
      <c r="BE90" s="246">
        <f>IF(O90="základní",K90,0)</f>
        <v>0</v>
      </c>
      <c r="BF90" s="246">
        <f>IF(O90="snížená",K90,0)</f>
        <v>0</v>
      </c>
      <c r="BG90" s="246">
        <f>IF(O90="zákl. přenesená",K90,0)</f>
        <v>0</v>
      </c>
      <c r="BH90" s="246">
        <f>IF(O90="sníž. přenesená",K90,0)</f>
        <v>0</v>
      </c>
      <c r="BI90" s="246">
        <f>IF(O90="nulová",K90,0)</f>
        <v>0</v>
      </c>
      <c r="BJ90" s="17" t="s">
        <v>82</v>
      </c>
      <c r="BK90" s="246">
        <f>ROUND(P90*H90,2)</f>
        <v>0</v>
      </c>
      <c r="BL90" s="17" t="s">
        <v>1096</v>
      </c>
      <c r="BM90" s="245" t="s">
        <v>1115</v>
      </c>
    </row>
    <row r="91" s="2" customFormat="1" ht="6.96" customHeight="1">
      <c r="A91" s="38"/>
      <c r="B91" s="59"/>
      <c r="C91" s="60"/>
      <c r="D91" s="60"/>
      <c r="E91" s="60"/>
      <c r="F91" s="60"/>
      <c r="G91" s="60"/>
      <c r="H91" s="60"/>
      <c r="I91" s="178"/>
      <c r="J91" s="178"/>
      <c r="K91" s="60"/>
      <c r="L91" s="60"/>
      <c r="M91" s="44"/>
      <c r="N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</sheetData>
  <sheetProtection sheet="1" autoFilter="0" formatColumns="0" formatRows="0" objects="1" scenarios="1" spinCount="100000" saltValue="YCIbFnP4dzu0wkTCA25fPB+dcLiz1uBOe8jHUi/snHkkhIrt0Yzu3KtyIX8CxSaYbCBLDl1yiI6Y9ikGbqJhlA==" hashValue="9WMf9Px31pG1pQw3ThFQmcDP0IXCREoqPvlz6vaQN7RvK8HshvWi1rVazdEHIkRzJY5jRZTEHFVxAlaV63+c8Q==" algorithmName="SHA-512" password="CC35"/>
  <autoFilter ref="C81:L90"/>
  <mergeCells count="9">
    <mergeCell ref="E7:H7"/>
    <mergeCell ref="E9:H9"/>
    <mergeCell ref="E18:H18"/>
    <mergeCell ref="E27:H27"/>
    <mergeCell ref="E50:H50"/>
    <mergeCell ref="E52:H52"/>
    <mergeCell ref="E72:H72"/>
    <mergeCell ref="E74:H7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90" customWidth="1"/>
    <col min="2" max="2" width="1.667969" style="290" customWidth="1"/>
    <col min="3" max="4" width="5" style="290" customWidth="1"/>
    <col min="5" max="5" width="11.66016" style="290" customWidth="1"/>
    <col min="6" max="6" width="9.160156" style="290" customWidth="1"/>
    <col min="7" max="7" width="5" style="290" customWidth="1"/>
    <col min="8" max="8" width="77.83203" style="290" customWidth="1"/>
    <col min="9" max="10" width="20" style="290" customWidth="1"/>
    <col min="11" max="11" width="1.667969" style="290" customWidth="1"/>
  </cols>
  <sheetData>
    <row r="1" s="1" customFormat="1" ht="37.5" customHeight="1"/>
    <row r="2" s="1" customFormat="1" ht="7.5" customHeight="1">
      <c r="B2" s="291"/>
      <c r="C2" s="292"/>
      <c r="D2" s="292"/>
      <c r="E2" s="292"/>
      <c r="F2" s="292"/>
      <c r="G2" s="292"/>
      <c r="H2" s="292"/>
      <c r="I2" s="292"/>
      <c r="J2" s="292"/>
      <c r="K2" s="293"/>
    </row>
    <row r="3" s="15" customFormat="1" ht="45" customHeight="1">
      <c r="B3" s="294"/>
      <c r="C3" s="295" t="s">
        <v>1116</v>
      </c>
      <c r="D3" s="295"/>
      <c r="E3" s="295"/>
      <c r="F3" s="295"/>
      <c r="G3" s="295"/>
      <c r="H3" s="295"/>
      <c r="I3" s="295"/>
      <c r="J3" s="295"/>
      <c r="K3" s="296"/>
    </row>
    <row r="4" s="1" customFormat="1" ht="25.5" customHeight="1">
      <c r="B4" s="297"/>
      <c r="C4" s="298" t="s">
        <v>1117</v>
      </c>
      <c r="D4" s="298"/>
      <c r="E4" s="298"/>
      <c r="F4" s="298"/>
      <c r="G4" s="298"/>
      <c r="H4" s="298"/>
      <c r="I4" s="298"/>
      <c r="J4" s="298"/>
      <c r="K4" s="299"/>
    </row>
    <row r="5" s="1" customFormat="1" ht="5.25" customHeight="1">
      <c r="B5" s="297"/>
      <c r="C5" s="300"/>
      <c r="D5" s="300"/>
      <c r="E5" s="300"/>
      <c r="F5" s="300"/>
      <c r="G5" s="300"/>
      <c r="H5" s="300"/>
      <c r="I5" s="300"/>
      <c r="J5" s="300"/>
      <c r="K5" s="299"/>
    </row>
    <row r="6" s="1" customFormat="1" ht="15" customHeight="1">
      <c r="B6" s="297"/>
      <c r="C6" s="301" t="s">
        <v>1118</v>
      </c>
      <c r="D6" s="301"/>
      <c r="E6" s="301"/>
      <c r="F6" s="301"/>
      <c r="G6" s="301"/>
      <c r="H6" s="301"/>
      <c r="I6" s="301"/>
      <c r="J6" s="301"/>
      <c r="K6" s="299"/>
    </row>
    <row r="7" s="1" customFormat="1" ht="15" customHeight="1">
      <c r="B7" s="302"/>
      <c r="C7" s="301" t="s">
        <v>1119</v>
      </c>
      <c r="D7" s="301"/>
      <c r="E7" s="301"/>
      <c r="F7" s="301"/>
      <c r="G7" s="301"/>
      <c r="H7" s="301"/>
      <c r="I7" s="301"/>
      <c r="J7" s="301"/>
      <c r="K7" s="299"/>
    </row>
    <row r="8" s="1" customFormat="1" ht="12.75" customHeight="1">
      <c r="B8" s="302"/>
      <c r="C8" s="301"/>
      <c r="D8" s="301"/>
      <c r="E8" s="301"/>
      <c r="F8" s="301"/>
      <c r="G8" s="301"/>
      <c r="H8" s="301"/>
      <c r="I8" s="301"/>
      <c r="J8" s="301"/>
      <c r="K8" s="299"/>
    </row>
    <row r="9" s="1" customFormat="1" ht="15" customHeight="1">
      <c r="B9" s="302"/>
      <c r="C9" s="301" t="s">
        <v>1120</v>
      </c>
      <c r="D9" s="301"/>
      <c r="E9" s="301"/>
      <c r="F9" s="301"/>
      <c r="G9" s="301"/>
      <c r="H9" s="301"/>
      <c r="I9" s="301"/>
      <c r="J9" s="301"/>
      <c r="K9" s="299"/>
    </row>
    <row r="10" s="1" customFormat="1" ht="15" customHeight="1">
      <c r="B10" s="302"/>
      <c r="C10" s="301"/>
      <c r="D10" s="301" t="s">
        <v>1121</v>
      </c>
      <c r="E10" s="301"/>
      <c r="F10" s="301"/>
      <c r="G10" s="301"/>
      <c r="H10" s="301"/>
      <c r="I10" s="301"/>
      <c r="J10" s="301"/>
      <c r="K10" s="299"/>
    </row>
    <row r="11" s="1" customFormat="1" ht="15" customHeight="1">
      <c r="B11" s="302"/>
      <c r="C11" s="303"/>
      <c r="D11" s="301" t="s">
        <v>1122</v>
      </c>
      <c r="E11" s="301"/>
      <c r="F11" s="301"/>
      <c r="G11" s="301"/>
      <c r="H11" s="301"/>
      <c r="I11" s="301"/>
      <c r="J11" s="301"/>
      <c r="K11" s="299"/>
    </row>
    <row r="12" s="1" customFormat="1" ht="15" customHeight="1">
      <c r="B12" s="302"/>
      <c r="C12" s="303"/>
      <c r="D12" s="301"/>
      <c r="E12" s="301"/>
      <c r="F12" s="301"/>
      <c r="G12" s="301"/>
      <c r="H12" s="301"/>
      <c r="I12" s="301"/>
      <c r="J12" s="301"/>
      <c r="K12" s="299"/>
    </row>
    <row r="13" s="1" customFormat="1" ht="15" customHeight="1">
      <c r="B13" s="302"/>
      <c r="C13" s="303"/>
      <c r="D13" s="304" t="s">
        <v>1123</v>
      </c>
      <c r="E13" s="301"/>
      <c r="F13" s="301"/>
      <c r="G13" s="301"/>
      <c r="H13" s="301"/>
      <c r="I13" s="301"/>
      <c r="J13" s="301"/>
      <c r="K13" s="299"/>
    </row>
    <row r="14" s="1" customFormat="1" ht="12.75" customHeight="1">
      <c r="B14" s="302"/>
      <c r="C14" s="303"/>
      <c r="D14" s="303"/>
      <c r="E14" s="303"/>
      <c r="F14" s="303"/>
      <c r="G14" s="303"/>
      <c r="H14" s="303"/>
      <c r="I14" s="303"/>
      <c r="J14" s="303"/>
      <c r="K14" s="299"/>
    </row>
    <row r="15" s="1" customFormat="1" ht="15" customHeight="1">
      <c r="B15" s="302"/>
      <c r="C15" s="303"/>
      <c r="D15" s="301" t="s">
        <v>1124</v>
      </c>
      <c r="E15" s="301"/>
      <c r="F15" s="301"/>
      <c r="G15" s="301"/>
      <c r="H15" s="301"/>
      <c r="I15" s="301"/>
      <c r="J15" s="301"/>
      <c r="K15" s="299"/>
    </row>
    <row r="16" s="1" customFormat="1" ht="15" customHeight="1">
      <c r="B16" s="302"/>
      <c r="C16" s="303"/>
      <c r="D16" s="301" t="s">
        <v>1125</v>
      </c>
      <c r="E16" s="301"/>
      <c r="F16" s="301"/>
      <c r="G16" s="301"/>
      <c r="H16" s="301"/>
      <c r="I16" s="301"/>
      <c r="J16" s="301"/>
      <c r="K16" s="299"/>
    </row>
    <row r="17" s="1" customFormat="1" ht="15" customHeight="1">
      <c r="B17" s="302"/>
      <c r="C17" s="303"/>
      <c r="D17" s="301" t="s">
        <v>1126</v>
      </c>
      <c r="E17" s="301"/>
      <c r="F17" s="301"/>
      <c r="G17" s="301"/>
      <c r="H17" s="301"/>
      <c r="I17" s="301"/>
      <c r="J17" s="301"/>
      <c r="K17" s="299"/>
    </row>
    <row r="18" s="1" customFormat="1" ht="15" customHeight="1">
      <c r="B18" s="302"/>
      <c r="C18" s="303"/>
      <c r="D18" s="303"/>
      <c r="E18" s="305" t="s">
        <v>100</v>
      </c>
      <c r="F18" s="301" t="s">
        <v>1127</v>
      </c>
      <c r="G18" s="301"/>
      <c r="H18" s="301"/>
      <c r="I18" s="301"/>
      <c r="J18" s="301"/>
      <c r="K18" s="299"/>
    </row>
    <row r="19" s="1" customFormat="1" ht="15" customHeight="1">
      <c r="B19" s="302"/>
      <c r="C19" s="303"/>
      <c r="D19" s="303"/>
      <c r="E19" s="305" t="s">
        <v>1128</v>
      </c>
      <c r="F19" s="301" t="s">
        <v>1129</v>
      </c>
      <c r="G19" s="301"/>
      <c r="H19" s="301"/>
      <c r="I19" s="301"/>
      <c r="J19" s="301"/>
      <c r="K19" s="299"/>
    </row>
    <row r="20" s="1" customFormat="1" ht="15" customHeight="1">
      <c r="B20" s="302"/>
      <c r="C20" s="303"/>
      <c r="D20" s="303"/>
      <c r="E20" s="305" t="s">
        <v>81</v>
      </c>
      <c r="F20" s="301" t="s">
        <v>1130</v>
      </c>
      <c r="G20" s="301"/>
      <c r="H20" s="301"/>
      <c r="I20" s="301"/>
      <c r="J20" s="301"/>
      <c r="K20" s="299"/>
    </row>
    <row r="21" s="1" customFormat="1" ht="15" customHeight="1">
      <c r="B21" s="302"/>
      <c r="C21" s="303"/>
      <c r="D21" s="303"/>
      <c r="E21" s="305" t="s">
        <v>98</v>
      </c>
      <c r="F21" s="301" t="s">
        <v>1131</v>
      </c>
      <c r="G21" s="301"/>
      <c r="H21" s="301"/>
      <c r="I21" s="301"/>
      <c r="J21" s="301"/>
      <c r="K21" s="299"/>
    </row>
    <row r="22" s="1" customFormat="1" ht="15" customHeight="1">
      <c r="B22" s="302"/>
      <c r="C22" s="303"/>
      <c r="D22" s="303"/>
      <c r="E22" s="305" t="s">
        <v>139</v>
      </c>
      <c r="F22" s="301" t="s">
        <v>140</v>
      </c>
      <c r="G22" s="301"/>
      <c r="H22" s="301"/>
      <c r="I22" s="301"/>
      <c r="J22" s="301"/>
      <c r="K22" s="299"/>
    </row>
    <row r="23" s="1" customFormat="1" ht="15" customHeight="1">
      <c r="B23" s="302"/>
      <c r="C23" s="303"/>
      <c r="D23" s="303"/>
      <c r="E23" s="305" t="s">
        <v>88</v>
      </c>
      <c r="F23" s="301" t="s">
        <v>1132</v>
      </c>
      <c r="G23" s="301"/>
      <c r="H23" s="301"/>
      <c r="I23" s="301"/>
      <c r="J23" s="301"/>
      <c r="K23" s="299"/>
    </row>
    <row r="24" s="1" customFormat="1" ht="12.75" customHeight="1">
      <c r="B24" s="302"/>
      <c r="C24" s="303"/>
      <c r="D24" s="303"/>
      <c r="E24" s="303"/>
      <c r="F24" s="303"/>
      <c r="G24" s="303"/>
      <c r="H24" s="303"/>
      <c r="I24" s="303"/>
      <c r="J24" s="303"/>
      <c r="K24" s="299"/>
    </row>
    <row r="25" s="1" customFormat="1" ht="15" customHeight="1">
      <c r="B25" s="302"/>
      <c r="C25" s="301" t="s">
        <v>1133</v>
      </c>
      <c r="D25" s="301"/>
      <c r="E25" s="301"/>
      <c r="F25" s="301"/>
      <c r="G25" s="301"/>
      <c r="H25" s="301"/>
      <c r="I25" s="301"/>
      <c r="J25" s="301"/>
      <c r="K25" s="299"/>
    </row>
    <row r="26" s="1" customFormat="1" ht="15" customHeight="1">
      <c r="B26" s="302"/>
      <c r="C26" s="301" t="s">
        <v>1134</v>
      </c>
      <c r="D26" s="301"/>
      <c r="E26" s="301"/>
      <c r="F26" s="301"/>
      <c r="G26" s="301"/>
      <c r="H26" s="301"/>
      <c r="I26" s="301"/>
      <c r="J26" s="301"/>
      <c r="K26" s="299"/>
    </row>
    <row r="27" s="1" customFormat="1" ht="15" customHeight="1">
      <c r="B27" s="302"/>
      <c r="C27" s="301"/>
      <c r="D27" s="301" t="s">
        <v>1135</v>
      </c>
      <c r="E27" s="301"/>
      <c r="F27" s="301"/>
      <c r="G27" s="301"/>
      <c r="H27" s="301"/>
      <c r="I27" s="301"/>
      <c r="J27" s="301"/>
      <c r="K27" s="299"/>
    </row>
    <row r="28" s="1" customFormat="1" ht="15" customHeight="1">
      <c r="B28" s="302"/>
      <c r="C28" s="303"/>
      <c r="D28" s="301" t="s">
        <v>1136</v>
      </c>
      <c r="E28" s="301"/>
      <c r="F28" s="301"/>
      <c r="G28" s="301"/>
      <c r="H28" s="301"/>
      <c r="I28" s="301"/>
      <c r="J28" s="301"/>
      <c r="K28" s="299"/>
    </row>
    <row r="29" s="1" customFormat="1" ht="12.75" customHeight="1">
      <c r="B29" s="302"/>
      <c r="C29" s="303"/>
      <c r="D29" s="303"/>
      <c r="E29" s="303"/>
      <c r="F29" s="303"/>
      <c r="G29" s="303"/>
      <c r="H29" s="303"/>
      <c r="I29" s="303"/>
      <c r="J29" s="303"/>
      <c r="K29" s="299"/>
    </row>
    <row r="30" s="1" customFormat="1" ht="15" customHeight="1">
      <c r="B30" s="302"/>
      <c r="C30" s="303"/>
      <c r="D30" s="301" t="s">
        <v>1137</v>
      </c>
      <c r="E30" s="301"/>
      <c r="F30" s="301"/>
      <c r="G30" s="301"/>
      <c r="H30" s="301"/>
      <c r="I30" s="301"/>
      <c r="J30" s="301"/>
      <c r="K30" s="299"/>
    </row>
    <row r="31" s="1" customFormat="1" ht="15" customHeight="1">
      <c r="B31" s="302"/>
      <c r="C31" s="303"/>
      <c r="D31" s="301" t="s">
        <v>1138</v>
      </c>
      <c r="E31" s="301"/>
      <c r="F31" s="301"/>
      <c r="G31" s="301"/>
      <c r="H31" s="301"/>
      <c r="I31" s="301"/>
      <c r="J31" s="301"/>
      <c r="K31" s="299"/>
    </row>
    <row r="32" s="1" customFormat="1" ht="12.75" customHeight="1">
      <c r="B32" s="302"/>
      <c r="C32" s="303"/>
      <c r="D32" s="303"/>
      <c r="E32" s="303"/>
      <c r="F32" s="303"/>
      <c r="G32" s="303"/>
      <c r="H32" s="303"/>
      <c r="I32" s="303"/>
      <c r="J32" s="303"/>
      <c r="K32" s="299"/>
    </row>
    <row r="33" s="1" customFormat="1" ht="15" customHeight="1">
      <c r="B33" s="302"/>
      <c r="C33" s="303"/>
      <c r="D33" s="301" t="s">
        <v>1139</v>
      </c>
      <c r="E33" s="301"/>
      <c r="F33" s="301"/>
      <c r="G33" s="301"/>
      <c r="H33" s="301"/>
      <c r="I33" s="301"/>
      <c r="J33" s="301"/>
      <c r="K33" s="299"/>
    </row>
    <row r="34" s="1" customFormat="1" ht="15" customHeight="1">
      <c r="B34" s="302"/>
      <c r="C34" s="303"/>
      <c r="D34" s="301" t="s">
        <v>1140</v>
      </c>
      <c r="E34" s="301"/>
      <c r="F34" s="301"/>
      <c r="G34" s="301"/>
      <c r="H34" s="301"/>
      <c r="I34" s="301"/>
      <c r="J34" s="301"/>
      <c r="K34" s="299"/>
    </row>
    <row r="35" s="1" customFormat="1" ht="15" customHeight="1">
      <c r="B35" s="302"/>
      <c r="C35" s="303"/>
      <c r="D35" s="301" t="s">
        <v>1141</v>
      </c>
      <c r="E35" s="301"/>
      <c r="F35" s="301"/>
      <c r="G35" s="301"/>
      <c r="H35" s="301"/>
      <c r="I35" s="301"/>
      <c r="J35" s="301"/>
      <c r="K35" s="299"/>
    </row>
    <row r="36" s="1" customFormat="1" ht="15" customHeight="1">
      <c r="B36" s="302"/>
      <c r="C36" s="303"/>
      <c r="D36" s="301"/>
      <c r="E36" s="304" t="s">
        <v>123</v>
      </c>
      <c r="F36" s="301"/>
      <c r="G36" s="301" t="s">
        <v>1142</v>
      </c>
      <c r="H36" s="301"/>
      <c r="I36" s="301"/>
      <c r="J36" s="301"/>
      <c r="K36" s="299"/>
    </row>
    <row r="37" s="1" customFormat="1" ht="30.75" customHeight="1">
      <c r="B37" s="302"/>
      <c r="C37" s="303"/>
      <c r="D37" s="301"/>
      <c r="E37" s="304" t="s">
        <v>1143</v>
      </c>
      <c r="F37" s="301"/>
      <c r="G37" s="301" t="s">
        <v>1144</v>
      </c>
      <c r="H37" s="301"/>
      <c r="I37" s="301"/>
      <c r="J37" s="301"/>
      <c r="K37" s="299"/>
    </row>
    <row r="38" s="1" customFormat="1" ht="15" customHeight="1">
      <c r="B38" s="302"/>
      <c r="C38" s="303"/>
      <c r="D38" s="301"/>
      <c r="E38" s="304" t="s">
        <v>54</v>
      </c>
      <c r="F38" s="301"/>
      <c r="G38" s="301" t="s">
        <v>1145</v>
      </c>
      <c r="H38" s="301"/>
      <c r="I38" s="301"/>
      <c r="J38" s="301"/>
      <c r="K38" s="299"/>
    </row>
    <row r="39" s="1" customFormat="1" ht="15" customHeight="1">
      <c r="B39" s="302"/>
      <c r="C39" s="303"/>
      <c r="D39" s="301"/>
      <c r="E39" s="304" t="s">
        <v>55</v>
      </c>
      <c r="F39" s="301"/>
      <c r="G39" s="301" t="s">
        <v>1146</v>
      </c>
      <c r="H39" s="301"/>
      <c r="I39" s="301"/>
      <c r="J39" s="301"/>
      <c r="K39" s="299"/>
    </row>
    <row r="40" s="1" customFormat="1" ht="15" customHeight="1">
      <c r="B40" s="302"/>
      <c r="C40" s="303"/>
      <c r="D40" s="301"/>
      <c r="E40" s="304" t="s">
        <v>124</v>
      </c>
      <c r="F40" s="301"/>
      <c r="G40" s="301" t="s">
        <v>1147</v>
      </c>
      <c r="H40" s="301"/>
      <c r="I40" s="301"/>
      <c r="J40" s="301"/>
      <c r="K40" s="299"/>
    </row>
    <row r="41" s="1" customFormat="1" ht="15" customHeight="1">
      <c r="B41" s="302"/>
      <c r="C41" s="303"/>
      <c r="D41" s="301"/>
      <c r="E41" s="304" t="s">
        <v>125</v>
      </c>
      <c r="F41" s="301"/>
      <c r="G41" s="301" t="s">
        <v>1148</v>
      </c>
      <c r="H41" s="301"/>
      <c r="I41" s="301"/>
      <c r="J41" s="301"/>
      <c r="K41" s="299"/>
    </row>
    <row r="42" s="1" customFormat="1" ht="15" customHeight="1">
      <c r="B42" s="302"/>
      <c r="C42" s="303"/>
      <c r="D42" s="301"/>
      <c r="E42" s="304" t="s">
        <v>1149</v>
      </c>
      <c r="F42" s="301"/>
      <c r="G42" s="301" t="s">
        <v>1150</v>
      </c>
      <c r="H42" s="301"/>
      <c r="I42" s="301"/>
      <c r="J42" s="301"/>
      <c r="K42" s="299"/>
    </row>
    <row r="43" s="1" customFormat="1" ht="15" customHeight="1">
      <c r="B43" s="302"/>
      <c r="C43" s="303"/>
      <c r="D43" s="301"/>
      <c r="E43" s="304"/>
      <c r="F43" s="301"/>
      <c r="G43" s="301" t="s">
        <v>1151</v>
      </c>
      <c r="H43" s="301"/>
      <c r="I43" s="301"/>
      <c r="J43" s="301"/>
      <c r="K43" s="299"/>
    </row>
    <row r="44" s="1" customFormat="1" ht="15" customHeight="1">
      <c r="B44" s="302"/>
      <c r="C44" s="303"/>
      <c r="D44" s="301"/>
      <c r="E44" s="304" t="s">
        <v>1152</v>
      </c>
      <c r="F44" s="301"/>
      <c r="G44" s="301" t="s">
        <v>1153</v>
      </c>
      <c r="H44" s="301"/>
      <c r="I44" s="301"/>
      <c r="J44" s="301"/>
      <c r="K44" s="299"/>
    </row>
    <row r="45" s="1" customFormat="1" ht="15" customHeight="1">
      <c r="B45" s="302"/>
      <c r="C45" s="303"/>
      <c r="D45" s="301"/>
      <c r="E45" s="304" t="s">
        <v>128</v>
      </c>
      <c r="F45" s="301"/>
      <c r="G45" s="301" t="s">
        <v>1154</v>
      </c>
      <c r="H45" s="301"/>
      <c r="I45" s="301"/>
      <c r="J45" s="301"/>
      <c r="K45" s="299"/>
    </row>
    <row r="46" s="1" customFormat="1" ht="12.75" customHeight="1">
      <c r="B46" s="302"/>
      <c r="C46" s="303"/>
      <c r="D46" s="301"/>
      <c r="E46" s="301"/>
      <c r="F46" s="301"/>
      <c r="G46" s="301"/>
      <c r="H46" s="301"/>
      <c r="I46" s="301"/>
      <c r="J46" s="301"/>
      <c r="K46" s="299"/>
    </row>
    <row r="47" s="1" customFormat="1" ht="15" customHeight="1">
      <c r="B47" s="302"/>
      <c r="C47" s="303"/>
      <c r="D47" s="301" t="s">
        <v>1155</v>
      </c>
      <c r="E47" s="301"/>
      <c r="F47" s="301"/>
      <c r="G47" s="301"/>
      <c r="H47" s="301"/>
      <c r="I47" s="301"/>
      <c r="J47" s="301"/>
      <c r="K47" s="299"/>
    </row>
    <row r="48" s="1" customFormat="1" ht="15" customHeight="1">
      <c r="B48" s="302"/>
      <c r="C48" s="303"/>
      <c r="D48" s="303"/>
      <c r="E48" s="301" t="s">
        <v>1156</v>
      </c>
      <c r="F48" s="301"/>
      <c r="G48" s="301"/>
      <c r="H48" s="301"/>
      <c r="I48" s="301"/>
      <c r="J48" s="301"/>
      <c r="K48" s="299"/>
    </row>
    <row r="49" s="1" customFormat="1" ht="15" customHeight="1">
      <c r="B49" s="302"/>
      <c r="C49" s="303"/>
      <c r="D49" s="303"/>
      <c r="E49" s="301" t="s">
        <v>1157</v>
      </c>
      <c r="F49" s="301"/>
      <c r="G49" s="301"/>
      <c r="H49" s="301"/>
      <c r="I49" s="301"/>
      <c r="J49" s="301"/>
      <c r="K49" s="299"/>
    </row>
    <row r="50" s="1" customFormat="1" ht="15" customHeight="1">
      <c r="B50" s="302"/>
      <c r="C50" s="303"/>
      <c r="D50" s="303"/>
      <c r="E50" s="301" t="s">
        <v>1158</v>
      </c>
      <c r="F50" s="301"/>
      <c r="G50" s="301"/>
      <c r="H50" s="301"/>
      <c r="I50" s="301"/>
      <c r="J50" s="301"/>
      <c r="K50" s="299"/>
    </row>
    <row r="51" s="1" customFormat="1" ht="15" customHeight="1">
      <c r="B51" s="302"/>
      <c r="C51" s="303"/>
      <c r="D51" s="301" t="s">
        <v>1159</v>
      </c>
      <c r="E51" s="301"/>
      <c r="F51" s="301"/>
      <c r="G51" s="301"/>
      <c r="H51" s="301"/>
      <c r="I51" s="301"/>
      <c r="J51" s="301"/>
      <c r="K51" s="299"/>
    </row>
    <row r="52" s="1" customFormat="1" ht="25.5" customHeight="1">
      <c r="B52" s="297"/>
      <c r="C52" s="298" t="s">
        <v>1160</v>
      </c>
      <c r="D52" s="298"/>
      <c r="E52" s="298"/>
      <c r="F52" s="298"/>
      <c r="G52" s="298"/>
      <c r="H52" s="298"/>
      <c r="I52" s="298"/>
      <c r="J52" s="298"/>
      <c r="K52" s="299"/>
    </row>
    <row r="53" s="1" customFormat="1" ht="5.25" customHeight="1">
      <c r="B53" s="297"/>
      <c r="C53" s="300"/>
      <c r="D53" s="300"/>
      <c r="E53" s="300"/>
      <c r="F53" s="300"/>
      <c r="G53" s="300"/>
      <c r="H53" s="300"/>
      <c r="I53" s="300"/>
      <c r="J53" s="300"/>
      <c r="K53" s="299"/>
    </row>
    <row r="54" s="1" customFormat="1" ht="15" customHeight="1">
      <c r="B54" s="297"/>
      <c r="C54" s="301" t="s">
        <v>1161</v>
      </c>
      <c r="D54" s="301"/>
      <c r="E54" s="301"/>
      <c r="F54" s="301"/>
      <c r="G54" s="301"/>
      <c r="H54" s="301"/>
      <c r="I54" s="301"/>
      <c r="J54" s="301"/>
      <c r="K54" s="299"/>
    </row>
    <row r="55" s="1" customFormat="1" ht="15" customHeight="1">
      <c r="B55" s="297"/>
      <c r="C55" s="301" t="s">
        <v>1162</v>
      </c>
      <c r="D55" s="301"/>
      <c r="E55" s="301"/>
      <c r="F55" s="301"/>
      <c r="G55" s="301"/>
      <c r="H55" s="301"/>
      <c r="I55" s="301"/>
      <c r="J55" s="301"/>
      <c r="K55" s="299"/>
    </row>
    <row r="56" s="1" customFormat="1" ht="12.75" customHeight="1">
      <c r="B56" s="297"/>
      <c r="C56" s="301"/>
      <c r="D56" s="301"/>
      <c r="E56" s="301"/>
      <c r="F56" s="301"/>
      <c r="G56" s="301"/>
      <c r="H56" s="301"/>
      <c r="I56" s="301"/>
      <c r="J56" s="301"/>
      <c r="K56" s="299"/>
    </row>
    <row r="57" s="1" customFormat="1" ht="15" customHeight="1">
      <c r="B57" s="297"/>
      <c r="C57" s="301" t="s">
        <v>1163</v>
      </c>
      <c r="D57" s="301"/>
      <c r="E57" s="301"/>
      <c r="F57" s="301"/>
      <c r="G57" s="301"/>
      <c r="H57" s="301"/>
      <c r="I57" s="301"/>
      <c r="J57" s="301"/>
      <c r="K57" s="299"/>
    </row>
    <row r="58" s="1" customFormat="1" ht="15" customHeight="1">
      <c r="B58" s="297"/>
      <c r="C58" s="303"/>
      <c r="D58" s="301" t="s">
        <v>1164</v>
      </c>
      <c r="E58" s="301"/>
      <c r="F58" s="301"/>
      <c r="G58" s="301"/>
      <c r="H58" s="301"/>
      <c r="I58" s="301"/>
      <c r="J58" s="301"/>
      <c r="K58" s="299"/>
    </row>
    <row r="59" s="1" customFormat="1" ht="15" customHeight="1">
      <c r="B59" s="297"/>
      <c r="C59" s="303"/>
      <c r="D59" s="301" t="s">
        <v>1165</v>
      </c>
      <c r="E59" s="301"/>
      <c r="F59" s="301"/>
      <c r="G59" s="301"/>
      <c r="H59" s="301"/>
      <c r="I59" s="301"/>
      <c r="J59" s="301"/>
      <c r="K59" s="299"/>
    </row>
    <row r="60" s="1" customFormat="1" ht="15" customHeight="1">
      <c r="B60" s="297"/>
      <c r="C60" s="303"/>
      <c r="D60" s="301" t="s">
        <v>1166</v>
      </c>
      <c r="E60" s="301"/>
      <c r="F60" s="301"/>
      <c r="G60" s="301"/>
      <c r="H60" s="301"/>
      <c r="I60" s="301"/>
      <c r="J60" s="301"/>
      <c r="K60" s="299"/>
    </row>
    <row r="61" s="1" customFormat="1" ht="15" customHeight="1">
      <c r="B61" s="297"/>
      <c r="C61" s="303"/>
      <c r="D61" s="301" t="s">
        <v>1167</v>
      </c>
      <c r="E61" s="301"/>
      <c r="F61" s="301"/>
      <c r="G61" s="301"/>
      <c r="H61" s="301"/>
      <c r="I61" s="301"/>
      <c r="J61" s="301"/>
      <c r="K61" s="299"/>
    </row>
    <row r="62" s="1" customFormat="1" ht="15" customHeight="1">
      <c r="B62" s="297"/>
      <c r="C62" s="303"/>
      <c r="D62" s="306" t="s">
        <v>1168</v>
      </c>
      <c r="E62" s="306"/>
      <c r="F62" s="306"/>
      <c r="G62" s="306"/>
      <c r="H62" s="306"/>
      <c r="I62" s="306"/>
      <c r="J62" s="306"/>
      <c r="K62" s="299"/>
    </row>
    <row r="63" s="1" customFormat="1" ht="15" customHeight="1">
      <c r="B63" s="297"/>
      <c r="C63" s="303"/>
      <c r="D63" s="301" t="s">
        <v>1169</v>
      </c>
      <c r="E63" s="301"/>
      <c r="F63" s="301"/>
      <c r="G63" s="301"/>
      <c r="H63" s="301"/>
      <c r="I63" s="301"/>
      <c r="J63" s="301"/>
      <c r="K63" s="299"/>
    </row>
    <row r="64" s="1" customFormat="1" ht="12.75" customHeight="1">
      <c r="B64" s="297"/>
      <c r="C64" s="303"/>
      <c r="D64" s="303"/>
      <c r="E64" s="307"/>
      <c r="F64" s="303"/>
      <c r="G64" s="303"/>
      <c r="H64" s="303"/>
      <c r="I64" s="303"/>
      <c r="J64" s="303"/>
      <c r="K64" s="299"/>
    </row>
    <row r="65" s="1" customFormat="1" ht="15" customHeight="1">
      <c r="B65" s="297"/>
      <c r="C65" s="303"/>
      <c r="D65" s="301" t="s">
        <v>1170</v>
      </c>
      <c r="E65" s="301"/>
      <c r="F65" s="301"/>
      <c r="G65" s="301"/>
      <c r="H65" s="301"/>
      <c r="I65" s="301"/>
      <c r="J65" s="301"/>
      <c r="K65" s="299"/>
    </row>
    <row r="66" s="1" customFormat="1" ht="15" customHeight="1">
      <c r="B66" s="297"/>
      <c r="C66" s="303"/>
      <c r="D66" s="306" t="s">
        <v>1171</v>
      </c>
      <c r="E66" s="306"/>
      <c r="F66" s="306"/>
      <c r="G66" s="306"/>
      <c r="H66" s="306"/>
      <c r="I66" s="306"/>
      <c r="J66" s="306"/>
      <c r="K66" s="299"/>
    </row>
    <row r="67" s="1" customFormat="1" ht="15" customHeight="1">
      <c r="B67" s="297"/>
      <c r="C67" s="303"/>
      <c r="D67" s="301" t="s">
        <v>1172</v>
      </c>
      <c r="E67" s="301"/>
      <c r="F67" s="301"/>
      <c r="G67" s="301"/>
      <c r="H67" s="301"/>
      <c r="I67" s="301"/>
      <c r="J67" s="301"/>
      <c r="K67" s="299"/>
    </row>
    <row r="68" s="1" customFormat="1" ht="15" customHeight="1">
      <c r="B68" s="297"/>
      <c r="C68" s="303"/>
      <c r="D68" s="301" t="s">
        <v>1173</v>
      </c>
      <c r="E68" s="301"/>
      <c r="F68" s="301"/>
      <c r="G68" s="301"/>
      <c r="H68" s="301"/>
      <c r="I68" s="301"/>
      <c r="J68" s="301"/>
      <c r="K68" s="299"/>
    </row>
    <row r="69" s="1" customFormat="1" ht="15" customHeight="1">
      <c r="B69" s="297"/>
      <c r="C69" s="303"/>
      <c r="D69" s="301" t="s">
        <v>1174</v>
      </c>
      <c r="E69" s="301"/>
      <c r="F69" s="301"/>
      <c r="G69" s="301"/>
      <c r="H69" s="301"/>
      <c r="I69" s="301"/>
      <c r="J69" s="301"/>
      <c r="K69" s="299"/>
    </row>
    <row r="70" s="1" customFormat="1" ht="15" customHeight="1">
      <c r="B70" s="297"/>
      <c r="C70" s="303"/>
      <c r="D70" s="301" t="s">
        <v>1175</v>
      </c>
      <c r="E70" s="301"/>
      <c r="F70" s="301"/>
      <c r="G70" s="301"/>
      <c r="H70" s="301"/>
      <c r="I70" s="301"/>
      <c r="J70" s="301"/>
      <c r="K70" s="299"/>
    </row>
    <row r="71" s="1" customFormat="1" ht="12.75" customHeight="1">
      <c r="B71" s="308"/>
      <c r="C71" s="309"/>
      <c r="D71" s="309"/>
      <c r="E71" s="309"/>
      <c r="F71" s="309"/>
      <c r="G71" s="309"/>
      <c r="H71" s="309"/>
      <c r="I71" s="309"/>
      <c r="J71" s="309"/>
      <c r="K71" s="310"/>
    </row>
    <row r="72" s="1" customFormat="1" ht="18.75" customHeight="1">
      <c r="B72" s="311"/>
      <c r="C72" s="311"/>
      <c r="D72" s="311"/>
      <c r="E72" s="311"/>
      <c r="F72" s="311"/>
      <c r="G72" s="311"/>
      <c r="H72" s="311"/>
      <c r="I72" s="311"/>
      <c r="J72" s="311"/>
      <c r="K72" s="312"/>
    </row>
    <row r="73" s="1" customFormat="1" ht="18.75" customHeight="1">
      <c r="B73" s="312"/>
      <c r="C73" s="312"/>
      <c r="D73" s="312"/>
      <c r="E73" s="312"/>
      <c r="F73" s="312"/>
      <c r="G73" s="312"/>
      <c r="H73" s="312"/>
      <c r="I73" s="312"/>
      <c r="J73" s="312"/>
      <c r="K73" s="312"/>
    </row>
    <row r="74" s="1" customFormat="1" ht="7.5" customHeight="1">
      <c r="B74" s="313"/>
      <c r="C74" s="314"/>
      <c r="D74" s="314"/>
      <c r="E74" s="314"/>
      <c r="F74" s="314"/>
      <c r="G74" s="314"/>
      <c r="H74" s="314"/>
      <c r="I74" s="314"/>
      <c r="J74" s="314"/>
      <c r="K74" s="315"/>
    </row>
    <row r="75" s="1" customFormat="1" ht="45" customHeight="1">
      <c r="B75" s="316"/>
      <c r="C75" s="317" t="s">
        <v>1176</v>
      </c>
      <c r="D75" s="317"/>
      <c r="E75" s="317"/>
      <c r="F75" s="317"/>
      <c r="G75" s="317"/>
      <c r="H75" s="317"/>
      <c r="I75" s="317"/>
      <c r="J75" s="317"/>
      <c r="K75" s="318"/>
    </row>
    <row r="76" s="1" customFormat="1" ht="17.25" customHeight="1">
      <c r="B76" s="316"/>
      <c r="C76" s="319" t="s">
        <v>1177</v>
      </c>
      <c r="D76" s="319"/>
      <c r="E76" s="319"/>
      <c r="F76" s="319" t="s">
        <v>1178</v>
      </c>
      <c r="G76" s="320"/>
      <c r="H76" s="319" t="s">
        <v>55</v>
      </c>
      <c r="I76" s="319" t="s">
        <v>58</v>
      </c>
      <c r="J76" s="319" t="s">
        <v>1179</v>
      </c>
      <c r="K76" s="318"/>
    </row>
    <row r="77" s="1" customFormat="1" ht="17.25" customHeight="1">
      <c r="B77" s="316"/>
      <c r="C77" s="321" t="s">
        <v>1180</v>
      </c>
      <c r="D77" s="321"/>
      <c r="E77" s="321"/>
      <c r="F77" s="322" t="s">
        <v>1181</v>
      </c>
      <c r="G77" s="323"/>
      <c r="H77" s="321"/>
      <c r="I77" s="321"/>
      <c r="J77" s="321" t="s">
        <v>1182</v>
      </c>
      <c r="K77" s="318"/>
    </row>
    <row r="78" s="1" customFormat="1" ht="5.25" customHeight="1">
      <c r="B78" s="316"/>
      <c r="C78" s="324"/>
      <c r="D78" s="324"/>
      <c r="E78" s="324"/>
      <c r="F78" s="324"/>
      <c r="G78" s="325"/>
      <c r="H78" s="324"/>
      <c r="I78" s="324"/>
      <c r="J78" s="324"/>
      <c r="K78" s="318"/>
    </row>
    <row r="79" s="1" customFormat="1" ht="15" customHeight="1">
      <c r="B79" s="316"/>
      <c r="C79" s="304" t="s">
        <v>54</v>
      </c>
      <c r="D79" s="324"/>
      <c r="E79" s="324"/>
      <c r="F79" s="326" t="s">
        <v>1183</v>
      </c>
      <c r="G79" s="325"/>
      <c r="H79" s="304" t="s">
        <v>1184</v>
      </c>
      <c r="I79" s="304" t="s">
        <v>1185</v>
      </c>
      <c r="J79" s="304">
        <v>20</v>
      </c>
      <c r="K79" s="318"/>
    </row>
    <row r="80" s="1" customFormat="1" ht="15" customHeight="1">
      <c r="B80" s="316"/>
      <c r="C80" s="304" t="s">
        <v>1186</v>
      </c>
      <c r="D80" s="304"/>
      <c r="E80" s="304"/>
      <c r="F80" s="326" t="s">
        <v>1183</v>
      </c>
      <c r="G80" s="325"/>
      <c r="H80" s="304" t="s">
        <v>1187</v>
      </c>
      <c r="I80" s="304" t="s">
        <v>1185</v>
      </c>
      <c r="J80" s="304">
        <v>120</v>
      </c>
      <c r="K80" s="318"/>
    </row>
    <row r="81" s="1" customFormat="1" ht="15" customHeight="1">
      <c r="B81" s="327"/>
      <c r="C81" s="304" t="s">
        <v>1188</v>
      </c>
      <c r="D81" s="304"/>
      <c r="E81" s="304"/>
      <c r="F81" s="326" t="s">
        <v>1189</v>
      </c>
      <c r="G81" s="325"/>
      <c r="H81" s="304" t="s">
        <v>1190</v>
      </c>
      <c r="I81" s="304" t="s">
        <v>1185</v>
      </c>
      <c r="J81" s="304">
        <v>50</v>
      </c>
      <c r="K81" s="318"/>
    </row>
    <row r="82" s="1" customFormat="1" ht="15" customHeight="1">
      <c r="B82" s="327"/>
      <c r="C82" s="304" t="s">
        <v>1191</v>
      </c>
      <c r="D82" s="304"/>
      <c r="E82" s="304"/>
      <c r="F82" s="326" t="s">
        <v>1183</v>
      </c>
      <c r="G82" s="325"/>
      <c r="H82" s="304" t="s">
        <v>1192</v>
      </c>
      <c r="I82" s="304" t="s">
        <v>1193</v>
      </c>
      <c r="J82" s="304"/>
      <c r="K82" s="318"/>
    </row>
    <row r="83" s="1" customFormat="1" ht="15" customHeight="1">
      <c r="B83" s="327"/>
      <c r="C83" s="328" t="s">
        <v>1194</v>
      </c>
      <c r="D83" s="328"/>
      <c r="E83" s="328"/>
      <c r="F83" s="329" t="s">
        <v>1189</v>
      </c>
      <c r="G83" s="328"/>
      <c r="H83" s="328" t="s">
        <v>1195</v>
      </c>
      <c r="I83" s="328" t="s">
        <v>1185</v>
      </c>
      <c r="J83" s="328">
        <v>15</v>
      </c>
      <c r="K83" s="318"/>
    </row>
    <row r="84" s="1" customFormat="1" ht="15" customHeight="1">
      <c r="B84" s="327"/>
      <c r="C84" s="328" t="s">
        <v>1196</v>
      </c>
      <c r="D84" s="328"/>
      <c r="E84" s="328"/>
      <c r="F84" s="329" t="s">
        <v>1189</v>
      </c>
      <c r="G84" s="328"/>
      <c r="H84" s="328" t="s">
        <v>1197</v>
      </c>
      <c r="I84" s="328" t="s">
        <v>1185</v>
      </c>
      <c r="J84" s="328">
        <v>15</v>
      </c>
      <c r="K84" s="318"/>
    </row>
    <row r="85" s="1" customFormat="1" ht="15" customHeight="1">
      <c r="B85" s="327"/>
      <c r="C85" s="328" t="s">
        <v>1198</v>
      </c>
      <c r="D85" s="328"/>
      <c r="E85" s="328"/>
      <c r="F85" s="329" t="s">
        <v>1189</v>
      </c>
      <c r="G85" s="328"/>
      <c r="H85" s="328" t="s">
        <v>1199</v>
      </c>
      <c r="I85" s="328" t="s">
        <v>1185</v>
      </c>
      <c r="J85" s="328">
        <v>20</v>
      </c>
      <c r="K85" s="318"/>
    </row>
    <row r="86" s="1" customFormat="1" ht="15" customHeight="1">
      <c r="B86" s="327"/>
      <c r="C86" s="328" t="s">
        <v>1200</v>
      </c>
      <c r="D86" s="328"/>
      <c r="E86" s="328"/>
      <c r="F86" s="329" t="s">
        <v>1189</v>
      </c>
      <c r="G86" s="328"/>
      <c r="H86" s="328" t="s">
        <v>1201</v>
      </c>
      <c r="I86" s="328" t="s">
        <v>1185</v>
      </c>
      <c r="J86" s="328">
        <v>20</v>
      </c>
      <c r="K86" s="318"/>
    </row>
    <row r="87" s="1" customFormat="1" ht="15" customHeight="1">
      <c r="B87" s="327"/>
      <c r="C87" s="304" t="s">
        <v>1202</v>
      </c>
      <c r="D87" s="304"/>
      <c r="E87" s="304"/>
      <c r="F87" s="326" t="s">
        <v>1189</v>
      </c>
      <c r="G87" s="325"/>
      <c r="H87" s="304" t="s">
        <v>1203</v>
      </c>
      <c r="I87" s="304" t="s">
        <v>1185</v>
      </c>
      <c r="J87" s="304">
        <v>50</v>
      </c>
      <c r="K87" s="318"/>
    </row>
    <row r="88" s="1" customFormat="1" ht="15" customHeight="1">
      <c r="B88" s="327"/>
      <c r="C88" s="304" t="s">
        <v>1204</v>
      </c>
      <c r="D88" s="304"/>
      <c r="E88" s="304"/>
      <c r="F88" s="326" t="s">
        <v>1189</v>
      </c>
      <c r="G88" s="325"/>
      <c r="H88" s="304" t="s">
        <v>1205</v>
      </c>
      <c r="I88" s="304" t="s">
        <v>1185</v>
      </c>
      <c r="J88" s="304">
        <v>20</v>
      </c>
      <c r="K88" s="318"/>
    </row>
    <row r="89" s="1" customFormat="1" ht="15" customHeight="1">
      <c r="B89" s="327"/>
      <c r="C89" s="304" t="s">
        <v>1206</v>
      </c>
      <c r="D89" s="304"/>
      <c r="E89" s="304"/>
      <c r="F89" s="326" t="s">
        <v>1189</v>
      </c>
      <c r="G89" s="325"/>
      <c r="H89" s="304" t="s">
        <v>1207</v>
      </c>
      <c r="I89" s="304" t="s">
        <v>1185</v>
      </c>
      <c r="J89" s="304">
        <v>20</v>
      </c>
      <c r="K89" s="318"/>
    </row>
    <row r="90" s="1" customFormat="1" ht="15" customHeight="1">
      <c r="B90" s="327"/>
      <c r="C90" s="304" t="s">
        <v>1208</v>
      </c>
      <c r="D90" s="304"/>
      <c r="E90" s="304"/>
      <c r="F90" s="326" t="s">
        <v>1189</v>
      </c>
      <c r="G90" s="325"/>
      <c r="H90" s="304" t="s">
        <v>1209</v>
      </c>
      <c r="I90" s="304" t="s">
        <v>1185</v>
      </c>
      <c r="J90" s="304">
        <v>50</v>
      </c>
      <c r="K90" s="318"/>
    </row>
    <row r="91" s="1" customFormat="1" ht="15" customHeight="1">
      <c r="B91" s="327"/>
      <c r="C91" s="304" t="s">
        <v>1210</v>
      </c>
      <c r="D91" s="304"/>
      <c r="E91" s="304"/>
      <c r="F91" s="326" t="s">
        <v>1189</v>
      </c>
      <c r="G91" s="325"/>
      <c r="H91" s="304" t="s">
        <v>1210</v>
      </c>
      <c r="I91" s="304" t="s">
        <v>1185</v>
      </c>
      <c r="J91" s="304">
        <v>50</v>
      </c>
      <c r="K91" s="318"/>
    </row>
    <row r="92" s="1" customFormat="1" ht="15" customHeight="1">
      <c r="B92" s="327"/>
      <c r="C92" s="304" t="s">
        <v>1211</v>
      </c>
      <c r="D92" s="304"/>
      <c r="E92" s="304"/>
      <c r="F92" s="326" t="s">
        <v>1189</v>
      </c>
      <c r="G92" s="325"/>
      <c r="H92" s="304" t="s">
        <v>1212</v>
      </c>
      <c r="I92" s="304" t="s">
        <v>1185</v>
      </c>
      <c r="J92" s="304">
        <v>255</v>
      </c>
      <c r="K92" s="318"/>
    </row>
    <row r="93" s="1" customFormat="1" ht="15" customHeight="1">
      <c r="B93" s="327"/>
      <c r="C93" s="304" t="s">
        <v>1213</v>
      </c>
      <c r="D93" s="304"/>
      <c r="E93" s="304"/>
      <c r="F93" s="326" t="s">
        <v>1183</v>
      </c>
      <c r="G93" s="325"/>
      <c r="H93" s="304" t="s">
        <v>1214</v>
      </c>
      <c r="I93" s="304" t="s">
        <v>1215</v>
      </c>
      <c r="J93" s="304"/>
      <c r="K93" s="318"/>
    </row>
    <row r="94" s="1" customFormat="1" ht="15" customHeight="1">
      <c r="B94" s="327"/>
      <c r="C94" s="304" t="s">
        <v>1216</v>
      </c>
      <c r="D94" s="304"/>
      <c r="E94" s="304"/>
      <c r="F94" s="326" t="s">
        <v>1183</v>
      </c>
      <c r="G94" s="325"/>
      <c r="H94" s="304" t="s">
        <v>1217</v>
      </c>
      <c r="I94" s="304" t="s">
        <v>1218</v>
      </c>
      <c r="J94" s="304"/>
      <c r="K94" s="318"/>
    </row>
    <row r="95" s="1" customFormat="1" ht="15" customHeight="1">
      <c r="B95" s="327"/>
      <c r="C95" s="304" t="s">
        <v>1219</v>
      </c>
      <c r="D95" s="304"/>
      <c r="E95" s="304"/>
      <c r="F95" s="326" t="s">
        <v>1183</v>
      </c>
      <c r="G95" s="325"/>
      <c r="H95" s="304" t="s">
        <v>1219</v>
      </c>
      <c r="I95" s="304" t="s">
        <v>1218</v>
      </c>
      <c r="J95" s="304"/>
      <c r="K95" s="318"/>
    </row>
    <row r="96" s="1" customFormat="1" ht="15" customHeight="1">
      <c r="B96" s="327"/>
      <c r="C96" s="304" t="s">
        <v>39</v>
      </c>
      <c r="D96" s="304"/>
      <c r="E96" s="304"/>
      <c r="F96" s="326" t="s">
        <v>1183</v>
      </c>
      <c r="G96" s="325"/>
      <c r="H96" s="304" t="s">
        <v>1220</v>
      </c>
      <c r="I96" s="304" t="s">
        <v>1218</v>
      </c>
      <c r="J96" s="304"/>
      <c r="K96" s="318"/>
    </row>
    <row r="97" s="1" customFormat="1" ht="15" customHeight="1">
      <c r="B97" s="327"/>
      <c r="C97" s="304" t="s">
        <v>49</v>
      </c>
      <c r="D97" s="304"/>
      <c r="E97" s="304"/>
      <c r="F97" s="326" t="s">
        <v>1183</v>
      </c>
      <c r="G97" s="325"/>
      <c r="H97" s="304" t="s">
        <v>1221</v>
      </c>
      <c r="I97" s="304" t="s">
        <v>1218</v>
      </c>
      <c r="J97" s="304"/>
      <c r="K97" s="318"/>
    </row>
    <row r="98" s="1" customFormat="1" ht="15" customHeight="1">
      <c r="B98" s="330"/>
      <c r="C98" s="331"/>
      <c r="D98" s="331"/>
      <c r="E98" s="331"/>
      <c r="F98" s="331"/>
      <c r="G98" s="331"/>
      <c r="H98" s="331"/>
      <c r="I98" s="331"/>
      <c r="J98" s="331"/>
      <c r="K98" s="332"/>
    </row>
    <row r="99" s="1" customFormat="1" ht="18.75" customHeight="1">
      <c r="B99" s="333"/>
      <c r="C99" s="334"/>
      <c r="D99" s="334"/>
      <c r="E99" s="334"/>
      <c r="F99" s="334"/>
      <c r="G99" s="334"/>
      <c r="H99" s="334"/>
      <c r="I99" s="334"/>
      <c r="J99" s="334"/>
      <c r="K99" s="333"/>
    </row>
    <row r="100" s="1" customFormat="1" ht="18.75" customHeight="1">
      <c r="B100" s="312"/>
      <c r="C100" s="312"/>
      <c r="D100" s="312"/>
      <c r="E100" s="312"/>
      <c r="F100" s="312"/>
      <c r="G100" s="312"/>
      <c r="H100" s="312"/>
      <c r="I100" s="312"/>
      <c r="J100" s="312"/>
      <c r="K100" s="312"/>
    </row>
    <row r="101" s="1" customFormat="1" ht="7.5" customHeight="1">
      <c r="B101" s="313"/>
      <c r="C101" s="314"/>
      <c r="D101" s="314"/>
      <c r="E101" s="314"/>
      <c r="F101" s="314"/>
      <c r="G101" s="314"/>
      <c r="H101" s="314"/>
      <c r="I101" s="314"/>
      <c r="J101" s="314"/>
      <c r="K101" s="315"/>
    </row>
    <row r="102" s="1" customFormat="1" ht="45" customHeight="1">
      <c r="B102" s="316"/>
      <c r="C102" s="317" t="s">
        <v>1222</v>
      </c>
      <c r="D102" s="317"/>
      <c r="E102" s="317"/>
      <c r="F102" s="317"/>
      <c r="G102" s="317"/>
      <c r="H102" s="317"/>
      <c r="I102" s="317"/>
      <c r="J102" s="317"/>
      <c r="K102" s="318"/>
    </row>
    <row r="103" s="1" customFormat="1" ht="17.25" customHeight="1">
      <c r="B103" s="316"/>
      <c r="C103" s="319" t="s">
        <v>1177</v>
      </c>
      <c r="D103" s="319"/>
      <c r="E103" s="319"/>
      <c r="F103" s="319" t="s">
        <v>1178</v>
      </c>
      <c r="G103" s="320"/>
      <c r="H103" s="319" t="s">
        <v>55</v>
      </c>
      <c r="I103" s="319" t="s">
        <v>58</v>
      </c>
      <c r="J103" s="319" t="s">
        <v>1179</v>
      </c>
      <c r="K103" s="318"/>
    </row>
    <row r="104" s="1" customFormat="1" ht="17.25" customHeight="1">
      <c r="B104" s="316"/>
      <c r="C104" s="321" t="s">
        <v>1180</v>
      </c>
      <c r="D104" s="321"/>
      <c r="E104" s="321"/>
      <c r="F104" s="322" t="s">
        <v>1181</v>
      </c>
      <c r="G104" s="323"/>
      <c r="H104" s="321"/>
      <c r="I104" s="321"/>
      <c r="J104" s="321" t="s">
        <v>1182</v>
      </c>
      <c r="K104" s="318"/>
    </row>
    <row r="105" s="1" customFormat="1" ht="5.25" customHeight="1">
      <c r="B105" s="316"/>
      <c r="C105" s="319"/>
      <c r="D105" s="319"/>
      <c r="E105" s="319"/>
      <c r="F105" s="319"/>
      <c r="G105" s="335"/>
      <c r="H105" s="319"/>
      <c r="I105" s="319"/>
      <c r="J105" s="319"/>
      <c r="K105" s="318"/>
    </row>
    <row r="106" s="1" customFormat="1" ht="15" customHeight="1">
      <c r="B106" s="316"/>
      <c r="C106" s="304" t="s">
        <v>54</v>
      </c>
      <c r="D106" s="324"/>
      <c r="E106" s="324"/>
      <c r="F106" s="326" t="s">
        <v>1183</v>
      </c>
      <c r="G106" s="335"/>
      <c r="H106" s="304" t="s">
        <v>1223</v>
      </c>
      <c r="I106" s="304" t="s">
        <v>1185</v>
      </c>
      <c r="J106" s="304">
        <v>20</v>
      </c>
      <c r="K106" s="318"/>
    </row>
    <row r="107" s="1" customFormat="1" ht="15" customHeight="1">
      <c r="B107" s="316"/>
      <c r="C107" s="304" t="s">
        <v>1186</v>
      </c>
      <c r="D107" s="304"/>
      <c r="E107" s="304"/>
      <c r="F107" s="326" t="s">
        <v>1183</v>
      </c>
      <c r="G107" s="304"/>
      <c r="H107" s="304" t="s">
        <v>1223</v>
      </c>
      <c r="I107" s="304" t="s">
        <v>1185</v>
      </c>
      <c r="J107" s="304">
        <v>120</v>
      </c>
      <c r="K107" s="318"/>
    </row>
    <row r="108" s="1" customFormat="1" ht="15" customHeight="1">
      <c r="B108" s="327"/>
      <c r="C108" s="304" t="s">
        <v>1188</v>
      </c>
      <c r="D108" s="304"/>
      <c r="E108" s="304"/>
      <c r="F108" s="326" t="s">
        <v>1189</v>
      </c>
      <c r="G108" s="304"/>
      <c r="H108" s="304" t="s">
        <v>1223</v>
      </c>
      <c r="I108" s="304" t="s">
        <v>1185</v>
      </c>
      <c r="J108" s="304">
        <v>50</v>
      </c>
      <c r="K108" s="318"/>
    </row>
    <row r="109" s="1" customFormat="1" ht="15" customHeight="1">
      <c r="B109" s="327"/>
      <c r="C109" s="304" t="s">
        <v>1191</v>
      </c>
      <c r="D109" s="304"/>
      <c r="E109" s="304"/>
      <c r="F109" s="326" t="s">
        <v>1183</v>
      </c>
      <c r="G109" s="304"/>
      <c r="H109" s="304" t="s">
        <v>1223</v>
      </c>
      <c r="I109" s="304" t="s">
        <v>1193</v>
      </c>
      <c r="J109" s="304"/>
      <c r="K109" s="318"/>
    </row>
    <row r="110" s="1" customFormat="1" ht="15" customHeight="1">
      <c r="B110" s="327"/>
      <c r="C110" s="304" t="s">
        <v>1202</v>
      </c>
      <c r="D110" s="304"/>
      <c r="E110" s="304"/>
      <c r="F110" s="326" t="s">
        <v>1189</v>
      </c>
      <c r="G110" s="304"/>
      <c r="H110" s="304" t="s">
        <v>1223</v>
      </c>
      <c r="I110" s="304" t="s">
        <v>1185</v>
      </c>
      <c r="J110" s="304">
        <v>50</v>
      </c>
      <c r="K110" s="318"/>
    </row>
    <row r="111" s="1" customFormat="1" ht="15" customHeight="1">
      <c r="B111" s="327"/>
      <c r="C111" s="304" t="s">
        <v>1210</v>
      </c>
      <c r="D111" s="304"/>
      <c r="E111" s="304"/>
      <c r="F111" s="326" t="s">
        <v>1189</v>
      </c>
      <c r="G111" s="304"/>
      <c r="H111" s="304" t="s">
        <v>1223</v>
      </c>
      <c r="I111" s="304" t="s">
        <v>1185</v>
      </c>
      <c r="J111" s="304">
        <v>50</v>
      </c>
      <c r="K111" s="318"/>
    </row>
    <row r="112" s="1" customFormat="1" ht="15" customHeight="1">
      <c r="B112" s="327"/>
      <c r="C112" s="304" t="s">
        <v>1208</v>
      </c>
      <c r="D112" s="304"/>
      <c r="E112" s="304"/>
      <c r="F112" s="326" t="s">
        <v>1189</v>
      </c>
      <c r="G112" s="304"/>
      <c r="H112" s="304" t="s">
        <v>1223</v>
      </c>
      <c r="I112" s="304" t="s">
        <v>1185</v>
      </c>
      <c r="J112" s="304">
        <v>50</v>
      </c>
      <c r="K112" s="318"/>
    </row>
    <row r="113" s="1" customFormat="1" ht="15" customHeight="1">
      <c r="B113" s="327"/>
      <c r="C113" s="304" t="s">
        <v>54</v>
      </c>
      <c r="D113" s="304"/>
      <c r="E113" s="304"/>
      <c r="F113" s="326" t="s">
        <v>1183</v>
      </c>
      <c r="G113" s="304"/>
      <c r="H113" s="304" t="s">
        <v>1224</v>
      </c>
      <c r="I113" s="304" t="s">
        <v>1185</v>
      </c>
      <c r="J113" s="304">
        <v>20</v>
      </c>
      <c r="K113" s="318"/>
    </row>
    <row r="114" s="1" customFormat="1" ht="15" customHeight="1">
      <c r="B114" s="327"/>
      <c r="C114" s="304" t="s">
        <v>1225</v>
      </c>
      <c r="D114" s="304"/>
      <c r="E114" s="304"/>
      <c r="F114" s="326" t="s">
        <v>1183</v>
      </c>
      <c r="G114" s="304"/>
      <c r="H114" s="304" t="s">
        <v>1226</v>
      </c>
      <c r="I114" s="304" t="s">
        <v>1185</v>
      </c>
      <c r="J114" s="304">
        <v>120</v>
      </c>
      <c r="K114" s="318"/>
    </row>
    <row r="115" s="1" customFormat="1" ht="15" customHeight="1">
      <c r="B115" s="327"/>
      <c r="C115" s="304" t="s">
        <v>39</v>
      </c>
      <c r="D115" s="304"/>
      <c r="E115" s="304"/>
      <c r="F115" s="326" t="s">
        <v>1183</v>
      </c>
      <c r="G115" s="304"/>
      <c r="H115" s="304" t="s">
        <v>1227</v>
      </c>
      <c r="I115" s="304" t="s">
        <v>1218</v>
      </c>
      <c r="J115" s="304"/>
      <c r="K115" s="318"/>
    </row>
    <row r="116" s="1" customFormat="1" ht="15" customHeight="1">
      <c r="B116" s="327"/>
      <c r="C116" s="304" t="s">
        <v>49</v>
      </c>
      <c r="D116" s="304"/>
      <c r="E116" s="304"/>
      <c r="F116" s="326" t="s">
        <v>1183</v>
      </c>
      <c r="G116" s="304"/>
      <c r="H116" s="304" t="s">
        <v>1228</v>
      </c>
      <c r="I116" s="304" t="s">
        <v>1218</v>
      </c>
      <c r="J116" s="304"/>
      <c r="K116" s="318"/>
    </row>
    <row r="117" s="1" customFormat="1" ht="15" customHeight="1">
      <c r="B117" s="327"/>
      <c r="C117" s="304" t="s">
        <v>58</v>
      </c>
      <c r="D117" s="304"/>
      <c r="E117" s="304"/>
      <c r="F117" s="326" t="s">
        <v>1183</v>
      </c>
      <c r="G117" s="304"/>
      <c r="H117" s="304" t="s">
        <v>1229</v>
      </c>
      <c r="I117" s="304" t="s">
        <v>1230</v>
      </c>
      <c r="J117" s="304"/>
      <c r="K117" s="318"/>
    </row>
    <row r="118" s="1" customFormat="1" ht="15" customHeight="1">
      <c r="B118" s="330"/>
      <c r="C118" s="336"/>
      <c r="D118" s="336"/>
      <c r="E118" s="336"/>
      <c r="F118" s="336"/>
      <c r="G118" s="336"/>
      <c r="H118" s="336"/>
      <c r="I118" s="336"/>
      <c r="J118" s="336"/>
      <c r="K118" s="332"/>
    </row>
    <row r="119" s="1" customFormat="1" ht="18.75" customHeight="1">
      <c r="B119" s="337"/>
      <c r="C119" s="301"/>
      <c r="D119" s="301"/>
      <c r="E119" s="301"/>
      <c r="F119" s="338"/>
      <c r="G119" s="301"/>
      <c r="H119" s="301"/>
      <c r="I119" s="301"/>
      <c r="J119" s="301"/>
      <c r="K119" s="337"/>
    </row>
    <row r="120" s="1" customFormat="1" ht="18.75" customHeight="1">
      <c r="B120" s="312"/>
      <c r="C120" s="312"/>
      <c r="D120" s="312"/>
      <c r="E120" s="312"/>
      <c r="F120" s="312"/>
      <c r="G120" s="312"/>
      <c r="H120" s="312"/>
      <c r="I120" s="312"/>
      <c r="J120" s="312"/>
      <c r="K120" s="312"/>
    </row>
    <row r="121" s="1" customFormat="1" ht="7.5" customHeight="1">
      <c r="B121" s="339"/>
      <c r="C121" s="340"/>
      <c r="D121" s="340"/>
      <c r="E121" s="340"/>
      <c r="F121" s="340"/>
      <c r="G121" s="340"/>
      <c r="H121" s="340"/>
      <c r="I121" s="340"/>
      <c r="J121" s="340"/>
      <c r="K121" s="341"/>
    </row>
    <row r="122" s="1" customFormat="1" ht="45" customHeight="1">
      <c r="B122" s="342"/>
      <c r="C122" s="295" t="s">
        <v>1231</v>
      </c>
      <c r="D122" s="295"/>
      <c r="E122" s="295"/>
      <c r="F122" s="295"/>
      <c r="G122" s="295"/>
      <c r="H122" s="295"/>
      <c r="I122" s="295"/>
      <c r="J122" s="295"/>
      <c r="K122" s="343"/>
    </row>
    <row r="123" s="1" customFormat="1" ht="17.25" customHeight="1">
      <c r="B123" s="344"/>
      <c r="C123" s="319" t="s">
        <v>1177</v>
      </c>
      <c r="D123" s="319"/>
      <c r="E123" s="319"/>
      <c r="F123" s="319" t="s">
        <v>1178</v>
      </c>
      <c r="G123" s="320"/>
      <c r="H123" s="319" t="s">
        <v>55</v>
      </c>
      <c r="I123" s="319" t="s">
        <v>58</v>
      </c>
      <c r="J123" s="319" t="s">
        <v>1179</v>
      </c>
      <c r="K123" s="345"/>
    </row>
    <row r="124" s="1" customFormat="1" ht="17.25" customHeight="1">
      <c r="B124" s="344"/>
      <c r="C124" s="321" t="s">
        <v>1180</v>
      </c>
      <c r="D124" s="321"/>
      <c r="E124" s="321"/>
      <c r="F124" s="322" t="s">
        <v>1181</v>
      </c>
      <c r="G124" s="323"/>
      <c r="H124" s="321"/>
      <c r="I124" s="321"/>
      <c r="J124" s="321" t="s">
        <v>1182</v>
      </c>
      <c r="K124" s="345"/>
    </row>
    <row r="125" s="1" customFormat="1" ht="5.25" customHeight="1">
      <c r="B125" s="346"/>
      <c r="C125" s="324"/>
      <c r="D125" s="324"/>
      <c r="E125" s="324"/>
      <c r="F125" s="324"/>
      <c r="G125" s="304"/>
      <c r="H125" s="324"/>
      <c r="I125" s="324"/>
      <c r="J125" s="324"/>
      <c r="K125" s="347"/>
    </row>
    <row r="126" s="1" customFormat="1" ht="15" customHeight="1">
      <c r="B126" s="346"/>
      <c r="C126" s="304" t="s">
        <v>1186</v>
      </c>
      <c r="D126" s="324"/>
      <c r="E126" s="324"/>
      <c r="F126" s="326" t="s">
        <v>1183</v>
      </c>
      <c r="G126" s="304"/>
      <c r="H126" s="304" t="s">
        <v>1223</v>
      </c>
      <c r="I126" s="304" t="s">
        <v>1185</v>
      </c>
      <c r="J126" s="304">
        <v>120</v>
      </c>
      <c r="K126" s="348"/>
    </row>
    <row r="127" s="1" customFormat="1" ht="15" customHeight="1">
      <c r="B127" s="346"/>
      <c r="C127" s="304" t="s">
        <v>1232</v>
      </c>
      <c r="D127" s="304"/>
      <c r="E127" s="304"/>
      <c r="F127" s="326" t="s">
        <v>1183</v>
      </c>
      <c r="G127" s="304"/>
      <c r="H127" s="304" t="s">
        <v>1233</v>
      </c>
      <c r="I127" s="304" t="s">
        <v>1185</v>
      </c>
      <c r="J127" s="304" t="s">
        <v>1234</v>
      </c>
      <c r="K127" s="348"/>
    </row>
    <row r="128" s="1" customFormat="1" ht="15" customHeight="1">
      <c r="B128" s="346"/>
      <c r="C128" s="304" t="s">
        <v>88</v>
      </c>
      <c r="D128" s="304"/>
      <c r="E128" s="304"/>
      <c r="F128" s="326" t="s">
        <v>1183</v>
      </c>
      <c r="G128" s="304"/>
      <c r="H128" s="304" t="s">
        <v>1235</v>
      </c>
      <c r="I128" s="304" t="s">
        <v>1185</v>
      </c>
      <c r="J128" s="304" t="s">
        <v>1234</v>
      </c>
      <c r="K128" s="348"/>
    </row>
    <row r="129" s="1" customFormat="1" ht="15" customHeight="1">
      <c r="B129" s="346"/>
      <c r="C129" s="304" t="s">
        <v>1194</v>
      </c>
      <c r="D129" s="304"/>
      <c r="E129" s="304"/>
      <c r="F129" s="326" t="s">
        <v>1189</v>
      </c>
      <c r="G129" s="304"/>
      <c r="H129" s="304" t="s">
        <v>1195</v>
      </c>
      <c r="I129" s="304" t="s">
        <v>1185</v>
      </c>
      <c r="J129" s="304">
        <v>15</v>
      </c>
      <c r="K129" s="348"/>
    </row>
    <row r="130" s="1" customFormat="1" ht="15" customHeight="1">
      <c r="B130" s="346"/>
      <c r="C130" s="328" t="s">
        <v>1196</v>
      </c>
      <c r="D130" s="328"/>
      <c r="E130" s="328"/>
      <c r="F130" s="329" t="s">
        <v>1189</v>
      </c>
      <c r="G130" s="328"/>
      <c r="H130" s="328" t="s">
        <v>1197</v>
      </c>
      <c r="I130" s="328" t="s">
        <v>1185</v>
      </c>
      <c r="J130" s="328">
        <v>15</v>
      </c>
      <c r="K130" s="348"/>
    </row>
    <row r="131" s="1" customFormat="1" ht="15" customHeight="1">
      <c r="B131" s="346"/>
      <c r="C131" s="328" t="s">
        <v>1198</v>
      </c>
      <c r="D131" s="328"/>
      <c r="E131" s="328"/>
      <c r="F131" s="329" t="s">
        <v>1189</v>
      </c>
      <c r="G131" s="328"/>
      <c r="H131" s="328" t="s">
        <v>1199</v>
      </c>
      <c r="I131" s="328" t="s">
        <v>1185</v>
      </c>
      <c r="J131" s="328">
        <v>20</v>
      </c>
      <c r="K131" s="348"/>
    </row>
    <row r="132" s="1" customFormat="1" ht="15" customHeight="1">
      <c r="B132" s="346"/>
      <c r="C132" s="328" t="s">
        <v>1200</v>
      </c>
      <c r="D132" s="328"/>
      <c r="E132" s="328"/>
      <c r="F132" s="329" t="s">
        <v>1189</v>
      </c>
      <c r="G132" s="328"/>
      <c r="H132" s="328" t="s">
        <v>1201</v>
      </c>
      <c r="I132" s="328" t="s">
        <v>1185</v>
      </c>
      <c r="J132" s="328">
        <v>20</v>
      </c>
      <c r="K132" s="348"/>
    </row>
    <row r="133" s="1" customFormat="1" ht="15" customHeight="1">
      <c r="B133" s="346"/>
      <c r="C133" s="304" t="s">
        <v>1188</v>
      </c>
      <c r="D133" s="304"/>
      <c r="E133" s="304"/>
      <c r="F133" s="326" t="s">
        <v>1189</v>
      </c>
      <c r="G133" s="304"/>
      <c r="H133" s="304" t="s">
        <v>1223</v>
      </c>
      <c r="I133" s="304" t="s">
        <v>1185</v>
      </c>
      <c r="J133" s="304">
        <v>50</v>
      </c>
      <c r="K133" s="348"/>
    </row>
    <row r="134" s="1" customFormat="1" ht="15" customHeight="1">
      <c r="B134" s="346"/>
      <c r="C134" s="304" t="s">
        <v>1202</v>
      </c>
      <c r="D134" s="304"/>
      <c r="E134" s="304"/>
      <c r="F134" s="326" t="s">
        <v>1189</v>
      </c>
      <c r="G134" s="304"/>
      <c r="H134" s="304" t="s">
        <v>1223</v>
      </c>
      <c r="I134" s="304" t="s">
        <v>1185</v>
      </c>
      <c r="J134" s="304">
        <v>50</v>
      </c>
      <c r="K134" s="348"/>
    </row>
    <row r="135" s="1" customFormat="1" ht="15" customHeight="1">
      <c r="B135" s="346"/>
      <c r="C135" s="304" t="s">
        <v>1208</v>
      </c>
      <c r="D135" s="304"/>
      <c r="E135" s="304"/>
      <c r="F135" s="326" t="s">
        <v>1189</v>
      </c>
      <c r="G135" s="304"/>
      <c r="H135" s="304" t="s">
        <v>1223</v>
      </c>
      <c r="I135" s="304" t="s">
        <v>1185</v>
      </c>
      <c r="J135" s="304">
        <v>50</v>
      </c>
      <c r="K135" s="348"/>
    </row>
    <row r="136" s="1" customFormat="1" ht="15" customHeight="1">
      <c r="B136" s="346"/>
      <c r="C136" s="304" t="s">
        <v>1210</v>
      </c>
      <c r="D136" s="304"/>
      <c r="E136" s="304"/>
      <c r="F136" s="326" t="s">
        <v>1189</v>
      </c>
      <c r="G136" s="304"/>
      <c r="H136" s="304" t="s">
        <v>1223</v>
      </c>
      <c r="I136" s="304" t="s">
        <v>1185</v>
      </c>
      <c r="J136" s="304">
        <v>50</v>
      </c>
      <c r="K136" s="348"/>
    </row>
    <row r="137" s="1" customFormat="1" ht="15" customHeight="1">
      <c r="B137" s="346"/>
      <c r="C137" s="304" t="s">
        <v>1211</v>
      </c>
      <c r="D137" s="304"/>
      <c r="E137" s="304"/>
      <c r="F137" s="326" t="s">
        <v>1189</v>
      </c>
      <c r="G137" s="304"/>
      <c r="H137" s="304" t="s">
        <v>1236</v>
      </c>
      <c r="I137" s="304" t="s">
        <v>1185</v>
      </c>
      <c r="J137" s="304">
        <v>255</v>
      </c>
      <c r="K137" s="348"/>
    </row>
    <row r="138" s="1" customFormat="1" ht="15" customHeight="1">
      <c r="B138" s="346"/>
      <c r="C138" s="304" t="s">
        <v>1213</v>
      </c>
      <c r="D138" s="304"/>
      <c r="E138" s="304"/>
      <c r="F138" s="326" t="s">
        <v>1183</v>
      </c>
      <c r="G138" s="304"/>
      <c r="H138" s="304" t="s">
        <v>1237</v>
      </c>
      <c r="I138" s="304" t="s">
        <v>1215</v>
      </c>
      <c r="J138" s="304"/>
      <c r="K138" s="348"/>
    </row>
    <row r="139" s="1" customFormat="1" ht="15" customHeight="1">
      <c r="B139" s="346"/>
      <c r="C139" s="304" t="s">
        <v>1216</v>
      </c>
      <c r="D139" s="304"/>
      <c r="E139" s="304"/>
      <c r="F139" s="326" t="s">
        <v>1183</v>
      </c>
      <c r="G139" s="304"/>
      <c r="H139" s="304" t="s">
        <v>1238</v>
      </c>
      <c r="I139" s="304" t="s">
        <v>1218</v>
      </c>
      <c r="J139" s="304"/>
      <c r="K139" s="348"/>
    </row>
    <row r="140" s="1" customFormat="1" ht="15" customHeight="1">
      <c r="B140" s="346"/>
      <c r="C140" s="304" t="s">
        <v>1219</v>
      </c>
      <c r="D140" s="304"/>
      <c r="E140" s="304"/>
      <c r="F140" s="326" t="s">
        <v>1183</v>
      </c>
      <c r="G140" s="304"/>
      <c r="H140" s="304" t="s">
        <v>1219</v>
      </c>
      <c r="I140" s="304" t="s">
        <v>1218</v>
      </c>
      <c r="J140" s="304"/>
      <c r="K140" s="348"/>
    </row>
    <row r="141" s="1" customFormat="1" ht="15" customHeight="1">
      <c r="B141" s="346"/>
      <c r="C141" s="304" t="s">
        <v>39</v>
      </c>
      <c r="D141" s="304"/>
      <c r="E141" s="304"/>
      <c r="F141" s="326" t="s">
        <v>1183</v>
      </c>
      <c r="G141" s="304"/>
      <c r="H141" s="304" t="s">
        <v>1239</v>
      </c>
      <c r="I141" s="304" t="s">
        <v>1218</v>
      </c>
      <c r="J141" s="304"/>
      <c r="K141" s="348"/>
    </row>
    <row r="142" s="1" customFormat="1" ht="15" customHeight="1">
      <c r="B142" s="346"/>
      <c r="C142" s="304" t="s">
        <v>1240</v>
      </c>
      <c r="D142" s="304"/>
      <c r="E142" s="304"/>
      <c r="F142" s="326" t="s">
        <v>1183</v>
      </c>
      <c r="G142" s="304"/>
      <c r="H142" s="304" t="s">
        <v>1241</v>
      </c>
      <c r="I142" s="304" t="s">
        <v>1218</v>
      </c>
      <c r="J142" s="304"/>
      <c r="K142" s="348"/>
    </row>
    <row r="143" s="1" customFormat="1" ht="15" customHeight="1">
      <c r="B143" s="349"/>
      <c r="C143" s="350"/>
      <c r="D143" s="350"/>
      <c r="E143" s="350"/>
      <c r="F143" s="350"/>
      <c r="G143" s="350"/>
      <c r="H143" s="350"/>
      <c r="I143" s="350"/>
      <c r="J143" s="350"/>
      <c r="K143" s="351"/>
    </row>
    <row r="144" s="1" customFormat="1" ht="18.75" customHeight="1">
      <c r="B144" s="301"/>
      <c r="C144" s="301"/>
      <c r="D144" s="301"/>
      <c r="E144" s="301"/>
      <c r="F144" s="338"/>
      <c r="G144" s="301"/>
      <c r="H144" s="301"/>
      <c r="I144" s="301"/>
      <c r="J144" s="301"/>
      <c r="K144" s="301"/>
    </row>
    <row r="145" s="1" customFormat="1" ht="18.75" customHeight="1">
      <c r="B145" s="312"/>
      <c r="C145" s="312"/>
      <c r="D145" s="312"/>
      <c r="E145" s="312"/>
      <c r="F145" s="312"/>
      <c r="G145" s="312"/>
      <c r="H145" s="312"/>
      <c r="I145" s="312"/>
      <c r="J145" s="312"/>
      <c r="K145" s="312"/>
    </row>
    <row r="146" s="1" customFormat="1" ht="7.5" customHeight="1">
      <c r="B146" s="313"/>
      <c r="C146" s="314"/>
      <c r="D146" s="314"/>
      <c r="E146" s="314"/>
      <c r="F146" s="314"/>
      <c r="G146" s="314"/>
      <c r="H146" s="314"/>
      <c r="I146" s="314"/>
      <c r="J146" s="314"/>
      <c r="K146" s="315"/>
    </row>
    <row r="147" s="1" customFormat="1" ht="45" customHeight="1">
      <c r="B147" s="316"/>
      <c r="C147" s="317" t="s">
        <v>1242</v>
      </c>
      <c r="D147" s="317"/>
      <c r="E147" s="317"/>
      <c r="F147" s="317"/>
      <c r="G147" s="317"/>
      <c r="H147" s="317"/>
      <c r="I147" s="317"/>
      <c r="J147" s="317"/>
      <c r="K147" s="318"/>
    </row>
    <row r="148" s="1" customFormat="1" ht="17.25" customHeight="1">
      <c r="B148" s="316"/>
      <c r="C148" s="319" t="s">
        <v>1177</v>
      </c>
      <c r="D148" s="319"/>
      <c r="E148" s="319"/>
      <c r="F148" s="319" t="s">
        <v>1178</v>
      </c>
      <c r="G148" s="320"/>
      <c r="H148" s="319" t="s">
        <v>55</v>
      </c>
      <c r="I148" s="319" t="s">
        <v>58</v>
      </c>
      <c r="J148" s="319" t="s">
        <v>1179</v>
      </c>
      <c r="K148" s="318"/>
    </row>
    <row r="149" s="1" customFormat="1" ht="17.25" customHeight="1">
      <c r="B149" s="316"/>
      <c r="C149" s="321" t="s">
        <v>1180</v>
      </c>
      <c r="D149" s="321"/>
      <c r="E149" s="321"/>
      <c r="F149" s="322" t="s">
        <v>1181</v>
      </c>
      <c r="G149" s="323"/>
      <c r="H149" s="321"/>
      <c r="I149" s="321"/>
      <c r="J149" s="321" t="s">
        <v>1182</v>
      </c>
      <c r="K149" s="318"/>
    </row>
    <row r="150" s="1" customFormat="1" ht="5.25" customHeight="1">
      <c r="B150" s="327"/>
      <c r="C150" s="324"/>
      <c r="D150" s="324"/>
      <c r="E150" s="324"/>
      <c r="F150" s="324"/>
      <c r="G150" s="325"/>
      <c r="H150" s="324"/>
      <c r="I150" s="324"/>
      <c r="J150" s="324"/>
      <c r="K150" s="348"/>
    </row>
    <row r="151" s="1" customFormat="1" ht="15" customHeight="1">
      <c r="B151" s="327"/>
      <c r="C151" s="352" t="s">
        <v>1186</v>
      </c>
      <c r="D151" s="304"/>
      <c r="E151" s="304"/>
      <c r="F151" s="353" t="s">
        <v>1183</v>
      </c>
      <c r="G151" s="304"/>
      <c r="H151" s="352" t="s">
        <v>1223</v>
      </c>
      <c r="I151" s="352" t="s">
        <v>1185</v>
      </c>
      <c r="J151" s="352">
        <v>120</v>
      </c>
      <c r="K151" s="348"/>
    </row>
    <row r="152" s="1" customFormat="1" ht="15" customHeight="1">
      <c r="B152" s="327"/>
      <c r="C152" s="352" t="s">
        <v>1232</v>
      </c>
      <c r="D152" s="304"/>
      <c r="E152" s="304"/>
      <c r="F152" s="353" t="s">
        <v>1183</v>
      </c>
      <c r="G152" s="304"/>
      <c r="H152" s="352" t="s">
        <v>1243</v>
      </c>
      <c r="I152" s="352" t="s">
        <v>1185</v>
      </c>
      <c r="J152" s="352" t="s">
        <v>1234</v>
      </c>
      <c r="K152" s="348"/>
    </row>
    <row r="153" s="1" customFormat="1" ht="15" customHeight="1">
      <c r="B153" s="327"/>
      <c r="C153" s="352" t="s">
        <v>88</v>
      </c>
      <c r="D153" s="304"/>
      <c r="E153" s="304"/>
      <c r="F153" s="353" t="s">
        <v>1183</v>
      </c>
      <c r="G153" s="304"/>
      <c r="H153" s="352" t="s">
        <v>1244</v>
      </c>
      <c r="I153" s="352" t="s">
        <v>1185</v>
      </c>
      <c r="J153" s="352" t="s">
        <v>1234</v>
      </c>
      <c r="K153" s="348"/>
    </row>
    <row r="154" s="1" customFormat="1" ht="15" customHeight="1">
      <c r="B154" s="327"/>
      <c r="C154" s="352" t="s">
        <v>1188</v>
      </c>
      <c r="D154" s="304"/>
      <c r="E154" s="304"/>
      <c r="F154" s="353" t="s">
        <v>1189</v>
      </c>
      <c r="G154" s="304"/>
      <c r="H154" s="352" t="s">
        <v>1223</v>
      </c>
      <c r="I154" s="352" t="s">
        <v>1185</v>
      </c>
      <c r="J154" s="352">
        <v>50</v>
      </c>
      <c r="K154" s="348"/>
    </row>
    <row r="155" s="1" customFormat="1" ht="15" customHeight="1">
      <c r="B155" s="327"/>
      <c r="C155" s="352" t="s">
        <v>1191</v>
      </c>
      <c r="D155" s="304"/>
      <c r="E155" s="304"/>
      <c r="F155" s="353" t="s">
        <v>1183</v>
      </c>
      <c r="G155" s="304"/>
      <c r="H155" s="352" t="s">
        <v>1223</v>
      </c>
      <c r="I155" s="352" t="s">
        <v>1193</v>
      </c>
      <c r="J155" s="352"/>
      <c r="K155" s="348"/>
    </row>
    <row r="156" s="1" customFormat="1" ht="15" customHeight="1">
      <c r="B156" s="327"/>
      <c r="C156" s="352" t="s">
        <v>1202</v>
      </c>
      <c r="D156" s="304"/>
      <c r="E156" s="304"/>
      <c r="F156" s="353" t="s">
        <v>1189</v>
      </c>
      <c r="G156" s="304"/>
      <c r="H156" s="352" t="s">
        <v>1223</v>
      </c>
      <c r="I156" s="352" t="s">
        <v>1185</v>
      </c>
      <c r="J156" s="352">
        <v>50</v>
      </c>
      <c r="K156" s="348"/>
    </row>
    <row r="157" s="1" customFormat="1" ht="15" customHeight="1">
      <c r="B157" s="327"/>
      <c r="C157" s="352" t="s">
        <v>1210</v>
      </c>
      <c r="D157" s="304"/>
      <c r="E157" s="304"/>
      <c r="F157" s="353" t="s">
        <v>1189</v>
      </c>
      <c r="G157" s="304"/>
      <c r="H157" s="352" t="s">
        <v>1223</v>
      </c>
      <c r="I157" s="352" t="s">
        <v>1185</v>
      </c>
      <c r="J157" s="352">
        <v>50</v>
      </c>
      <c r="K157" s="348"/>
    </row>
    <row r="158" s="1" customFormat="1" ht="15" customHeight="1">
      <c r="B158" s="327"/>
      <c r="C158" s="352" t="s">
        <v>1208</v>
      </c>
      <c r="D158" s="304"/>
      <c r="E158" s="304"/>
      <c r="F158" s="353" t="s">
        <v>1189</v>
      </c>
      <c r="G158" s="304"/>
      <c r="H158" s="352" t="s">
        <v>1223</v>
      </c>
      <c r="I158" s="352" t="s">
        <v>1185</v>
      </c>
      <c r="J158" s="352">
        <v>50</v>
      </c>
      <c r="K158" s="348"/>
    </row>
    <row r="159" s="1" customFormat="1" ht="15" customHeight="1">
      <c r="B159" s="327"/>
      <c r="C159" s="352" t="s">
        <v>111</v>
      </c>
      <c r="D159" s="304"/>
      <c r="E159" s="304"/>
      <c r="F159" s="353" t="s">
        <v>1183</v>
      </c>
      <c r="G159" s="304"/>
      <c r="H159" s="352" t="s">
        <v>1245</v>
      </c>
      <c r="I159" s="352" t="s">
        <v>1185</v>
      </c>
      <c r="J159" s="352" t="s">
        <v>1246</v>
      </c>
      <c r="K159" s="348"/>
    </row>
    <row r="160" s="1" customFormat="1" ht="15" customHeight="1">
      <c r="B160" s="327"/>
      <c r="C160" s="352" t="s">
        <v>1247</v>
      </c>
      <c r="D160" s="304"/>
      <c r="E160" s="304"/>
      <c r="F160" s="353" t="s">
        <v>1183</v>
      </c>
      <c r="G160" s="304"/>
      <c r="H160" s="352" t="s">
        <v>1248</v>
      </c>
      <c r="I160" s="352" t="s">
        <v>1218</v>
      </c>
      <c r="J160" s="352"/>
      <c r="K160" s="348"/>
    </row>
    <row r="161" s="1" customFormat="1" ht="15" customHeight="1">
      <c r="B161" s="354"/>
      <c r="C161" s="336"/>
      <c r="D161" s="336"/>
      <c r="E161" s="336"/>
      <c r="F161" s="336"/>
      <c r="G161" s="336"/>
      <c r="H161" s="336"/>
      <c r="I161" s="336"/>
      <c r="J161" s="336"/>
      <c r="K161" s="355"/>
    </row>
    <row r="162" s="1" customFormat="1" ht="18.75" customHeight="1">
      <c r="B162" s="301"/>
      <c r="C162" s="304"/>
      <c r="D162" s="304"/>
      <c r="E162" s="304"/>
      <c r="F162" s="326"/>
      <c r="G162" s="304"/>
      <c r="H162" s="304"/>
      <c r="I162" s="304"/>
      <c r="J162" s="304"/>
      <c r="K162" s="301"/>
    </row>
    <row r="163" s="1" customFormat="1" ht="18.75" customHeight="1">
      <c r="B163" s="301"/>
      <c r="C163" s="304"/>
      <c r="D163" s="304"/>
      <c r="E163" s="304"/>
      <c r="F163" s="326"/>
      <c r="G163" s="304"/>
      <c r="H163" s="304"/>
      <c r="I163" s="304"/>
      <c r="J163" s="304"/>
      <c r="K163" s="301"/>
    </row>
    <row r="164" s="1" customFormat="1" ht="18.75" customHeight="1">
      <c r="B164" s="301"/>
      <c r="C164" s="304"/>
      <c r="D164" s="304"/>
      <c r="E164" s="304"/>
      <c r="F164" s="326"/>
      <c r="G164" s="304"/>
      <c r="H164" s="304"/>
      <c r="I164" s="304"/>
      <c r="J164" s="304"/>
      <c r="K164" s="301"/>
    </row>
    <row r="165" s="1" customFormat="1" ht="18.75" customHeight="1">
      <c r="B165" s="301"/>
      <c r="C165" s="304"/>
      <c r="D165" s="304"/>
      <c r="E165" s="304"/>
      <c r="F165" s="326"/>
      <c r="G165" s="304"/>
      <c r="H165" s="304"/>
      <c r="I165" s="304"/>
      <c r="J165" s="304"/>
      <c r="K165" s="301"/>
    </row>
    <row r="166" s="1" customFormat="1" ht="18.75" customHeight="1">
      <c r="B166" s="301"/>
      <c r="C166" s="304"/>
      <c r="D166" s="304"/>
      <c r="E166" s="304"/>
      <c r="F166" s="326"/>
      <c r="G166" s="304"/>
      <c r="H166" s="304"/>
      <c r="I166" s="304"/>
      <c r="J166" s="304"/>
      <c r="K166" s="301"/>
    </row>
    <row r="167" s="1" customFormat="1" ht="18.75" customHeight="1">
      <c r="B167" s="301"/>
      <c r="C167" s="304"/>
      <c r="D167" s="304"/>
      <c r="E167" s="304"/>
      <c r="F167" s="326"/>
      <c r="G167" s="304"/>
      <c r="H167" s="304"/>
      <c r="I167" s="304"/>
      <c r="J167" s="304"/>
      <c r="K167" s="301"/>
    </row>
    <row r="168" s="1" customFormat="1" ht="18.75" customHeight="1">
      <c r="B168" s="301"/>
      <c r="C168" s="304"/>
      <c r="D168" s="304"/>
      <c r="E168" s="304"/>
      <c r="F168" s="326"/>
      <c r="G168" s="304"/>
      <c r="H168" s="304"/>
      <c r="I168" s="304"/>
      <c r="J168" s="304"/>
      <c r="K168" s="301"/>
    </row>
    <row r="169" s="1" customFormat="1" ht="18.75" customHeight="1">
      <c r="B169" s="312"/>
      <c r="C169" s="312"/>
      <c r="D169" s="312"/>
      <c r="E169" s="312"/>
      <c r="F169" s="312"/>
      <c r="G169" s="312"/>
      <c r="H169" s="312"/>
      <c r="I169" s="312"/>
      <c r="J169" s="312"/>
      <c r="K169" s="312"/>
    </row>
    <row r="170" s="1" customFormat="1" ht="7.5" customHeight="1">
      <c r="B170" s="291"/>
      <c r="C170" s="292"/>
      <c r="D170" s="292"/>
      <c r="E170" s="292"/>
      <c r="F170" s="292"/>
      <c r="G170" s="292"/>
      <c r="H170" s="292"/>
      <c r="I170" s="292"/>
      <c r="J170" s="292"/>
      <c r="K170" s="293"/>
    </row>
    <row r="171" s="1" customFormat="1" ht="45" customHeight="1">
      <c r="B171" s="294"/>
      <c r="C171" s="295" t="s">
        <v>1249</v>
      </c>
      <c r="D171" s="295"/>
      <c r="E171" s="295"/>
      <c r="F171" s="295"/>
      <c r="G171" s="295"/>
      <c r="H171" s="295"/>
      <c r="I171" s="295"/>
      <c r="J171" s="295"/>
      <c r="K171" s="296"/>
    </row>
    <row r="172" s="1" customFormat="1" ht="17.25" customHeight="1">
      <c r="B172" s="294"/>
      <c r="C172" s="319" t="s">
        <v>1177</v>
      </c>
      <c r="D172" s="319"/>
      <c r="E172" s="319"/>
      <c r="F172" s="319" t="s">
        <v>1178</v>
      </c>
      <c r="G172" s="356"/>
      <c r="H172" s="357" t="s">
        <v>55</v>
      </c>
      <c r="I172" s="357" t="s">
        <v>58</v>
      </c>
      <c r="J172" s="319" t="s">
        <v>1179</v>
      </c>
      <c r="K172" s="296"/>
    </row>
    <row r="173" s="1" customFormat="1" ht="17.25" customHeight="1">
      <c r="B173" s="297"/>
      <c r="C173" s="321" t="s">
        <v>1180</v>
      </c>
      <c r="D173" s="321"/>
      <c r="E173" s="321"/>
      <c r="F173" s="322" t="s">
        <v>1181</v>
      </c>
      <c r="G173" s="358"/>
      <c r="H173" s="359"/>
      <c r="I173" s="359"/>
      <c r="J173" s="321" t="s">
        <v>1182</v>
      </c>
      <c r="K173" s="299"/>
    </row>
    <row r="174" s="1" customFormat="1" ht="5.25" customHeight="1">
      <c r="B174" s="327"/>
      <c r="C174" s="324"/>
      <c r="D174" s="324"/>
      <c r="E174" s="324"/>
      <c r="F174" s="324"/>
      <c r="G174" s="325"/>
      <c r="H174" s="324"/>
      <c r="I174" s="324"/>
      <c r="J174" s="324"/>
      <c r="K174" s="348"/>
    </row>
    <row r="175" s="1" customFormat="1" ht="15" customHeight="1">
      <c r="B175" s="327"/>
      <c r="C175" s="304" t="s">
        <v>1186</v>
      </c>
      <c r="D175" s="304"/>
      <c r="E175" s="304"/>
      <c r="F175" s="326" t="s">
        <v>1183</v>
      </c>
      <c r="G175" s="304"/>
      <c r="H175" s="304" t="s">
        <v>1223</v>
      </c>
      <c r="I175" s="304" t="s">
        <v>1185</v>
      </c>
      <c r="J175" s="304">
        <v>120</v>
      </c>
      <c r="K175" s="348"/>
    </row>
    <row r="176" s="1" customFormat="1" ht="15" customHeight="1">
      <c r="B176" s="327"/>
      <c r="C176" s="304" t="s">
        <v>1232</v>
      </c>
      <c r="D176" s="304"/>
      <c r="E176" s="304"/>
      <c r="F176" s="326" t="s">
        <v>1183</v>
      </c>
      <c r="G176" s="304"/>
      <c r="H176" s="304" t="s">
        <v>1233</v>
      </c>
      <c r="I176" s="304" t="s">
        <v>1185</v>
      </c>
      <c r="J176" s="304" t="s">
        <v>1234</v>
      </c>
      <c r="K176" s="348"/>
    </row>
    <row r="177" s="1" customFormat="1" ht="15" customHeight="1">
      <c r="B177" s="327"/>
      <c r="C177" s="304" t="s">
        <v>88</v>
      </c>
      <c r="D177" s="304"/>
      <c r="E177" s="304"/>
      <c r="F177" s="326" t="s">
        <v>1183</v>
      </c>
      <c r="G177" s="304"/>
      <c r="H177" s="304" t="s">
        <v>1250</v>
      </c>
      <c r="I177" s="304" t="s">
        <v>1185</v>
      </c>
      <c r="J177" s="304" t="s">
        <v>1234</v>
      </c>
      <c r="K177" s="348"/>
    </row>
    <row r="178" s="1" customFormat="1" ht="15" customHeight="1">
      <c r="B178" s="327"/>
      <c r="C178" s="304" t="s">
        <v>1188</v>
      </c>
      <c r="D178" s="304"/>
      <c r="E178" s="304"/>
      <c r="F178" s="326" t="s">
        <v>1189</v>
      </c>
      <c r="G178" s="304"/>
      <c r="H178" s="304" t="s">
        <v>1250</v>
      </c>
      <c r="I178" s="304" t="s">
        <v>1185</v>
      </c>
      <c r="J178" s="304">
        <v>50</v>
      </c>
      <c r="K178" s="348"/>
    </row>
    <row r="179" s="1" customFormat="1" ht="15" customHeight="1">
      <c r="B179" s="327"/>
      <c r="C179" s="304" t="s">
        <v>1191</v>
      </c>
      <c r="D179" s="304"/>
      <c r="E179" s="304"/>
      <c r="F179" s="326" t="s">
        <v>1183</v>
      </c>
      <c r="G179" s="304"/>
      <c r="H179" s="304" t="s">
        <v>1250</v>
      </c>
      <c r="I179" s="304" t="s">
        <v>1193</v>
      </c>
      <c r="J179" s="304"/>
      <c r="K179" s="348"/>
    </row>
    <row r="180" s="1" customFormat="1" ht="15" customHeight="1">
      <c r="B180" s="327"/>
      <c r="C180" s="304" t="s">
        <v>1202</v>
      </c>
      <c r="D180" s="304"/>
      <c r="E180" s="304"/>
      <c r="F180" s="326" t="s">
        <v>1189</v>
      </c>
      <c r="G180" s="304"/>
      <c r="H180" s="304" t="s">
        <v>1250</v>
      </c>
      <c r="I180" s="304" t="s">
        <v>1185</v>
      </c>
      <c r="J180" s="304">
        <v>50</v>
      </c>
      <c r="K180" s="348"/>
    </row>
    <row r="181" s="1" customFormat="1" ht="15" customHeight="1">
      <c r="B181" s="327"/>
      <c r="C181" s="304" t="s">
        <v>1210</v>
      </c>
      <c r="D181" s="304"/>
      <c r="E181" s="304"/>
      <c r="F181" s="326" t="s">
        <v>1189</v>
      </c>
      <c r="G181" s="304"/>
      <c r="H181" s="304" t="s">
        <v>1250</v>
      </c>
      <c r="I181" s="304" t="s">
        <v>1185</v>
      </c>
      <c r="J181" s="304">
        <v>50</v>
      </c>
      <c r="K181" s="348"/>
    </row>
    <row r="182" s="1" customFormat="1" ht="15" customHeight="1">
      <c r="B182" s="327"/>
      <c r="C182" s="304" t="s">
        <v>1208</v>
      </c>
      <c r="D182" s="304"/>
      <c r="E182" s="304"/>
      <c r="F182" s="326" t="s">
        <v>1189</v>
      </c>
      <c r="G182" s="304"/>
      <c r="H182" s="304" t="s">
        <v>1250</v>
      </c>
      <c r="I182" s="304" t="s">
        <v>1185</v>
      </c>
      <c r="J182" s="304">
        <v>50</v>
      </c>
      <c r="K182" s="348"/>
    </row>
    <row r="183" s="1" customFormat="1" ht="15" customHeight="1">
      <c r="B183" s="327"/>
      <c r="C183" s="304" t="s">
        <v>123</v>
      </c>
      <c r="D183" s="304"/>
      <c r="E183" s="304"/>
      <c r="F183" s="326" t="s">
        <v>1183</v>
      </c>
      <c r="G183" s="304"/>
      <c r="H183" s="304" t="s">
        <v>1251</v>
      </c>
      <c r="I183" s="304" t="s">
        <v>1252</v>
      </c>
      <c r="J183" s="304"/>
      <c r="K183" s="348"/>
    </row>
    <row r="184" s="1" customFormat="1" ht="15" customHeight="1">
      <c r="B184" s="327"/>
      <c r="C184" s="304" t="s">
        <v>58</v>
      </c>
      <c r="D184" s="304"/>
      <c r="E184" s="304"/>
      <c r="F184" s="326" t="s">
        <v>1183</v>
      </c>
      <c r="G184" s="304"/>
      <c r="H184" s="304" t="s">
        <v>1253</v>
      </c>
      <c r="I184" s="304" t="s">
        <v>1254</v>
      </c>
      <c r="J184" s="304">
        <v>1</v>
      </c>
      <c r="K184" s="348"/>
    </row>
    <row r="185" s="1" customFormat="1" ht="15" customHeight="1">
      <c r="B185" s="327"/>
      <c r="C185" s="304" t="s">
        <v>54</v>
      </c>
      <c r="D185" s="304"/>
      <c r="E185" s="304"/>
      <c r="F185" s="326" t="s">
        <v>1183</v>
      </c>
      <c r="G185" s="304"/>
      <c r="H185" s="304" t="s">
        <v>1255</v>
      </c>
      <c r="I185" s="304" t="s">
        <v>1185</v>
      </c>
      <c r="J185" s="304">
        <v>20</v>
      </c>
      <c r="K185" s="348"/>
    </row>
    <row r="186" s="1" customFormat="1" ht="15" customHeight="1">
      <c r="B186" s="327"/>
      <c r="C186" s="304" t="s">
        <v>55</v>
      </c>
      <c r="D186" s="304"/>
      <c r="E186" s="304"/>
      <c r="F186" s="326" t="s">
        <v>1183</v>
      </c>
      <c r="G186" s="304"/>
      <c r="H186" s="304" t="s">
        <v>1256</v>
      </c>
      <c r="I186" s="304" t="s">
        <v>1185</v>
      </c>
      <c r="J186" s="304">
        <v>255</v>
      </c>
      <c r="K186" s="348"/>
    </row>
    <row r="187" s="1" customFormat="1" ht="15" customHeight="1">
      <c r="B187" s="327"/>
      <c r="C187" s="304" t="s">
        <v>124</v>
      </c>
      <c r="D187" s="304"/>
      <c r="E187" s="304"/>
      <c r="F187" s="326" t="s">
        <v>1183</v>
      </c>
      <c r="G187" s="304"/>
      <c r="H187" s="304" t="s">
        <v>1147</v>
      </c>
      <c r="I187" s="304" t="s">
        <v>1185</v>
      </c>
      <c r="J187" s="304">
        <v>10</v>
      </c>
      <c r="K187" s="348"/>
    </row>
    <row r="188" s="1" customFormat="1" ht="15" customHeight="1">
      <c r="B188" s="327"/>
      <c r="C188" s="304" t="s">
        <v>125</v>
      </c>
      <c r="D188" s="304"/>
      <c r="E188" s="304"/>
      <c r="F188" s="326" t="s">
        <v>1183</v>
      </c>
      <c r="G188" s="304"/>
      <c r="H188" s="304" t="s">
        <v>1257</v>
      </c>
      <c r="I188" s="304" t="s">
        <v>1218</v>
      </c>
      <c r="J188" s="304"/>
      <c r="K188" s="348"/>
    </row>
    <row r="189" s="1" customFormat="1" ht="15" customHeight="1">
      <c r="B189" s="327"/>
      <c r="C189" s="304" t="s">
        <v>1258</v>
      </c>
      <c r="D189" s="304"/>
      <c r="E189" s="304"/>
      <c r="F189" s="326" t="s">
        <v>1183</v>
      </c>
      <c r="G189" s="304"/>
      <c r="H189" s="304" t="s">
        <v>1259</v>
      </c>
      <c r="I189" s="304" t="s">
        <v>1218</v>
      </c>
      <c r="J189" s="304"/>
      <c r="K189" s="348"/>
    </row>
    <row r="190" s="1" customFormat="1" ht="15" customHeight="1">
      <c r="B190" s="327"/>
      <c r="C190" s="304" t="s">
        <v>1247</v>
      </c>
      <c r="D190" s="304"/>
      <c r="E190" s="304"/>
      <c r="F190" s="326" t="s">
        <v>1183</v>
      </c>
      <c r="G190" s="304"/>
      <c r="H190" s="304" t="s">
        <v>1260</v>
      </c>
      <c r="I190" s="304" t="s">
        <v>1218</v>
      </c>
      <c r="J190" s="304"/>
      <c r="K190" s="348"/>
    </row>
    <row r="191" s="1" customFormat="1" ht="15" customHeight="1">
      <c r="B191" s="327"/>
      <c r="C191" s="304" t="s">
        <v>128</v>
      </c>
      <c r="D191" s="304"/>
      <c r="E191" s="304"/>
      <c r="F191" s="326" t="s">
        <v>1189</v>
      </c>
      <c r="G191" s="304"/>
      <c r="H191" s="304" t="s">
        <v>1261</v>
      </c>
      <c r="I191" s="304" t="s">
        <v>1185</v>
      </c>
      <c r="J191" s="304">
        <v>50</v>
      </c>
      <c r="K191" s="348"/>
    </row>
    <row r="192" s="1" customFormat="1" ht="15" customHeight="1">
      <c r="B192" s="327"/>
      <c r="C192" s="304" t="s">
        <v>1262</v>
      </c>
      <c r="D192" s="304"/>
      <c r="E192" s="304"/>
      <c r="F192" s="326" t="s">
        <v>1189</v>
      </c>
      <c r="G192" s="304"/>
      <c r="H192" s="304" t="s">
        <v>1263</v>
      </c>
      <c r="I192" s="304" t="s">
        <v>1264</v>
      </c>
      <c r="J192" s="304"/>
      <c r="K192" s="348"/>
    </row>
    <row r="193" s="1" customFormat="1" ht="15" customHeight="1">
      <c r="B193" s="327"/>
      <c r="C193" s="304" t="s">
        <v>1265</v>
      </c>
      <c r="D193" s="304"/>
      <c r="E193" s="304"/>
      <c r="F193" s="326" t="s">
        <v>1189</v>
      </c>
      <c r="G193" s="304"/>
      <c r="H193" s="304" t="s">
        <v>1266</v>
      </c>
      <c r="I193" s="304" t="s">
        <v>1264</v>
      </c>
      <c r="J193" s="304"/>
      <c r="K193" s="348"/>
    </row>
    <row r="194" s="1" customFormat="1" ht="15" customHeight="1">
      <c r="B194" s="327"/>
      <c r="C194" s="304" t="s">
        <v>1267</v>
      </c>
      <c r="D194" s="304"/>
      <c r="E194" s="304"/>
      <c r="F194" s="326" t="s">
        <v>1189</v>
      </c>
      <c r="G194" s="304"/>
      <c r="H194" s="304" t="s">
        <v>1268</v>
      </c>
      <c r="I194" s="304" t="s">
        <v>1264</v>
      </c>
      <c r="J194" s="304"/>
      <c r="K194" s="348"/>
    </row>
    <row r="195" s="1" customFormat="1" ht="15" customHeight="1">
      <c r="B195" s="327"/>
      <c r="C195" s="360" t="s">
        <v>1269</v>
      </c>
      <c r="D195" s="304"/>
      <c r="E195" s="304"/>
      <c r="F195" s="326" t="s">
        <v>1189</v>
      </c>
      <c r="G195" s="304"/>
      <c r="H195" s="304" t="s">
        <v>1270</v>
      </c>
      <c r="I195" s="304" t="s">
        <v>1271</v>
      </c>
      <c r="J195" s="361" t="s">
        <v>1272</v>
      </c>
      <c r="K195" s="348"/>
    </row>
    <row r="196" s="1" customFormat="1" ht="15" customHeight="1">
      <c r="B196" s="327"/>
      <c r="C196" s="311" t="s">
        <v>43</v>
      </c>
      <c r="D196" s="304"/>
      <c r="E196" s="304"/>
      <c r="F196" s="326" t="s">
        <v>1183</v>
      </c>
      <c r="G196" s="304"/>
      <c r="H196" s="301" t="s">
        <v>1273</v>
      </c>
      <c r="I196" s="304" t="s">
        <v>1274</v>
      </c>
      <c r="J196" s="304"/>
      <c r="K196" s="348"/>
    </row>
    <row r="197" s="1" customFormat="1" ht="15" customHeight="1">
      <c r="B197" s="327"/>
      <c r="C197" s="311" t="s">
        <v>1275</v>
      </c>
      <c r="D197" s="304"/>
      <c r="E197" s="304"/>
      <c r="F197" s="326" t="s">
        <v>1183</v>
      </c>
      <c r="G197" s="304"/>
      <c r="H197" s="304" t="s">
        <v>1276</v>
      </c>
      <c r="I197" s="304" t="s">
        <v>1218</v>
      </c>
      <c r="J197" s="304"/>
      <c r="K197" s="348"/>
    </row>
    <row r="198" s="1" customFormat="1" ht="15" customHeight="1">
      <c r="B198" s="327"/>
      <c r="C198" s="311" t="s">
        <v>1277</v>
      </c>
      <c r="D198" s="304"/>
      <c r="E198" s="304"/>
      <c r="F198" s="326" t="s">
        <v>1183</v>
      </c>
      <c r="G198" s="304"/>
      <c r="H198" s="304" t="s">
        <v>1278</v>
      </c>
      <c r="I198" s="304" t="s">
        <v>1218</v>
      </c>
      <c r="J198" s="304"/>
      <c r="K198" s="348"/>
    </row>
    <row r="199" s="1" customFormat="1" ht="15" customHeight="1">
      <c r="B199" s="327"/>
      <c r="C199" s="311" t="s">
        <v>1279</v>
      </c>
      <c r="D199" s="304"/>
      <c r="E199" s="304"/>
      <c r="F199" s="326" t="s">
        <v>1189</v>
      </c>
      <c r="G199" s="304"/>
      <c r="H199" s="304" t="s">
        <v>1280</v>
      </c>
      <c r="I199" s="304" t="s">
        <v>1218</v>
      </c>
      <c r="J199" s="304"/>
      <c r="K199" s="348"/>
    </row>
    <row r="200" s="1" customFormat="1" ht="15" customHeight="1">
      <c r="B200" s="354"/>
      <c r="C200" s="362"/>
      <c r="D200" s="336"/>
      <c r="E200" s="336"/>
      <c r="F200" s="336"/>
      <c r="G200" s="336"/>
      <c r="H200" s="336"/>
      <c r="I200" s="336"/>
      <c r="J200" s="336"/>
      <c r="K200" s="355"/>
    </row>
    <row r="201" s="1" customFormat="1" ht="18.75" customHeight="1">
      <c r="B201" s="301"/>
      <c r="C201" s="304"/>
      <c r="D201" s="304"/>
      <c r="E201" s="304"/>
      <c r="F201" s="326"/>
      <c r="G201" s="304"/>
      <c r="H201" s="304"/>
      <c r="I201" s="304"/>
      <c r="J201" s="304"/>
      <c r="K201" s="301"/>
    </row>
    <row r="202" s="1" customFormat="1" ht="18.75" customHeight="1">
      <c r="B202" s="312"/>
      <c r="C202" s="312"/>
      <c r="D202" s="312"/>
      <c r="E202" s="312"/>
      <c r="F202" s="312"/>
      <c r="G202" s="312"/>
      <c r="H202" s="312"/>
      <c r="I202" s="312"/>
      <c r="J202" s="312"/>
      <c r="K202" s="312"/>
    </row>
    <row r="203" s="1" customFormat="1" ht="13.5">
      <c r="B203" s="291"/>
      <c r="C203" s="292"/>
      <c r="D203" s="292"/>
      <c r="E203" s="292"/>
      <c r="F203" s="292"/>
      <c r="G203" s="292"/>
      <c r="H203" s="292"/>
      <c r="I203" s="292"/>
      <c r="J203" s="292"/>
      <c r="K203" s="293"/>
    </row>
    <row r="204" s="1" customFormat="1" ht="21" customHeight="1">
      <c r="B204" s="294"/>
      <c r="C204" s="295" t="s">
        <v>1281</v>
      </c>
      <c r="D204" s="295"/>
      <c r="E204" s="295"/>
      <c r="F204" s="295"/>
      <c r="G204" s="295"/>
      <c r="H204" s="295"/>
      <c r="I204" s="295"/>
      <c r="J204" s="295"/>
      <c r="K204" s="296"/>
    </row>
    <row r="205" s="1" customFormat="1" ht="25.5" customHeight="1">
      <c r="B205" s="294"/>
      <c r="C205" s="363" t="s">
        <v>1282</v>
      </c>
      <c r="D205" s="363"/>
      <c r="E205" s="363"/>
      <c r="F205" s="363" t="s">
        <v>1283</v>
      </c>
      <c r="G205" s="364"/>
      <c r="H205" s="363" t="s">
        <v>1284</v>
      </c>
      <c r="I205" s="363"/>
      <c r="J205" s="363"/>
      <c r="K205" s="296"/>
    </row>
    <row r="206" s="1" customFormat="1" ht="5.25" customHeight="1">
      <c r="B206" s="327"/>
      <c r="C206" s="324"/>
      <c r="D206" s="324"/>
      <c r="E206" s="324"/>
      <c r="F206" s="324"/>
      <c r="G206" s="304"/>
      <c r="H206" s="324"/>
      <c r="I206" s="324"/>
      <c r="J206" s="324"/>
      <c r="K206" s="348"/>
    </row>
    <row r="207" s="1" customFormat="1" ht="15" customHeight="1">
      <c r="B207" s="327"/>
      <c r="C207" s="304" t="s">
        <v>1274</v>
      </c>
      <c r="D207" s="304"/>
      <c r="E207" s="304"/>
      <c r="F207" s="326" t="s">
        <v>44</v>
      </c>
      <c r="G207" s="304"/>
      <c r="H207" s="304" t="s">
        <v>1285</v>
      </c>
      <c r="I207" s="304"/>
      <c r="J207" s="304"/>
      <c r="K207" s="348"/>
    </row>
    <row r="208" s="1" customFormat="1" ht="15" customHeight="1">
      <c r="B208" s="327"/>
      <c r="C208" s="333"/>
      <c r="D208" s="304"/>
      <c r="E208" s="304"/>
      <c r="F208" s="326" t="s">
        <v>45</v>
      </c>
      <c r="G208" s="304"/>
      <c r="H208" s="304" t="s">
        <v>1286</v>
      </c>
      <c r="I208" s="304"/>
      <c r="J208" s="304"/>
      <c r="K208" s="348"/>
    </row>
    <row r="209" s="1" customFormat="1" ht="15" customHeight="1">
      <c r="B209" s="327"/>
      <c r="C209" s="333"/>
      <c r="D209" s="304"/>
      <c r="E209" s="304"/>
      <c r="F209" s="326" t="s">
        <v>48</v>
      </c>
      <c r="G209" s="304"/>
      <c r="H209" s="304" t="s">
        <v>1287</v>
      </c>
      <c r="I209" s="304"/>
      <c r="J209" s="304"/>
      <c r="K209" s="348"/>
    </row>
    <row r="210" s="1" customFormat="1" ht="15" customHeight="1">
      <c r="B210" s="327"/>
      <c r="C210" s="304"/>
      <c r="D210" s="304"/>
      <c r="E210" s="304"/>
      <c r="F210" s="326" t="s">
        <v>46</v>
      </c>
      <c r="G210" s="304"/>
      <c r="H210" s="304" t="s">
        <v>1288</v>
      </c>
      <c r="I210" s="304"/>
      <c r="J210" s="304"/>
      <c r="K210" s="348"/>
    </row>
    <row r="211" s="1" customFormat="1" ht="15" customHeight="1">
      <c r="B211" s="327"/>
      <c r="C211" s="304"/>
      <c r="D211" s="304"/>
      <c r="E211" s="304"/>
      <c r="F211" s="326" t="s">
        <v>47</v>
      </c>
      <c r="G211" s="304"/>
      <c r="H211" s="304" t="s">
        <v>1289</v>
      </c>
      <c r="I211" s="304"/>
      <c r="J211" s="304"/>
      <c r="K211" s="348"/>
    </row>
    <row r="212" s="1" customFormat="1" ht="15" customHeight="1">
      <c r="B212" s="327"/>
      <c r="C212" s="304"/>
      <c r="D212" s="304"/>
      <c r="E212" s="304"/>
      <c r="F212" s="326"/>
      <c r="G212" s="304"/>
      <c r="H212" s="304"/>
      <c r="I212" s="304"/>
      <c r="J212" s="304"/>
      <c r="K212" s="348"/>
    </row>
    <row r="213" s="1" customFormat="1" ht="15" customHeight="1">
      <c r="B213" s="327"/>
      <c r="C213" s="304" t="s">
        <v>1230</v>
      </c>
      <c r="D213" s="304"/>
      <c r="E213" s="304"/>
      <c r="F213" s="326" t="s">
        <v>100</v>
      </c>
      <c r="G213" s="304"/>
      <c r="H213" s="304" t="s">
        <v>1290</v>
      </c>
      <c r="I213" s="304"/>
      <c r="J213" s="304"/>
      <c r="K213" s="348"/>
    </row>
    <row r="214" s="1" customFormat="1" ht="15" customHeight="1">
      <c r="B214" s="327"/>
      <c r="C214" s="333"/>
      <c r="D214" s="304"/>
      <c r="E214" s="304"/>
      <c r="F214" s="326" t="s">
        <v>81</v>
      </c>
      <c r="G214" s="304"/>
      <c r="H214" s="304" t="s">
        <v>1130</v>
      </c>
      <c r="I214" s="304"/>
      <c r="J214" s="304"/>
      <c r="K214" s="348"/>
    </row>
    <row r="215" s="1" customFormat="1" ht="15" customHeight="1">
      <c r="B215" s="327"/>
      <c r="C215" s="304"/>
      <c r="D215" s="304"/>
      <c r="E215" s="304"/>
      <c r="F215" s="326" t="s">
        <v>1128</v>
      </c>
      <c r="G215" s="304"/>
      <c r="H215" s="304" t="s">
        <v>1291</v>
      </c>
      <c r="I215" s="304"/>
      <c r="J215" s="304"/>
      <c r="K215" s="348"/>
    </row>
    <row r="216" s="1" customFormat="1" ht="15" customHeight="1">
      <c r="B216" s="365"/>
      <c r="C216" s="333"/>
      <c r="D216" s="333"/>
      <c r="E216" s="333"/>
      <c r="F216" s="326" t="s">
        <v>98</v>
      </c>
      <c r="G216" s="311"/>
      <c r="H216" s="352" t="s">
        <v>1131</v>
      </c>
      <c r="I216" s="352"/>
      <c r="J216" s="352"/>
      <c r="K216" s="366"/>
    </row>
    <row r="217" s="1" customFormat="1" ht="15" customHeight="1">
      <c r="B217" s="365"/>
      <c r="C217" s="333"/>
      <c r="D217" s="333"/>
      <c r="E217" s="333"/>
      <c r="F217" s="326" t="s">
        <v>139</v>
      </c>
      <c r="G217" s="311"/>
      <c r="H217" s="352" t="s">
        <v>1292</v>
      </c>
      <c r="I217" s="352"/>
      <c r="J217" s="352"/>
      <c r="K217" s="366"/>
    </row>
    <row r="218" s="1" customFormat="1" ht="15" customHeight="1">
      <c r="B218" s="365"/>
      <c r="C218" s="333"/>
      <c r="D218" s="333"/>
      <c r="E218" s="333"/>
      <c r="F218" s="367"/>
      <c r="G218" s="311"/>
      <c r="H218" s="368"/>
      <c r="I218" s="368"/>
      <c r="J218" s="368"/>
      <c r="K218" s="366"/>
    </row>
    <row r="219" s="1" customFormat="1" ht="15" customHeight="1">
      <c r="B219" s="365"/>
      <c r="C219" s="304" t="s">
        <v>1254</v>
      </c>
      <c r="D219" s="333"/>
      <c r="E219" s="333"/>
      <c r="F219" s="326">
        <v>1</v>
      </c>
      <c r="G219" s="311"/>
      <c r="H219" s="352" t="s">
        <v>1293</v>
      </c>
      <c r="I219" s="352"/>
      <c r="J219" s="352"/>
      <c r="K219" s="366"/>
    </row>
    <row r="220" s="1" customFormat="1" ht="15" customHeight="1">
      <c r="B220" s="365"/>
      <c r="C220" s="333"/>
      <c r="D220" s="333"/>
      <c r="E220" s="333"/>
      <c r="F220" s="326">
        <v>2</v>
      </c>
      <c r="G220" s="311"/>
      <c r="H220" s="352" t="s">
        <v>1294</v>
      </c>
      <c r="I220" s="352"/>
      <c r="J220" s="352"/>
      <c r="K220" s="366"/>
    </row>
    <row r="221" s="1" customFormat="1" ht="15" customHeight="1">
      <c r="B221" s="365"/>
      <c r="C221" s="333"/>
      <c r="D221" s="333"/>
      <c r="E221" s="333"/>
      <c r="F221" s="326">
        <v>3</v>
      </c>
      <c r="G221" s="311"/>
      <c r="H221" s="352" t="s">
        <v>1295</v>
      </c>
      <c r="I221" s="352"/>
      <c r="J221" s="352"/>
      <c r="K221" s="366"/>
    </row>
    <row r="222" s="1" customFormat="1" ht="15" customHeight="1">
      <c r="B222" s="365"/>
      <c r="C222" s="333"/>
      <c r="D222" s="333"/>
      <c r="E222" s="333"/>
      <c r="F222" s="326">
        <v>4</v>
      </c>
      <c r="G222" s="311"/>
      <c r="H222" s="352" t="s">
        <v>1296</v>
      </c>
      <c r="I222" s="352"/>
      <c r="J222" s="352"/>
      <c r="K222" s="366"/>
    </row>
    <row r="223" s="1" customFormat="1" ht="12.75" customHeight="1">
      <c r="B223" s="369"/>
      <c r="C223" s="370"/>
      <c r="D223" s="370"/>
      <c r="E223" s="370"/>
      <c r="F223" s="370"/>
      <c r="G223" s="370"/>
      <c r="H223" s="370"/>
      <c r="I223" s="370"/>
      <c r="J223" s="370"/>
      <c r="K223" s="37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Hodulová Michaela, Ing.</dc:creator>
  <cp:lastModifiedBy>Hodulová Michaela, Ing.</cp:lastModifiedBy>
  <dcterms:created xsi:type="dcterms:W3CDTF">2020-06-10T05:09:40Z</dcterms:created>
  <dcterms:modified xsi:type="dcterms:W3CDTF">2020-06-10T05:09:48Z</dcterms:modified>
</cp:coreProperties>
</file>