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01 - Elektrická instalace" sheetId="2" r:id="rId2"/>
  </sheets>
  <definedNames>
    <definedName name="_xlnm.Print_Area" localSheetId="0">'Rekapitulace stavby'!$D$4:$AO$76,'Rekapitulace stavby'!$C$82:$AQ$96</definedName>
    <definedName name="_xlnm._FilterDatabase" localSheetId="1" hidden="1">'SO01 - Elektrická instalace'!$C$116:$K$160</definedName>
    <definedName name="_xlnm.Print_Area" localSheetId="1">'SO01 - Elektrická instalace'!$C$4:$J$76,'SO01 - Elektrická instalace'!$C$82:$J$98,'SO01 - Elektrická instalace'!$C$104:$K$160</definedName>
    <definedName name="_xlnm.Print_Titles" localSheetId="0">'Rekapitulace stavby'!$92:$92</definedName>
    <definedName name="_xlnm.Print_Titles" localSheetId="1">'SO01 - Elektrická instalace'!$116:$116</definedName>
  </definedNames>
  <calcPr fullCalcOnLoad="1"/>
</workbook>
</file>

<file path=xl/sharedStrings.xml><?xml version="1.0" encoding="utf-8"?>
<sst xmlns="http://schemas.openxmlformats.org/spreadsheetml/2006/main" count="875" uniqueCount="284">
  <si>
    <t>Export Komplet</t>
  </si>
  <si>
    <t/>
  </si>
  <si>
    <t>2.0</t>
  </si>
  <si>
    <t>ZAMOK</t>
  </si>
  <si>
    <t>False</t>
  </si>
  <si>
    <t>{5e6f0284-490c-42cc-9479-dd2f32f399c1}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</si>
  <si>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</si>
  <si>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</si>
  <si>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</si>
  <si>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</si>
  <si>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</si>
  <si>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</si>
  <si>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</si>
  <si>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</si>
  <si>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SPS_2020_01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</si>
  <si>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</si>
  <si>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</si>
  <si>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Zřízení spisoven</t>
  </si>
  <si>
    <t>KSO:</t>
  </si>
  <si>
    <t>CC-CZ:</t>
  </si>
  <si>
    <t>Místo:</t>
  </si>
  <si>
    <t xml:space="preserve"> </t>
  </si>
  <si>
    <t>Datum:</t>
  </si>
  <si>
    <t>27. 4. 2020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</si>
  <si>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</si>
  <si>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</si>
  <si>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</si>
  <si>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</si>
  <si>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</si>
  <si>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</si>
  <si>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</si>
  <si>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</si>
  <si>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</si>
  <si>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</si>
  <si>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</si>
  <si>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</si>
  <si>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</si>
  <si>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</si>
  <si>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</si>
  <si>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</si>
  <si>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</si>
  <si>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</si>
  <si>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</si>
  <si>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</si>
  <si>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</si>
  <si>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</si>
  <si>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</si>
  <si>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</si>
  <si>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</si>
  <si>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</si>
  <si>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</si>
  <si>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</si>
  <si>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</si>
  <si>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</si>
  <si>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</si>
  <si>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</si>
  <si>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</si>
  <si>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</si>
  <si>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</si>
  <si>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</si>
  <si>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</si>
  <si>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</si>
  <si>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</si>
  <si>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</si>
  <si>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</si>
  <si>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</si>
  <si>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</si>
  <si>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</si>
  <si>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</si>
  <si>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</si>
  <si>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</si>
  <si>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</si>
  <si>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</si>
  <si>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</si>
  <si>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</si>
  <si>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</si>
  <si>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</si>
  <si>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</si>
  <si>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</si>
  <si>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Elektrická instalace</t>
  </si>
  <si>
    <t>STA</t>
  </si>
  <si>
    <t>1</t>
  </si>
  <si>
    <t>{530e4f95-425a-4038-a4e7-e5a50e879f9f}</t>
  </si>
  <si>
    <t>2</t>
  </si>
  <si>
    <t>KRYCÍ LIST SOUPISU PRACÍ</t>
  </si>
  <si>
    <t>Objekt:</t>
  </si>
  <si>
    <t>SO01 - Elektrická instalace</t>
  </si>
  <si>
    <t>REKAPITULACE ČLENĚNÍ SOUPISU PRACÍ</t>
  </si>
  <si>
    <t>Kód dílu - Popis</t>
  </si>
  <si>
    <t>Cena celkem [CZK]</t>
  </si>
  <si>
    <t>Náklady ze soupisu prací</t>
  </si>
  <si>
    <t>-1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</si>
  <si>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</si>
  <si>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</si>
  <si>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</si>
  <si>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</si>
  <si>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</si>
  <si>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</si>
  <si>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</si>
  <si>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</si>
  <si>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</si>
  <si>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</si>
  <si>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</si>
  <si>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</si>
  <si>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</si>
  <si>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</si>
  <si>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</si>
  <si>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Ostatní</t>
  </si>
  <si>
    <t>4</t>
  </si>
  <si>
    <t>ROZPOCET</t>
  </si>
  <si>
    <t>3</t>
  </si>
  <si>
    <t>M</t>
  </si>
  <si>
    <t>7491205930</t>
  </si>
  <si>
    <t>Elektroinstalační materiál Svítidla instalační základní PULI5-126-EP, 1x26W</t>
  </si>
  <si>
    <t>kus</t>
  </si>
  <si>
    <t>Sborník UOŽI 01 2020</t>
  </si>
  <si>
    <t>128</t>
  </si>
  <si>
    <t>921381262</t>
  </si>
  <si>
    <t>38</t>
  </si>
  <si>
    <t>7491205750</t>
  </si>
  <si>
    <t>Elektroinstalační materiál Svítidla instalační základní PULI4, max 2x60W, E27</t>
  </si>
  <si>
    <t>1768715562</t>
  </si>
  <si>
    <t>K</t>
  </si>
  <si>
    <t>7493154020</t>
  </si>
  <si>
    <t>Montáž venkovních svítidel na strop nebo stěnu zářivkových</t>
  </si>
  <si>
    <t>512</t>
  </si>
  <si>
    <t>-337726030</t>
  </si>
  <si>
    <t>7491205100</t>
  </si>
  <si>
    <t>Elektroinstalační materiál Zásuvky instalační Zásuvka TIME 5518E-A02999 01</t>
  </si>
  <si>
    <t>163537603</t>
  </si>
  <si>
    <t>6</t>
  </si>
  <si>
    <t>7491254010</t>
  </si>
  <si>
    <t>Montáž zásuvek instalačních domovních 10/16 A, 250 V, IP20 bez přepěťové ochrany nebo se zabudovanou přepěťovou ochranou jednoduchých nebo dvojitých</t>
  </si>
  <si>
    <t>2066480241</t>
  </si>
  <si>
    <t>5</t>
  </si>
  <si>
    <t>7491207910</t>
  </si>
  <si>
    <t>Elektroinstalační materiál Kabelové rošty drátěné 35x100 EZ</t>
  </si>
  <si>
    <t>m</t>
  </si>
  <si>
    <t>1360950198</t>
  </si>
  <si>
    <t>7</t>
  </si>
  <si>
    <t>7491454010</t>
  </si>
  <si>
    <t>Montáž drátěných kabelových roštů výšky 60 mm, šířky 75 mm</t>
  </si>
  <si>
    <t>64</t>
  </si>
  <si>
    <t>-1008388209</t>
  </si>
  <si>
    <t>39</t>
  </si>
  <si>
    <t>7491200020</t>
  </si>
  <si>
    <t>Elektroinstalační materiál Elektroinstalační lišty a kabelové žlaby Lišta LV 18x13 vkládací bílá 3m</t>
  </si>
  <si>
    <t>256</t>
  </si>
  <si>
    <t>-646685638</t>
  </si>
  <si>
    <t>40</t>
  </si>
  <si>
    <t>7491200030</t>
  </si>
  <si>
    <t>Elektroinstalační materiál Elektroinstalační lišty a kabelové žlaby Lišta LV 24x22 vkládací bílá 3m</t>
  </si>
  <si>
    <t>1165984214</t>
  </si>
  <si>
    <t>41</t>
  </si>
  <si>
    <t>7491251010</t>
  </si>
  <si>
    <t>Montáž lišt elektroinstalačních, kabelových žlabů z PVC-U jednokomorových zaklapávacích rozměru 40/40 mm</t>
  </si>
  <si>
    <t>227068147</t>
  </si>
  <si>
    <t>8</t>
  </si>
  <si>
    <t>7491203680</t>
  </si>
  <si>
    <t>Elektroinstalační materiál Spínací přístroje instalační Tělo TANGO 3559-A01345</t>
  </si>
  <si>
    <t>2106678828</t>
  </si>
  <si>
    <t>9</t>
  </si>
  <si>
    <t>7491202440</t>
  </si>
  <si>
    <t>Elektroinstalační materiál Spínací přístroje instalační TANGO 3558A-A00620 B</t>
  </si>
  <si>
    <t>1566653684</t>
  </si>
  <si>
    <t>10</t>
  </si>
  <si>
    <t>7491253010</t>
  </si>
  <si>
    <t>Montáž přístrojů spínacích instalačních kolébkových velkoplošných vypínačů jednopolových řaz.1, 250 V/10 A, IP20 vč.ovl.krytu a rámečku</t>
  </si>
  <si>
    <t>1756162226</t>
  </si>
  <si>
    <t>11</t>
  </si>
  <si>
    <t>7491202340</t>
  </si>
  <si>
    <t>Elektroinstalační materiál Spínací přístroje instalační Tělo TANGO 3558-A06340 spínače č.6</t>
  </si>
  <si>
    <t>-1088578271</t>
  </si>
  <si>
    <t>12</t>
  </si>
  <si>
    <t>7491253020</t>
  </si>
  <si>
    <t>Montáž přístrojů spínacích instalačních kolébkových velkoplošných přepínačů sériových nebo střídavých přepínačů řaz.6, 7, 250 V/10A, IP20, vč.ovl.krytu a rámečku</t>
  </si>
  <si>
    <t>1958521191</t>
  </si>
  <si>
    <t>37</t>
  </si>
  <si>
    <t>7491201760</t>
  </si>
  <si>
    <t>Elektroinstalační materiál Spínací přístroje instalační Spínač CLASSIC 3553-07289 B1</t>
  </si>
  <si>
    <t>1202242223</t>
  </si>
  <si>
    <t>33</t>
  </si>
  <si>
    <t>7491201110</t>
  </si>
  <si>
    <t>Elektroinstalační materiál Elektroinstalační krabice a rozvodky Bez zapojení Krabice KP 67x67 přístrojová</t>
  </si>
  <si>
    <t>-1386917948</t>
  </si>
  <si>
    <t>34</t>
  </si>
  <si>
    <t>7491201540</t>
  </si>
  <si>
    <t>Elektroinstalační materiál Elektroinstalační krabice a rozvodky Bez zapojení Krabice lištová LK80X28/2T</t>
  </si>
  <si>
    <t>-538068538</t>
  </si>
  <si>
    <t>35</t>
  </si>
  <si>
    <t>7491252010</t>
  </si>
  <si>
    <t>Montáž krabic elektroinstalačních, rozvodek - bez zapojení krabice přístrojové</t>
  </si>
  <si>
    <t>90151331</t>
  </si>
  <si>
    <t>36</t>
  </si>
  <si>
    <t>7491252020</t>
  </si>
  <si>
    <t>Montáž krabic elektroinstalačních, rozvodek - bez zapojení krabice odbočné s víčkem a svorkovnicí</t>
  </si>
  <si>
    <t>-812525303</t>
  </si>
  <si>
    <t>43</t>
  </si>
  <si>
    <t>7491205710</t>
  </si>
  <si>
    <t>Elektroinstalační materiál Zásuvky instalační Zásuvka PCE 400V/16A, 5 pól., IP44, povrchová montáž kombinovaná se zásuvkou 230V</t>
  </si>
  <si>
    <t>-1213522194</t>
  </si>
  <si>
    <t>13</t>
  </si>
  <si>
    <t>7494000016</t>
  </si>
  <si>
    <t>Rozvodnicové a rozváděčové skříně Distri Rozvodnicové skříně DistriTon Plastové Nástěnné (IP40) pro nástěnnou montáž, průhledné dveře, počet řad 2, počet modulů v řadě 14, krytí IP40, PE+N, barva bílá, materiál: plast</t>
  </si>
  <si>
    <t>22349240</t>
  </si>
  <si>
    <t>14</t>
  </si>
  <si>
    <t>7494151010</t>
  </si>
  <si>
    <t>Montáž modulárních rozvodnic min. IP 30, počet modulů do 72</t>
  </si>
  <si>
    <t>-1323178194</t>
  </si>
  <si>
    <t>7494003824</t>
  </si>
  <si>
    <t>Modulární přístroje Proudové chrániče 10 kA typ AC 4-pólové In 25 A, Ue AC 230/400 V, Idn 30 mA, 4pól, Inc 10 kA, typ AC</t>
  </si>
  <si>
    <t>-1239860158</t>
  </si>
  <si>
    <t>16</t>
  </si>
  <si>
    <t>7494004522</t>
  </si>
  <si>
    <t>Modulární přístroje Ostatní přístroje -modulární přístroje Vypínače In 40 A, Ue AC 250/440 V, 3pól</t>
  </si>
  <si>
    <t>-1562512294</t>
  </si>
  <si>
    <t>17</t>
  </si>
  <si>
    <t>7494003160</t>
  </si>
  <si>
    <t>Modulární přístroje Jističe do 80 A; 10 kA 1-pólové In 10 A, Ue AC 230 V / DC 72 V, charakteristika C, 1pól, Icn 10 kA</t>
  </si>
  <si>
    <t>293837610</t>
  </si>
  <si>
    <t>18</t>
  </si>
  <si>
    <t>7494003164</t>
  </si>
  <si>
    <t>Modulární přístroje Jističe do 80 A; 10 kA 1-pólové In 16 A, Ue AC 230 V / DC 72 V, charakteristika C, 1pól, Icn 10 kA</t>
  </si>
  <si>
    <t>-448836413</t>
  </si>
  <si>
    <t>19</t>
  </si>
  <si>
    <t>7492501870</t>
  </si>
  <si>
    <t>Kabely, vodiče, šňůry Cu - nn Kabel silový 4 a 5-žílový Cu, plastová izolace CYKY 4J10 (4Bx10)</t>
  </si>
  <si>
    <t>1012737608</t>
  </si>
  <si>
    <t>42</t>
  </si>
  <si>
    <t>7492502060</t>
  </si>
  <si>
    <t>Kabely, vodiče, šňůry Cu - nn Kabel silový 4 a 5-žílový Cu, plastová izolace CYKY 5J2,5 (5Cx2,5)</t>
  </si>
  <si>
    <t>-1891602696</t>
  </si>
  <si>
    <t>7492554010</t>
  </si>
  <si>
    <t>Montáž kabelů 4- a 5-žílových Cu do 16 mm2</t>
  </si>
  <si>
    <t>-2114827737</t>
  </si>
  <si>
    <t>20</t>
  </si>
  <si>
    <t>7492500880</t>
  </si>
  <si>
    <t>Kabely, vodiče, šňůry Cu - nn Vodič jednožílový Cu, plastová izolace H07V-K 16 žz (CYA)</t>
  </si>
  <si>
    <t>1661487128</t>
  </si>
  <si>
    <t>22</t>
  </si>
  <si>
    <t>7492552010</t>
  </si>
  <si>
    <t>Montáž kabelů jednožílových Cu do 35 mm2</t>
  </si>
  <si>
    <t>1156474902</t>
  </si>
  <si>
    <t>23</t>
  </si>
  <si>
    <t>7492501770</t>
  </si>
  <si>
    <t>Kabely, vodiče, šňůry Cu - nn Kabel silový 2 a 3-žílový Cu, plastová izolace CYKY 3J2,5  (3Cx 2,5)</t>
  </si>
  <si>
    <t>-1675981392</t>
  </si>
  <si>
    <t>24</t>
  </si>
  <si>
    <t>7492501740</t>
  </si>
  <si>
    <t>Kabely, vodiče, šňůry Cu - nn Kabel silový 2 a 3-žílový Cu, plastová izolace CYKY 3O1,5 (3Ax1,5)</t>
  </si>
  <si>
    <t>-763538996</t>
  </si>
  <si>
    <t>25</t>
  </si>
  <si>
    <t>7492501760</t>
  </si>
  <si>
    <t>Kabely, vodiče, šňůry Cu - nn Kabel silový 2 a 3-žílový Cu, plastová izolace CYKY 3J1,5  (3Cx 1,5)</t>
  </si>
  <si>
    <t>944893844</t>
  </si>
  <si>
    <t>26</t>
  </si>
  <si>
    <t>7492553010</t>
  </si>
  <si>
    <t>Montáž kabelů 2- a 3-žílových Cu do 16 mm2</t>
  </si>
  <si>
    <t>289605438</t>
  </si>
  <si>
    <t>30</t>
  </si>
  <si>
    <t>7492471010</t>
  </si>
  <si>
    <t>Demontáže kabelových vedení nn</t>
  </si>
  <si>
    <t>1535637174</t>
  </si>
  <si>
    <t>31</t>
  </si>
  <si>
    <t>7493175010</t>
  </si>
  <si>
    <t>Demontáž osvětlení rozvaděče</t>
  </si>
  <si>
    <t>-1118468222</t>
  </si>
  <si>
    <t>32</t>
  </si>
  <si>
    <t>7493174010</t>
  </si>
  <si>
    <t>Demontáž svítidel nástěnných, stropních nebo závěsných</t>
  </si>
  <si>
    <t>1076957581</t>
  </si>
  <si>
    <t>28</t>
  </si>
  <si>
    <t>7499151010</t>
  </si>
  <si>
    <t>Dokončovací práce na elektrickém zařízení</t>
  </si>
  <si>
    <t>hod</t>
  </si>
  <si>
    <t>-1574471586</t>
  </si>
  <si>
    <t>27</t>
  </si>
  <si>
    <t>7498150515</t>
  </si>
  <si>
    <t>Vyhotovení výchozí revizní zprávy pro opravné práce pro objem investičních nákladů přes 100 000 do 500 000 Kč</t>
  </si>
  <si>
    <t>560247604</t>
  </si>
  <si>
    <t>29</t>
  </si>
  <si>
    <t>7498457010</t>
  </si>
  <si>
    <t>Měření intenzity osvětlení instalovaného v rozsahu 1 000 m2 zjišťované plochy</t>
  </si>
  <si>
    <t>318096475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</si>
</sst>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4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4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6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0" fontId="19" fillId="4" borderId="8" xfId="0" applyFont="1" applyFill="1" applyBorder="1" applyAlignment="1" applyProtection="1">
      <alignment horizontal="left" vertical="center"/>
      <protection/>
    </xf>
    <xf numFmtId="0" fontId="19" fillId="4" borderId="0" xfId="0" applyFont="1" applyFill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6" xfId="0" applyFont="1" applyFill="1" applyBorder="1" applyAlignment="1" applyProtection="1">
      <alignment horizontal="center" vertical="center" wrapText="1"/>
      <protection/>
    </xf>
    <xf numFmtId="0" fontId="19" fillId="4" borderId="17" xfId="0" applyFont="1" applyFill="1" applyBorder="1" applyAlignment="1" applyProtection="1">
      <alignment horizontal="center" vertical="center" wrapText="1"/>
      <protection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166" fontId="20" fillId="0" borderId="15" xfId="0" applyNumberFormat="1" applyFont="1" applyBorder="1" applyAlignment="1" applyProtection="1">
      <alignment vertical="center"/>
      <protection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9" fillId="0" borderId="22" xfId="0" applyFont="1" applyBorder="1" applyAlignment="1" applyProtection="1">
      <alignment horizontal="center" vertical="center"/>
      <protection/>
    </xf>
    <xf numFmtId="49" fontId="19" fillId="0" borderId="22" xfId="0" applyNumberFormat="1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167" fontId="19" fillId="0" borderId="22" xfId="0" applyNumberFormat="1" applyFont="1" applyBorder="1" applyAlignment="1" applyProtection="1">
      <alignment vertical="center"/>
      <protection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  <protection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0" fillId="0" borderId="20" xfId="0" applyNumberFormat="1" applyFont="1" applyBorder="1" applyAlignment="1" applyProtection="1">
      <alignment vertical="center"/>
      <protection/>
    </xf>
    <xf numFmtId="166" fontId="20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3" t="s">
        <v>6</v>
      </c>
      <c r="BT2" s="13" t="s">
        <v>7</v>
      </c>
    </row>
    <row r="3" spans="2:72" s="1" customFormat="1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s="1" customFormat="1" ht="24.95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E4" s="21" t="s">
        <v>11</v>
      </c>
      <c r="BS4" s="13" t="s">
        <v>12</v>
      </c>
    </row>
    <row r="5" spans="2:71" s="1" customFormat="1" ht="12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23" t="s">
        <v>14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6"/>
      <c r="BE5" s="24" t="s">
        <v>15</v>
      </c>
      <c r="BS5" s="13" t="s">
        <v>6</v>
      </c>
    </row>
    <row r="6" spans="2:71" s="1" customFormat="1" ht="36.95" customHeight="1">
      <c r="B6" s="17"/>
      <c r="C6" s="18"/>
      <c r="D6" s="25" t="s">
        <v>16</v>
      </c>
      <c r="E6" s="18"/>
      <c r="F6" s="18"/>
      <c r="G6" s="18"/>
      <c r="H6" s="18"/>
      <c r="I6" s="18"/>
      <c r="J6" s="18"/>
      <c r="K6" s="26" t="s">
        <v>17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6"/>
      <c r="BE6" s="27"/>
      <c r="BS6" s="13" t="s">
        <v>6</v>
      </c>
    </row>
    <row r="7" spans="2:71" s="1" customFormat="1" ht="12" customHeight="1">
      <c r="B7" s="17"/>
      <c r="C7" s="18"/>
      <c r="D7" s="28" t="s">
        <v>18</v>
      </c>
      <c r="E7" s="18"/>
      <c r="F7" s="18"/>
      <c r="G7" s="18"/>
      <c r="H7" s="18"/>
      <c r="I7" s="18"/>
      <c r="J7" s="18"/>
      <c r="K7" s="23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8" t="s">
        <v>19</v>
      </c>
      <c r="AL7" s="18"/>
      <c r="AM7" s="18"/>
      <c r="AN7" s="23" t="s">
        <v>1</v>
      </c>
      <c r="AO7" s="18"/>
      <c r="AP7" s="18"/>
      <c r="AQ7" s="18"/>
      <c r="AR7" s="16"/>
      <c r="BE7" s="27"/>
      <c r="BS7" s="13" t="s">
        <v>6</v>
      </c>
    </row>
    <row r="8" spans="2:71" s="1" customFormat="1" ht="12" customHeight="1">
      <c r="B8" s="17"/>
      <c r="C8" s="18"/>
      <c r="D8" s="28" t="s">
        <v>20</v>
      </c>
      <c r="E8" s="18"/>
      <c r="F8" s="18"/>
      <c r="G8" s="18"/>
      <c r="H8" s="18"/>
      <c r="I8" s="18"/>
      <c r="J8" s="18"/>
      <c r="K8" s="23" t="s">
        <v>21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8" t="s">
        <v>22</v>
      </c>
      <c r="AL8" s="18"/>
      <c r="AM8" s="18"/>
      <c r="AN8" s="29" t="s">
        <v>23</v>
      </c>
      <c r="AO8" s="18"/>
      <c r="AP8" s="18"/>
      <c r="AQ8" s="18"/>
      <c r="AR8" s="16"/>
      <c r="BE8" s="27"/>
      <c r="BS8" s="13" t="s">
        <v>6</v>
      </c>
    </row>
    <row r="9" spans="2:71" s="1" customFormat="1" ht="14.4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27"/>
      <c r="BS9" s="13" t="s">
        <v>6</v>
      </c>
    </row>
    <row r="10" spans="2:71" s="1" customFormat="1" ht="12" customHeight="1">
      <c r="B10" s="17"/>
      <c r="C10" s="18"/>
      <c r="D10" s="28" t="s">
        <v>24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8" t="s">
        <v>25</v>
      </c>
      <c r="AL10" s="18"/>
      <c r="AM10" s="18"/>
      <c r="AN10" s="23" t="s">
        <v>1</v>
      </c>
      <c r="AO10" s="18"/>
      <c r="AP10" s="18"/>
      <c r="AQ10" s="18"/>
      <c r="AR10" s="16"/>
      <c r="BE10" s="27"/>
      <c r="BS10" s="13" t="s">
        <v>6</v>
      </c>
    </row>
    <row r="11" spans="2:71" s="1" customFormat="1" ht="18.45" customHeight="1">
      <c r="B11" s="17"/>
      <c r="C11" s="18"/>
      <c r="D11" s="18"/>
      <c r="E11" s="23" t="s">
        <v>21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8" t="s">
        <v>26</v>
      </c>
      <c r="AL11" s="18"/>
      <c r="AM11" s="18"/>
      <c r="AN11" s="23" t="s">
        <v>1</v>
      </c>
      <c r="AO11" s="18"/>
      <c r="AP11" s="18"/>
      <c r="AQ11" s="18"/>
      <c r="AR11" s="16"/>
      <c r="BE11" s="27"/>
      <c r="BS11" s="13" t="s">
        <v>6</v>
      </c>
    </row>
    <row r="12" spans="2:71" s="1" customFormat="1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7"/>
      <c r="BS12" s="13" t="s">
        <v>6</v>
      </c>
    </row>
    <row r="13" spans="2:71" s="1" customFormat="1" ht="12" customHeight="1">
      <c r="B13" s="17"/>
      <c r="C13" s="18"/>
      <c r="D13" s="28" t="s">
        <v>27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8" t="s">
        <v>25</v>
      </c>
      <c r="AL13" s="18"/>
      <c r="AM13" s="18"/>
      <c r="AN13" s="30" t="s">
        <v>28</v>
      </c>
      <c r="AO13" s="18"/>
      <c r="AP13" s="18"/>
      <c r="AQ13" s="18"/>
      <c r="AR13" s="16"/>
      <c r="BE13" s="27"/>
      <c r="BS13" s="13" t="s">
        <v>6</v>
      </c>
    </row>
    <row r="14" spans="2:71" ht="12">
      <c r="B14" s="17"/>
      <c r="C14" s="18"/>
      <c r="D14" s="18"/>
      <c r="E14" s="30" t="s">
        <v>28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26</v>
      </c>
      <c r="AL14" s="18"/>
      <c r="AM14" s="18"/>
      <c r="AN14" s="30" t="s">
        <v>28</v>
      </c>
      <c r="AO14" s="18"/>
      <c r="AP14" s="18"/>
      <c r="AQ14" s="18"/>
      <c r="AR14" s="16"/>
      <c r="BE14" s="27"/>
      <c r="BS14" s="13" t="s">
        <v>6</v>
      </c>
    </row>
    <row r="15" spans="2:71" s="1" customFormat="1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7"/>
      <c r="BS15" s="13" t="s">
        <v>4</v>
      </c>
    </row>
    <row r="16" spans="2:71" s="1" customFormat="1" ht="12" customHeight="1">
      <c r="B16" s="17"/>
      <c r="C16" s="18"/>
      <c r="D16" s="28" t="s">
        <v>29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8" t="s">
        <v>25</v>
      </c>
      <c r="AL16" s="18"/>
      <c r="AM16" s="18"/>
      <c r="AN16" s="23" t="s">
        <v>1</v>
      </c>
      <c r="AO16" s="18"/>
      <c r="AP16" s="18"/>
      <c r="AQ16" s="18"/>
      <c r="AR16" s="16"/>
      <c r="BE16" s="27"/>
      <c r="BS16" s="13" t="s">
        <v>4</v>
      </c>
    </row>
    <row r="17" spans="2:71" s="1" customFormat="1" ht="18.45" customHeight="1">
      <c r="B17" s="17"/>
      <c r="C17" s="18"/>
      <c r="D17" s="18"/>
      <c r="E17" s="23" t="s">
        <v>21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8" t="s">
        <v>26</v>
      </c>
      <c r="AL17" s="18"/>
      <c r="AM17" s="18"/>
      <c r="AN17" s="23" t="s">
        <v>1</v>
      </c>
      <c r="AO17" s="18"/>
      <c r="AP17" s="18"/>
      <c r="AQ17" s="18"/>
      <c r="AR17" s="16"/>
      <c r="BE17" s="27"/>
      <c r="BS17" s="13" t="s">
        <v>30</v>
      </c>
    </row>
    <row r="18" spans="2:71" s="1" customFormat="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7"/>
      <c r="BS18" s="13" t="s">
        <v>6</v>
      </c>
    </row>
    <row r="19" spans="2:71" s="1" customFormat="1" ht="12" customHeight="1">
      <c r="B19" s="17"/>
      <c r="C19" s="18"/>
      <c r="D19" s="28" t="s">
        <v>31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8" t="s">
        <v>25</v>
      </c>
      <c r="AL19" s="18"/>
      <c r="AM19" s="18"/>
      <c r="AN19" s="23" t="s">
        <v>1</v>
      </c>
      <c r="AO19" s="18"/>
      <c r="AP19" s="18"/>
      <c r="AQ19" s="18"/>
      <c r="AR19" s="16"/>
      <c r="BE19" s="27"/>
      <c r="BS19" s="13" t="s">
        <v>6</v>
      </c>
    </row>
    <row r="20" spans="2:71" s="1" customFormat="1" ht="18.45" customHeight="1">
      <c r="B20" s="17"/>
      <c r="C20" s="18"/>
      <c r="D20" s="18"/>
      <c r="E20" s="23" t="s">
        <v>21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8" t="s">
        <v>26</v>
      </c>
      <c r="AL20" s="18"/>
      <c r="AM20" s="18"/>
      <c r="AN20" s="23" t="s">
        <v>1</v>
      </c>
      <c r="AO20" s="18"/>
      <c r="AP20" s="18"/>
      <c r="AQ20" s="18"/>
      <c r="AR20" s="16"/>
      <c r="BE20" s="27"/>
      <c r="BS20" s="13" t="s">
        <v>30</v>
      </c>
    </row>
    <row r="21" spans="2:57" s="1" customFormat="1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7"/>
    </row>
    <row r="22" spans="2:57" s="1" customFormat="1" ht="12" customHeight="1">
      <c r="B22" s="17"/>
      <c r="C22" s="18"/>
      <c r="D22" s="28" t="s">
        <v>32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7"/>
    </row>
    <row r="23" spans="2:57" s="1" customFormat="1" ht="16.5" customHeight="1">
      <c r="B23" s="17"/>
      <c r="C23" s="18"/>
      <c r="D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18"/>
      <c r="AP23" s="18"/>
      <c r="AQ23" s="18"/>
      <c r="AR23" s="16"/>
      <c r="BE23" s="27"/>
    </row>
    <row r="24" spans="2:57" s="1" customFormat="1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7"/>
    </row>
    <row r="25" spans="2:57" s="1" customFormat="1" ht="6.95" customHeight="1">
      <c r="B25" s="17"/>
      <c r="C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18"/>
      <c r="AQ25" s="18"/>
      <c r="AR25" s="16"/>
      <c r="BE25" s="27"/>
    </row>
    <row r="26" spans="1:57" s="2" customFormat="1" ht="25.9" customHeight="1">
      <c r="A26" s="34"/>
      <c r="B26" s="35"/>
      <c r="C26" s="36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ROUND(AG94,2)</f>
        <v>0</v>
      </c>
      <c r="AL26" s="38"/>
      <c r="AM26" s="38"/>
      <c r="AN26" s="38"/>
      <c r="AO26" s="38"/>
      <c r="AP26" s="36"/>
      <c r="AQ26" s="36"/>
      <c r="AR26" s="40"/>
      <c r="BE26" s="27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40"/>
      <c r="BE27" s="27"/>
    </row>
    <row r="28" spans="1:57" s="2" customFormat="1" ht="12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34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35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36</v>
      </c>
      <c r="AL28" s="41"/>
      <c r="AM28" s="41"/>
      <c r="AN28" s="41"/>
      <c r="AO28" s="41"/>
      <c r="AP28" s="36"/>
      <c r="AQ28" s="36"/>
      <c r="AR28" s="40"/>
      <c r="BE28" s="27"/>
    </row>
    <row r="29" spans="1:57" s="3" customFormat="1" ht="14.4" customHeight="1">
      <c r="A29" s="3"/>
      <c r="B29" s="42"/>
      <c r="C29" s="43"/>
      <c r="D29" s="28" t="s">
        <v>37</v>
      </c>
      <c r="E29" s="43"/>
      <c r="F29" s="28" t="s">
        <v>38</v>
      </c>
      <c r="G29" s="43"/>
      <c r="H29" s="43"/>
      <c r="I29" s="43"/>
      <c r="J29" s="43"/>
      <c r="K29" s="43"/>
      <c r="L29" s="44">
        <v>0.21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5">
        <f>ROUND(AZ94,2)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5">
        <f>ROUND(AV94,2)</f>
        <v>0</v>
      </c>
      <c r="AL29" s="43"/>
      <c r="AM29" s="43"/>
      <c r="AN29" s="43"/>
      <c r="AO29" s="43"/>
      <c r="AP29" s="43"/>
      <c r="AQ29" s="43"/>
      <c r="AR29" s="46"/>
      <c r="BE29" s="47"/>
    </row>
    <row r="30" spans="1:57" s="3" customFormat="1" ht="14.4" customHeight="1">
      <c r="A30" s="3"/>
      <c r="B30" s="42"/>
      <c r="C30" s="43"/>
      <c r="D30" s="43"/>
      <c r="E30" s="43"/>
      <c r="F30" s="28" t="s">
        <v>39</v>
      </c>
      <c r="G30" s="43"/>
      <c r="H30" s="43"/>
      <c r="I30" s="43"/>
      <c r="J30" s="43"/>
      <c r="K30" s="43"/>
      <c r="L30" s="44">
        <v>0.15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5">
        <f>ROUND(BA94,2)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5">
        <f>ROUND(AW94,2)</f>
        <v>0</v>
      </c>
      <c r="AL30" s="43"/>
      <c r="AM30" s="43"/>
      <c r="AN30" s="43"/>
      <c r="AO30" s="43"/>
      <c r="AP30" s="43"/>
      <c r="AQ30" s="43"/>
      <c r="AR30" s="46"/>
      <c r="BE30" s="47"/>
    </row>
    <row r="31" spans="1:57" s="3" customFormat="1" ht="14.4" customHeight="1" hidden="1">
      <c r="A31" s="3"/>
      <c r="B31" s="42"/>
      <c r="C31" s="43"/>
      <c r="D31" s="43"/>
      <c r="E31" s="43"/>
      <c r="F31" s="28" t="s">
        <v>40</v>
      </c>
      <c r="G31" s="43"/>
      <c r="H31" s="43"/>
      <c r="I31" s="43"/>
      <c r="J31" s="43"/>
      <c r="K31" s="43"/>
      <c r="L31" s="44">
        <v>0.21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5">
        <f>ROUND(BB94,2)</f>
        <v>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5">
        <v>0</v>
      </c>
      <c r="AL31" s="43"/>
      <c r="AM31" s="43"/>
      <c r="AN31" s="43"/>
      <c r="AO31" s="43"/>
      <c r="AP31" s="43"/>
      <c r="AQ31" s="43"/>
      <c r="AR31" s="46"/>
      <c r="BE31" s="47"/>
    </row>
    <row r="32" spans="1:57" s="3" customFormat="1" ht="14.4" customHeight="1" hidden="1">
      <c r="A32" s="3"/>
      <c r="B32" s="42"/>
      <c r="C32" s="43"/>
      <c r="D32" s="43"/>
      <c r="E32" s="43"/>
      <c r="F32" s="28" t="s">
        <v>41</v>
      </c>
      <c r="G32" s="43"/>
      <c r="H32" s="43"/>
      <c r="I32" s="43"/>
      <c r="J32" s="43"/>
      <c r="K32" s="43"/>
      <c r="L32" s="44">
        <v>0.15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5">
        <f>ROUND(BC94,2)</f>
        <v>0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5">
        <v>0</v>
      </c>
      <c r="AL32" s="43"/>
      <c r="AM32" s="43"/>
      <c r="AN32" s="43"/>
      <c r="AO32" s="43"/>
      <c r="AP32" s="43"/>
      <c r="AQ32" s="43"/>
      <c r="AR32" s="46"/>
      <c r="BE32" s="47"/>
    </row>
    <row r="33" spans="1:57" s="3" customFormat="1" ht="14.4" customHeight="1" hidden="1">
      <c r="A33" s="3"/>
      <c r="B33" s="42"/>
      <c r="C33" s="43"/>
      <c r="D33" s="43"/>
      <c r="E33" s="43"/>
      <c r="F33" s="28" t="s">
        <v>42</v>
      </c>
      <c r="G33" s="43"/>
      <c r="H33" s="43"/>
      <c r="I33" s="43"/>
      <c r="J33" s="43"/>
      <c r="K33" s="43"/>
      <c r="L33" s="44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5">
        <f>ROUND(BD94,2)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5">
        <v>0</v>
      </c>
      <c r="AL33" s="43"/>
      <c r="AM33" s="43"/>
      <c r="AN33" s="43"/>
      <c r="AO33" s="43"/>
      <c r="AP33" s="43"/>
      <c r="AQ33" s="43"/>
      <c r="AR33" s="46"/>
      <c r="BE33" s="47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40"/>
      <c r="BE34" s="27"/>
    </row>
    <row r="35" spans="1:57" s="2" customFormat="1" ht="25.9" customHeight="1">
      <c r="A35" s="34"/>
      <c r="B35" s="35"/>
      <c r="C35" s="48"/>
      <c r="D35" s="49" t="s">
        <v>43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44</v>
      </c>
      <c r="U35" s="50"/>
      <c r="V35" s="50"/>
      <c r="W35" s="50"/>
      <c r="X35" s="52" t="s">
        <v>45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40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40"/>
      <c r="BE36" s="34"/>
    </row>
    <row r="37" spans="1:57" s="2" customFormat="1" ht="14.4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40"/>
      <c r="BE37" s="34"/>
    </row>
    <row r="38" spans="2:44" s="1" customFormat="1" ht="14.4" customHeight="1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6"/>
    </row>
    <row r="39" spans="2:44" s="1" customFormat="1" ht="14.4" customHeight="1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6"/>
    </row>
    <row r="40" spans="2:44" s="1" customFormat="1" ht="14.4" customHeight="1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6"/>
    </row>
    <row r="41" spans="2:44" s="1" customFormat="1" ht="14.4" customHeight="1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6"/>
    </row>
    <row r="42" spans="2:44" s="1" customFormat="1" ht="14.4" customHeight="1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6"/>
    </row>
    <row r="43" spans="2:44" s="1" customFormat="1" ht="14.4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6"/>
    </row>
    <row r="44" spans="2:44" s="1" customFormat="1" ht="14.4" customHeight="1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6"/>
    </row>
    <row r="45" spans="2:44" s="1" customFormat="1" ht="14.4" customHeight="1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6"/>
    </row>
    <row r="46" spans="2:44" s="1" customFormat="1" ht="14.4" customHeight="1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6"/>
    </row>
    <row r="47" spans="2:44" s="1" customFormat="1" ht="14.4" customHeight="1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6"/>
    </row>
    <row r="48" spans="2:44" s="1" customFormat="1" ht="14.4" customHeigh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6"/>
    </row>
    <row r="49" spans="2:44" s="2" customFormat="1" ht="14.4" customHeight="1">
      <c r="B49" s="55"/>
      <c r="C49" s="56"/>
      <c r="D49" s="57" t="s">
        <v>46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47</v>
      </c>
      <c r="AI49" s="58"/>
      <c r="AJ49" s="58"/>
      <c r="AK49" s="58"/>
      <c r="AL49" s="58"/>
      <c r="AM49" s="58"/>
      <c r="AN49" s="58"/>
      <c r="AO49" s="58"/>
      <c r="AP49" s="56"/>
      <c r="AQ49" s="56"/>
      <c r="AR49" s="59"/>
    </row>
    <row r="50" spans="2:44" ht="12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6"/>
    </row>
    <row r="51" spans="2:44" ht="12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6"/>
    </row>
    <row r="52" spans="2:44" ht="12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6"/>
    </row>
    <row r="53" spans="2:44" ht="12"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6"/>
    </row>
    <row r="54" spans="2:44" ht="12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6"/>
    </row>
    <row r="55" spans="2:44" ht="12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6"/>
    </row>
    <row r="56" spans="2:44" ht="12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6"/>
    </row>
    <row r="57" spans="2:44" ht="12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6"/>
    </row>
    <row r="58" spans="2:44" ht="12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6"/>
    </row>
    <row r="59" spans="2:44" ht="12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6"/>
    </row>
    <row r="60" spans="1:57" s="2" customFormat="1" ht="12">
      <c r="A60" s="34"/>
      <c r="B60" s="35"/>
      <c r="C60" s="36"/>
      <c r="D60" s="60" t="s">
        <v>48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60" t="s">
        <v>49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60" t="s">
        <v>48</v>
      </c>
      <c r="AI60" s="38"/>
      <c r="AJ60" s="38"/>
      <c r="AK60" s="38"/>
      <c r="AL60" s="38"/>
      <c r="AM60" s="60" t="s">
        <v>49</v>
      </c>
      <c r="AN60" s="38"/>
      <c r="AO60" s="38"/>
      <c r="AP60" s="36"/>
      <c r="AQ60" s="36"/>
      <c r="AR60" s="40"/>
      <c r="BE60" s="34"/>
    </row>
    <row r="61" spans="2:44" ht="12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6"/>
    </row>
    <row r="62" spans="2:44" ht="12"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6"/>
    </row>
    <row r="63" spans="2:44" ht="12"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6"/>
    </row>
    <row r="64" spans="1:57" s="2" customFormat="1" ht="12">
      <c r="A64" s="34"/>
      <c r="B64" s="35"/>
      <c r="C64" s="36"/>
      <c r="D64" s="57" t="s">
        <v>50</v>
      </c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57" t="s">
        <v>51</v>
      </c>
      <c r="AI64" s="61"/>
      <c r="AJ64" s="61"/>
      <c r="AK64" s="61"/>
      <c r="AL64" s="61"/>
      <c r="AM64" s="61"/>
      <c r="AN64" s="61"/>
      <c r="AO64" s="61"/>
      <c r="AP64" s="36"/>
      <c r="AQ64" s="36"/>
      <c r="AR64" s="40"/>
      <c r="BE64" s="34"/>
    </row>
    <row r="65" spans="2:44" ht="12"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6"/>
    </row>
    <row r="66" spans="2:44" ht="12"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6"/>
    </row>
    <row r="67" spans="2:44" ht="12"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6"/>
    </row>
    <row r="68" spans="2:44" ht="12"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6"/>
    </row>
    <row r="69" spans="2:44" ht="12"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6"/>
    </row>
    <row r="70" spans="2:44" ht="12"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6"/>
    </row>
    <row r="71" spans="2:44" ht="12"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6"/>
    </row>
    <row r="72" spans="2:44" ht="12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6"/>
    </row>
    <row r="73" spans="2:44" ht="12"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6"/>
    </row>
    <row r="74" spans="2:44" ht="12"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6"/>
    </row>
    <row r="75" spans="1:57" s="2" customFormat="1" ht="12">
      <c r="A75" s="34"/>
      <c r="B75" s="35"/>
      <c r="C75" s="36"/>
      <c r="D75" s="60" t="s">
        <v>48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60" t="s">
        <v>49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60" t="s">
        <v>48</v>
      </c>
      <c r="AI75" s="38"/>
      <c r="AJ75" s="38"/>
      <c r="AK75" s="38"/>
      <c r="AL75" s="38"/>
      <c r="AM75" s="60" t="s">
        <v>49</v>
      </c>
      <c r="AN75" s="38"/>
      <c r="AO75" s="38"/>
      <c r="AP75" s="36"/>
      <c r="AQ75" s="36"/>
      <c r="AR75" s="40"/>
      <c r="BE75" s="34"/>
    </row>
    <row r="76" spans="1:57" s="2" customFormat="1" ht="12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40"/>
      <c r="BE76" s="34"/>
    </row>
    <row r="77" spans="1:57" s="2" customFormat="1" ht="6.95" customHeight="1">
      <c r="A77" s="34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40"/>
      <c r="BE77" s="34"/>
    </row>
    <row r="81" spans="1:57" s="2" customFormat="1" ht="6.95" customHeight="1">
      <c r="A81" s="34"/>
      <c r="B81" s="64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40"/>
      <c r="BE81" s="34"/>
    </row>
    <row r="82" spans="1:57" s="2" customFormat="1" ht="24.95" customHeight="1">
      <c r="A82" s="34"/>
      <c r="B82" s="35"/>
      <c r="C82" s="19" t="s">
        <v>52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40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40"/>
      <c r="BE83" s="34"/>
    </row>
    <row r="84" spans="1:57" s="4" customFormat="1" ht="12" customHeight="1">
      <c r="A84" s="4"/>
      <c r="B84" s="66"/>
      <c r="C84" s="28" t="s">
        <v>13</v>
      </c>
      <c r="D84" s="67"/>
      <c r="E84" s="67"/>
      <c r="F84" s="67"/>
      <c r="G84" s="67"/>
      <c r="H84" s="67"/>
      <c r="I84" s="67"/>
      <c r="J84" s="67"/>
      <c r="K84" s="67"/>
      <c r="L84" s="67" t="str">
        <f>K5</f>
        <v>SPS_2020_01</v>
      </c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8"/>
      <c r="BE84" s="4"/>
    </row>
    <row r="85" spans="1:57" s="5" customFormat="1" ht="36.95" customHeight="1">
      <c r="A85" s="5"/>
      <c r="B85" s="69"/>
      <c r="C85" s="70" t="s">
        <v>16</v>
      </c>
      <c r="D85" s="71"/>
      <c r="E85" s="71"/>
      <c r="F85" s="71"/>
      <c r="G85" s="71"/>
      <c r="H85" s="71"/>
      <c r="I85" s="71"/>
      <c r="J85" s="71"/>
      <c r="K85" s="71"/>
      <c r="L85" s="72" t="str">
        <f>K6</f>
        <v>Zřízení spisoven</v>
      </c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3"/>
      <c r="BE85" s="5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40"/>
      <c r="BE86" s="34"/>
    </row>
    <row r="87" spans="1:57" s="2" customFormat="1" ht="12" customHeight="1">
      <c r="A87" s="34"/>
      <c r="B87" s="35"/>
      <c r="C87" s="28" t="s">
        <v>20</v>
      </c>
      <c r="D87" s="36"/>
      <c r="E87" s="36"/>
      <c r="F87" s="36"/>
      <c r="G87" s="36"/>
      <c r="H87" s="36"/>
      <c r="I87" s="36"/>
      <c r="J87" s="36"/>
      <c r="K87" s="36"/>
      <c r="L87" s="74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8" t="s">
        <v>22</v>
      </c>
      <c r="AJ87" s="36"/>
      <c r="AK87" s="36"/>
      <c r="AL87" s="36"/>
      <c r="AM87" s="75" t="str">
        <f>IF(AN8="","",AN8)</f>
        <v>27. 4. 2020</v>
      </c>
      <c r="AN87" s="75"/>
      <c r="AO87" s="36"/>
      <c r="AP87" s="36"/>
      <c r="AQ87" s="36"/>
      <c r="AR87" s="40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40"/>
      <c r="BE88" s="34"/>
    </row>
    <row r="89" spans="1:57" s="2" customFormat="1" ht="15.15" customHeight="1">
      <c r="A89" s="34"/>
      <c r="B89" s="35"/>
      <c r="C89" s="28" t="s">
        <v>24</v>
      </c>
      <c r="D89" s="36"/>
      <c r="E89" s="36"/>
      <c r="F89" s="36"/>
      <c r="G89" s="36"/>
      <c r="H89" s="36"/>
      <c r="I89" s="36"/>
      <c r="J89" s="36"/>
      <c r="K89" s="36"/>
      <c r="L89" s="67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8" t="s">
        <v>29</v>
      </c>
      <c r="AJ89" s="36"/>
      <c r="AK89" s="36"/>
      <c r="AL89" s="36"/>
      <c r="AM89" s="76" t="str">
        <f>IF(E17="","",E17)</f>
        <v xml:space="preserve"> </v>
      </c>
      <c r="AN89" s="67"/>
      <c r="AO89" s="67"/>
      <c r="AP89" s="67"/>
      <c r="AQ89" s="36"/>
      <c r="AR89" s="40"/>
      <c r="AS89" s="77" t="s">
        <v>53</v>
      </c>
      <c r="AT89" s="78"/>
      <c r="AU89" s="79"/>
      <c r="AV89" s="79"/>
      <c r="AW89" s="79"/>
      <c r="AX89" s="79"/>
      <c r="AY89" s="79"/>
      <c r="AZ89" s="79"/>
      <c r="BA89" s="79"/>
      <c r="BB89" s="79"/>
      <c r="BC89" s="79"/>
      <c r="BD89" s="80"/>
      <c r="BE89" s="34"/>
    </row>
    <row r="90" spans="1:57" s="2" customFormat="1" ht="15.15" customHeight="1">
      <c r="A90" s="34"/>
      <c r="B90" s="35"/>
      <c r="C90" s="28" t="s">
        <v>27</v>
      </c>
      <c r="D90" s="36"/>
      <c r="E90" s="36"/>
      <c r="F90" s="36"/>
      <c r="G90" s="36"/>
      <c r="H90" s="36"/>
      <c r="I90" s="36"/>
      <c r="J90" s="36"/>
      <c r="K90" s="36"/>
      <c r="L90" s="67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8" t="s">
        <v>31</v>
      </c>
      <c r="AJ90" s="36"/>
      <c r="AK90" s="36"/>
      <c r="AL90" s="36"/>
      <c r="AM90" s="76" t="str">
        <f>IF(E20="","",E20)</f>
        <v xml:space="preserve"> </v>
      </c>
      <c r="AN90" s="67"/>
      <c r="AO90" s="67"/>
      <c r="AP90" s="67"/>
      <c r="AQ90" s="36"/>
      <c r="AR90" s="40"/>
      <c r="AS90" s="81"/>
      <c r="AT90" s="82"/>
      <c r="AU90" s="83"/>
      <c r="AV90" s="83"/>
      <c r="AW90" s="83"/>
      <c r="AX90" s="83"/>
      <c r="AY90" s="83"/>
      <c r="AZ90" s="83"/>
      <c r="BA90" s="83"/>
      <c r="BB90" s="83"/>
      <c r="BC90" s="83"/>
      <c r="BD90" s="84"/>
      <c r="BE90" s="34"/>
    </row>
    <row r="91" spans="1:57" s="2" customFormat="1" ht="10.8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40"/>
      <c r="AS91" s="85"/>
      <c r="AT91" s="86"/>
      <c r="AU91" s="87"/>
      <c r="AV91" s="87"/>
      <c r="AW91" s="87"/>
      <c r="AX91" s="87"/>
      <c r="AY91" s="87"/>
      <c r="AZ91" s="87"/>
      <c r="BA91" s="87"/>
      <c r="BB91" s="87"/>
      <c r="BC91" s="87"/>
      <c r="BD91" s="88"/>
      <c r="BE91" s="34"/>
    </row>
    <row r="92" spans="1:57" s="2" customFormat="1" ht="29.25" customHeight="1">
      <c r="A92" s="34"/>
      <c r="B92" s="35"/>
      <c r="C92" s="89" t="s">
        <v>54</v>
      </c>
      <c r="D92" s="90"/>
      <c r="E92" s="90"/>
      <c r="F92" s="90"/>
      <c r="G92" s="90"/>
      <c r="H92" s="91"/>
      <c r="I92" s="92" t="s">
        <v>55</v>
      </c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3" t="s">
        <v>56</v>
      </c>
      <c r="AH92" s="90"/>
      <c r="AI92" s="90"/>
      <c r="AJ92" s="90"/>
      <c r="AK92" s="90"/>
      <c r="AL92" s="90"/>
      <c r="AM92" s="90"/>
      <c r="AN92" s="92" t="s">
        <v>57</v>
      </c>
      <c r="AO92" s="90"/>
      <c r="AP92" s="94"/>
      <c r="AQ92" s="95" t="s">
        <v>58</v>
      </c>
      <c r="AR92" s="40"/>
      <c r="AS92" s="96" t="s">
        <v>59</v>
      </c>
      <c r="AT92" s="97" t="s">
        <v>60</v>
      </c>
      <c r="AU92" s="97" t="s">
        <v>61</v>
      </c>
      <c r="AV92" s="97" t="s">
        <v>62</v>
      </c>
      <c r="AW92" s="97" t="s">
        <v>63</v>
      </c>
      <c r="AX92" s="97" t="s">
        <v>64</v>
      </c>
      <c r="AY92" s="97" t="s">
        <v>65</v>
      </c>
      <c r="AZ92" s="97" t="s">
        <v>66</v>
      </c>
      <c r="BA92" s="97" t="s">
        <v>67</v>
      </c>
      <c r="BB92" s="97" t="s">
        <v>68</v>
      </c>
      <c r="BC92" s="97" t="s">
        <v>69</v>
      </c>
      <c r="BD92" s="98" t="s">
        <v>70</v>
      </c>
      <c r="BE92" s="34"/>
    </row>
    <row r="93" spans="1:57" s="2" customFormat="1" ht="10.8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40"/>
      <c r="AS93" s="99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1"/>
      <c r="BE93" s="34"/>
    </row>
    <row r="94" spans="1:90" s="6" customFormat="1" ht="32.4" customHeight="1">
      <c r="A94" s="6"/>
      <c r="B94" s="102"/>
      <c r="C94" s="103" t="s">
        <v>71</v>
      </c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5">
        <f>ROUND(AG95,2)</f>
        <v>0</v>
      </c>
      <c r="AH94" s="105"/>
      <c r="AI94" s="105"/>
      <c r="AJ94" s="105"/>
      <c r="AK94" s="105"/>
      <c r="AL94" s="105"/>
      <c r="AM94" s="105"/>
      <c r="AN94" s="106">
        <f>SUM(AG94,AT94)</f>
        <v>0</v>
      </c>
      <c r="AO94" s="106"/>
      <c r="AP94" s="106"/>
      <c r="AQ94" s="107" t="s">
        <v>1</v>
      </c>
      <c r="AR94" s="108"/>
      <c r="AS94" s="109">
        <f>ROUND(AS95,2)</f>
        <v>0</v>
      </c>
      <c r="AT94" s="110">
        <f>ROUND(SUM(AV94:AW94),2)</f>
        <v>0</v>
      </c>
      <c r="AU94" s="111">
        <f>ROUND(AU95,5)</f>
        <v>0</v>
      </c>
      <c r="AV94" s="110">
        <f>ROUND(AZ94*L29,2)</f>
        <v>0</v>
      </c>
      <c r="AW94" s="110">
        <f>ROUND(BA94*L30,2)</f>
        <v>0</v>
      </c>
      <c r="AX94" s="110">
        <f>ROUND(BB94*L29,2)</f>
        <v>0</v>
      </c>
      <c r="AY94" s="110">
        <f>ROUND(BC94*L30,2)</f>
        <v>0</v>
      </c>
      <c r="AZ94" s="110">
        <f>ROUND(AZ95,2)</f>
        <v>0</v>
      </c>
      <c r="BA94" s="110">
        <f>ROUND(BA95,2)</f>
        <v>0</v>
      </c>
      <c r="BB94" s="110">
        <f>ROUND(BB95,2)</f>
        <v>0</v>
      </c>
      <c r="BC94" s="110">
        <f>ROUND(BC95,2)</f>
        <v>0</v>
      </c>
      <c r="BD94" s="112">
        <f>ROUND(BD95,2)</f>
        <v>0</v>
      </c>
      <c r="BE94" s="6"/>
      <c r="BS94" s="113" t="s">
        <v>72</v>
      </c>
      <c r="BT94" s="113" t="s">
        <v>73</v>
      </c>
      <c r="BU94" s="114" t="s">
        <v>74</v>
      </c>
      <c r="BV94" s="113" t="s">
        <v>75</v>
      </c>
      <c r="BW94" s="113" t="s">
        <v>5</v>
      </c>
      <c r="BX94" s="113" t="s">
        <v>76</v>
      </c>
      <c r="CL94" s="113" t="s">
        <v>1</v>
      </c>
    </row>
    <row r="95" spans="1:91" s="7" customFormat="1" ht="16.5" customHeight="1">
      <c r="A95" s="115" t="s">
        <v>77</v>
      </c>
      <c r="B95" s="116"/>
      <c r="C95" s="117"/>
      <c r="D95" s="118" t="s">
        <v>78</v>
      </c>
      <c r="E95" s="118"/>
      <c r="F95" s="118"/>
      <c r="G95" s="118"/>
      <c r="H95" s="118"/>
      <c r="I95" s="119"/>
      <c r="J95" s="118" t="s">
        <v>79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'SO01 - Elektrická instalace'!J30</f>
        <v>0</v>
      </c>
      <c r="AH95" s="119"/>
      <c r="AI95" s="119"/>
      <c r="AJ95" s="119"/>
      <c r="AK95" s="119"/>
      <c r="AL95" s="119"/>
      <c r="AM95" s="119"/>
      <c r="AN95" s="120">
        <f>SUM(AG95,AT95)</f>
        <v>0</v>
      </c>
      <c r="AO95" s="119"/>
      <c r="AP95" s="119"/>
      <c r="AQ95" s="121" t="s">
        <v>80</v>
      </c>
      <c r="AR95" s="122"/>
      <c r="AS95" s="123">
        <v>0</v>
      </c>
      <c r="AT95" s="124">
        <f>ROUND(SUM(AV95:AW95),2)</f>
        <v>0</v>
      </c>
      <c r="AU95" s="125">
        <f>'SO01 - Elektrická instalace'!P117</f>
        <v>0</v>
      </c>
      <c r="AV95" s="124">
        <f>'SO01 - Elektrická instalace'!J33</f>
        <v>0</v>
      </c>
      <c r="AW95" s="124">
        <f>'SO01 - Elektrická instalace'!J34</f>
        <v>0</v>
      </c>
      <c r="AX95" s="124">
        <f>'SO01 - Elektrická instalace'!J35</f>
        <v>0</v>
      </c>
      <c r="AY95" s="124">
        <f>'SO01 - Elektrická instalace'!J36</f>
        <v>0</v>
      </c>
      <c r="AZ95" s="124">
        <f>'SO01 - Elektrická instalace'!F33</f>
        <v>0</v>
      </c>
      <c r="BA95" s="124">
        <f>'SO01 - Elektrická instalace'!F34</f>
        <v>0</v>
      </c>
      <c r="BB95" s="124">
        <f>'SO01 - Elektrická instalace'!F35</f>
        <v>0</v>
      </c>
      <c r="BC95" s="124">
        <f>'SO01 - Elektrická instalace'!F36</f>
        <v>0</v>
      </c>
      <c r="BD95" s="126">
        <f>'SO01 - Elektrická instalace'!F37</f>
        <v>0</v>
      </c>
      <c r="BE95" s="7"/>
      <c r="BT95" s="127" t="s">
        <v>81</v>
      </c>
      <c r="BV95" s="127" t="s">
        <v>75</v>
      </c>
      <c r="BW95" s="127" t="s">
        <v>82</v>
      </c>
      <c r="BX95" s="127" t="s">
        <v>5</v>
      </c>
      <c r="CL95" s="127" t="s">
        <v>1</v>
      </c>
      <c r="CM95" s="127" t="s">
        <v>83</v>
      </c>
    </row>
    <row r="96" spans="1:57" s="2" customFormat="1" ht="30" customHeight="1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40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2" customFormat="1" ht="6.95" customHeight="1">
      <c r="A97" s="34"/>
      <c r="B97" s="62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40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SO01 - Elektrická instalac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3" t="s">
        <v>82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16"/>
      <c r="AT3" s="13" t="s">
        <v>83</v>
      </c>
    </row>
    <row r="4" spans="2:46" s="1" customFormat="1" ht="24.95" customHeight="1">
      <c r="B4" s="16"/>
      <c r="D4" s="132" t="s">
        <v>84</v>
      </c>
      <c r="I4" s="128"/>
      <c r="L4" s="16"/>
      <c r="M4" s="133" t="s">
        <v>10</v>
      </c>
      <c r="AT4" s="13" t="s">
        <v>4</v>
      </c>
    </row>
    <row r="5" spans="2:12" s="1" customFormat="1" ht="6.95" customHeight="1">
      <c r="B5" s="16"/>
      <c r="I5" s="128"/>
      <c r="L5" s="16"/>
    </row>
    <row r="6" spans="2:12" s="1" customFormat="1" ht="12" customHeight="1">
      <c r="B6" s="16"/>
      <c r="D6" s="134" t="s">
        <v>16</v>
      </c>
      <c r="I6" s="128"/>
      <c r="L6" s="16"/>
    </row>
    <row r="7" spans="2:12" s="1" customFormat="1" ht="16.5" customHeight="1">
      <c r="B7" s="16"/>
      <c r="E7" s="135" t="str">
        <f>'Rekapitulace stavby'!K6</f>
        <v>Zřízení spisoven</v>
      </c>
      <c r="F7" s="134"/>
      <c r="G7" s="134"/>
      <c r="H7" s="134"/>
      <c r="I7" s="128"/>
      <c r="L7" s="16"/>
    </row>
    <row r="8" spans="1:31" s="2" customFormat="1" ht="12" customHeight="1">
      <c r="A8" s="34"/>
      <c r="B8" s="40"/>
      <c r="C8" s="34"/>
      <c r="D8" s="134" t="s">
        <v>85</v>
      </c>
      <c r="E8" s="34"/>
      <c r="F8" s="34"/>
      <c r="G8" s="34"/>
      <c r="H8" s="34"/>
      <c r="I8" s="136"/>
      <c r="J8" s="34"/>
      <c r="K8" s="34"/>
      <c r="L8" s="59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40"/>
      <c r="C9" s="34"/>
      <c r="D9" s="34"/>
      <c r="E9" s="137" t="s">
        <v>86</v>
      </c>
      <c r="F9" s="34"/>
      <c r="G9" s="34"/>
      <c r="H9" s="34"/>
      <c r="I9" s="136"/>
      <c r="J9" s="34"/>
      <c r="K9" s="34"/>
      <c r="L9" s="59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40"/>
      <c r="C10" s="34"/>
      <c r="D10" s="34"/>
      <c r="E10" s="34"/>
      <c r="F10" s="34"/>
      <c r="G10" s="34"/>
      <c r="H10" s="34"/>
      <c r="I10" s="136"/>
      <c r="J10" s="34"/>
      <c r="K10" s="34"/>
      <c r="L10" s="59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40"/>
      <c r="C11" s="34"/>
      <c r="D11" s="134" t="s">
        <v>18</v>
      </c>
      <c r="E11" s="34"/>
      <c r="F11" s="138" t="s">
        <v>1</v>
      </c>
      <c r="G11" s="34"/>
      <c r="H11" s="34"/>
      <c r="I11" s="139" t="s">
        <v>19</v>
      </c>
      <c r="J11" s="138" t="s">
        <v>1</v>
      </c>
      <c r="K11" s="34"/>
      <c r="L11" s="59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40"/>
      <c r="C12" s="34"/>
      <c r="D12" s="134" t="s">
        <v>20</v>
      </c>
      <c r="E12" s="34"/>
      <c r="F12" s="138" t="s">
        <v>21</v>
      </c>
      <c r="G12" s="34"/>
      <c r="H12" s="34"/>
      <c r="I12" s="139" t="s">
        <v>22</v>
      </c>
      <c r="J12" s="140" t="str">
        <f>'Rekapitulace stavby'!AN8</f>
        <v>27. 4. 2020</v>
      </c>
      <c r="K12" s="34"/>
      <c r="L12" s="59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40"/>
      <c r="C13" s="34"/>
      <c r="D13" s="34"/>
      <c r="E13" s="34"/>
      <c r="F13" s="34"/>
      <c r="G13" s="34"/>
      <c r="H13" s="34"/>
      <c r="I13" s="136"/>
      <c r="J13" s="34"/>
      <c r="K13" s="34"/>
      <c r="L13" s="59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40"/>
      <c r="C14" s="34"/>
      <c r="D14" s="134" t="s">
        <v>24</v>
      </c>
      <c r="E14" s="34"/>
      <c r="F14" s="34"/>
      <c r="G14" s="34"/>
      <c r="H14" s="34"/>
      <c r="I14" s="139" t="s">
        <v>25</v>
      </c>
      <c r="J14" s="138" t="str">
        <f>IF('Rekapitulace stavby'!AN10="","",'Rekapitulace stavby'!AN10)</f>
        <v/>
      </c>
      <c r="K14" s="34"/>
      <c r="L14" s="59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40"/>
      <c r="C15" s="34"/>
      <c r="D15" s="34"/>
      <c r="E15" s="138" t="str">
        <f>IF('Rekapitulace stavby'!E11="","",'Rekapitulace stavby'!E11)</f>
        <v xml:space="preserve"> </v>
      </c>
      <c r="F15" s="34"/>
      <c r="G15" s="34"/>
      <c r="H15" s="34"/>
      <c r="I15" s="139" t="s">
        <v>26</v>
      </c>
      <c r="J15" s="138" t="str">
        <f>IF('Rekapitulace stavby'!AN11="","",'Rekapitulace stavby'!AN11)</f>
        <v/>
      </c>
      <c r="K15" s="34"/>
      <c r="L15" s="59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40"/>
      <c r="C16" s="34"/>
      <c r="D16" s="34"/>
      <c r="E16" s="34"/>
      <c r="F16" s="34"/>
      <c r="G16" s="34"/>
      <c r="H16" s="34"/>
      <c r="I16" s="136"/>
      <c r="J16" s="34"/>
      <c r="K16" s="34"/>
      <c r="L16" s="59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40"/>
      <c r="C17" s="34"/>
      <c r="D17" s="134" t="s">
        <v>27</v>
      </c>
      <c r="E17" s="34"/>
      <c r="F17" s="34"/>
      <c r="G17" s="34"/>
      <c r="H17" s="34"/>
      <c r="I17" s="139" t="s">
        <v>25</v>
      </c>
      <c r="J17" s="29" t="str">
        <f>'Rekapitulace stavby'!AN13</f>
        <v>Vyplň údaj</v>
      </c>
      <c r="K17" s="34"/>
      <c r="L17" s="59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40"/>
      <c r="C18" s="34"/>
      <c r="D18" s="34"/>
      <c r="E18" s="29" t="str">
        <f>'Rekapitulace stavby'!E14</f>
        <v>Vyplň údaj</v>
      </c>
      <c r="F18" s="138"/>
      <c r="G18" s="138"/>
      <c r="H18" s="138"/>
      <c r="I18" s="139" t="s">
        <v>26</v>
      </c>
      <c r="J18" s="29" t="str">
        <f>'Rekapitulace stavby'!AN14</f>
        <v>Vyplň údaj</v>
      </c>
      <c r="K18" s="34"/>
      <c r="L18" s="59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40"/>
      <c r="C19" s="34"/>
      <c r="D19" s="34"/>
      <c r="E19" s="34"/>
      <c r="F19" s="34"/>
      <c r="G19" s="34"/>
      <c r="H19" s="34"/>
      <c r="I19" s="136"/>
      <c r="J19" s="34"/>
      <c r="K19" s="34"/>
      <c r="L19" s="59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40"/>
      <c r="C20" s="34"/>
      <c r="D20" s="134" t="s">
        <v>29</v>
      </c>
      <c r="E20" s="34"/>
      <c r="F20" s="34"/>
      <c r="G20" s="34"/>
      <c r="H20" s="34"/>
      <c r="I20" s="139" t="s">
        <v>25</v>
      </c>
      <c r="J20" s="138" t="str">
        <f>IF('Rekapitulace stavby'!AN16="","",'Rekapitulace stavby'!AN16)</f>
        <v/>
      </c>
      <c r="K20" s="34"/>
      <c r="L20" s="59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40"/>
      <c r="C21" s="34"/>
      <c r="D21" s="34"/>
      <c r="E21" s="138" t="str">
        <f>IF('Rekapitulace stavby'!E17="","",'Rekapitulace stavby'!E17)</f>
        <v xml:space="preserve"> </v>
      </c>
      <c r="F21" s="34"/>
      <c r="G21" s="34"/>
      <c r="H21" s="34"/>
      <c r="I21" s="139" t="s">
        <v>26</v>
      </c>
      <c r="J21" s="138" t="str">
        <f>IF('Rekapitulace stavby'!AN17="","",'Rekapitulace stavby'!AN17)</f>
        <v/>
      </c>
      <c r="K21" s="34"/>
      <c r="L21" s="59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40"/>
      <c r="C22" s="34"/>
      <c r="D22" s="34"/>
      <c r="E22" s="34"/>
      <c r="F22" s="34"/>
      <c r="G22" s="34"/>
      <c r="H22" s="34"/>
      <c r="I22" s="136"/>
      <c r="J22" s="34"/>
      <c r="K22" s="34"/>
      <c r="L22" s="59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40"/>
      <c r="C23" s="34"/>
      <c r="D23" s="134" t="s">
        <v>31</v>
      </c>
      <c r="E23" s="34"/>
      <c r="F23" s="34"/>
      <c r="G23" s="34"/>
      <c r="H23" s="34"/>
      <c r="I23" s="139" t="s">
        <v>25</v>
      </c>
      <c r="J23" s="138" t="str">
        <f>IF('Rekapitulace stavby'!AN19="","",'Rekapitulace stavby'!AN19)</f>
        <v/>
      </c>
      <c r="K23" s="34"/>
      <c r="L23" s="59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40"/>
      <c r="C24" s="34"/>
      <c r="D24" s="34"/>
      <c r="E24" s="138" t="str">
        <f>IF('Rekapitulace stavby'!E20="","",'Rekapitulace stavby'!E20)</f>
        <v xml:space="preserve"> </v>
      </c>
      <c r="F24" s="34"/>
      <c r="G24" s="34"/>
      <c r="H24" s="34"/>
      <c r="I24" s="139" t="s">
        <v>26</v>
      </c>
      <c r="J24" s="138" t="str">
        <f>IF('Rekapitulace stavby'!AN20="","",'Rekapitulace stavby'!AN20)</f>
        <v/>
      </c>
      <c r="K24" s="34"/>
      <c r="L24" s="59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40"/>
      <c r="C25" s="34"/>
      <c r="D25" s="34"/>
      <c r="E25" s="34"/>
      <c r="F25" s="34"/>
      <c r="G25" s="34"/>
      <c r="H25" s="34"/>
      <c r="I25" s="136"/>
      <c r="J25" s="34"/>
      <c r="K25" s="34"/>
      <c r="L25" s="59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40"/>
      <c r="C26" s="34"/>
      <c r="D26" s="134" t="s">
        <v>32</v>
      </c>
      <c r="E26" s="34"/>
      <c r="F26" s="34"/>
      <c r="G26" s="34"/>
      <c r="H26" s="34"/>
      <c r="I26" s="136"/>
      <c r="J26" s="34"/>
      <c r="K26" s="34"/>
      <c r="L26" s="59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41"/>
      <c r="B27" s="142"/>
      <c r="C27" s="141"/>
      <c r="D27" s="141"/>
      <c r="E27" s="143" t="s">
        <v>1</v>
      </c>
      <c r="F27" s="143"/>
      <c r="G27" s="143"/>
      <c r="H27" s="143"/>
      <c r="I27" s="144"/>
      <c r="J27" s="141"/>
      <c r="K27" s="141"/>
      <c r="L27" s="145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34"/>
      <c r="B28" s="40"/>
      <c r="C28" s="34"/>
      <c r="D28" s="34"/>
      <c r="E28" s="34"/>
      <c r="F28" s="34"/>
      <c r="G28" s="34"/>
      <c r="H28" s="34"/>
      <c r="I28" s="136"/>
      <c r="J28" s="34"/>
      <c r="K28" s="34"/>
      <c r="L28" s="59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40"/>
      <c r="C29" s="34"/>
      <c r="D29" s="146"/>
      <c r="E29" s="146"/>
      <c r="F29" s="146"/>
      <c r="G29" s="146"/>
      <c r="H29" s="146"/>
      <c r="I29" s="147"/>
      <c r="J29" s="146"/>
      <c r="K29" s="146"/>
      <c r="L29" s="59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>
      <c r="A30" s="34"/>
      <c r="B30" s="40"/>
      <c r="C30" s="34"/>
      <c r="D30" s="148" t="s">
        <v>33</v>
      </c>
      <c r="E30" s="34"/>
      <c r="F30" s="34"/>
      <c r="G30" s="34"/>
      <c r="H30" s="34"/>
      <c r="I30" s="136"/>
      <c r="J30" s="149">
        <f>ROUND(J117,2)</f>
        <v>0</v>
      </c>
      <c r="K30" s="34"/>
      <c r="L30" s="59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40"/>
      <c r="C31" s="34"/>
      <c r="D31" s="146"/>
      <c r="E31" s="146"/>
      <c r="F31" s="146"/>
      <c r="G31" s="146"/>
      <c r="H31" s="146"/>
      <c r="I31" s="147"/>
      <c r="J31" s="146"/>
      <c r="K31" s="146"/>
      <c r="L31" s="59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40"/>
      <c r="C32" s="34"/>
      <c r="D32" s="34"/>
      <c r="E32" s="34"/>
      <c r="F32" s="150" t="s">
        <v>35</v>
      </c>
      <c r="G32" s="34"/>
      <c r="H32" s="34"/>
      <c r="I32" s="151" t="s">
        <v>34</v>
      </c>
      <c r="J32" s="150" t="s">
        <v>36</v>
      </c>
      <c r="K32" s="34"/>
      <c r="L32" s="59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40"/>
      <c r="C33" s="34"/>
      <c r="D33" s="152" t="s">
        <v>37</v>
      </c>
      <c r="E33" s="134" t="s">
        <v>38</v>
      </c>
      <c r="F33" s="153">
        <f>ROUND((SUM(BE117:BE160)),2)</f>
        <v>0</v>
      </c>
      <c r="G33" s="34"/>
      <c r="H33" s="34"/>
      <c r="I33" s="154">
        <v>0.21</v>
      </c>
      <c r="J33" s="153">
        <f>ROUND(((SUM(BE117:BE160))*I33),2)</f>
        <v>0</v>
      </c>
      <c r="K33" s="34"/>
      <c r="L33" s="59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40"/>
      <c r="C34" s="34"/>
      <c r="D34" s="34"/>
      <c r="E34" s="134" t="s">
        <v>39</v>
      </c>
      <c r="F34" s="153">
        <f>ROUND((SUM(BF117:BF160)),2)</f>
        <v>0</v>
      </c>
      <c r="G34" s="34"/>
      <c r="H34" s="34"/>
      <c r="I34" s="154">
        <v>0.15</v>
      </c>
      <c r="J34" s="153">
        <f>ROUND(((SUM(BF117:BF160))*I34),2)</f>
        <v>0</v>
      </c>
      <c r="K34" s="34"/>
      <c r="L34" s="59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40"/>
      <c r="C35" s="34"/>
      <c r="D35" s="34"/>
      <c r="E35" s="134" t="s">
        <v>40</v>
      </c>
      <c r="F35" s="153">
        <f>ROUND((SUM(BG117:BG160)),2)</f>
        <v>0</v>
      </c>
      <c r="G35" s="34"/>
      <c r="H35" s="34"/>
      <c r="I35" s="154">
        <v>0.21</v>
      </c>
      <c r="J35" s="153">
        <f>0</f>
        <v>0</v>
      </c>
      <c r="K35" s="34"/>
      <c r="L35" s="59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40"/>
      <c r="C36" s="34"/>
      <c r="D36" s="34"/>
      <c r="E36" s="134" t="s">
        <v>41</v>
      </c>
      <c r="F36" s="153">
        <f>ROUND((SUM(BH117:BH160)),2)</f>
        <v>0</v>
      </c>
      <c r="G36" s="34"/>
      <c r="H36" s="34"/>
      <c r="I36" s="154">
        <v>0.15</v>
      </c>
      <c r="J36" s="153">
        <f>0</f>
        <v>0</v>
      </c>
      <c r="K36" s="34"/>
      <c r="L36" s="59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40"/>
      <c r="C37" s="34"/>
      <c r="D37" s="34"/>
      <c r="E37" s="134" t="s">
        <v>42</v>
      </c>
      <c r="F37" s="153">
        <f>ROUND((SUM(BI117:BI160)),2)</f>
        <v>0</v>
      </c>
      <c r="G37" s="34"/>
      <c r="H37" s="34"/>
      <c r="I37" s="154">
        <v>0</v>
      </c>
      <c r="J37" s="153">
        <f>0</f>
        <v>0</v>
      </c>
      <c r="K37" s="34"/>
      <c r="L37" s="59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40"/>
      <c r="C38" s="34"/>
      <c r="D38" s="34"/>
      <c r="E38" s="34"/>
      <c r="F38" s="34"/>
      <c r="G38" s="34"/>
      <c r="H38" s="34"/>
      <c r="I38" s="136"/>
      <c r="J38" s="34"/>
      <c r="K38" s="34"/>
      <c r="L38" s="59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>
      <c r="A39" s="34"/>
      <c r="B39" s="40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60"/>
      <c r="J39" s="161">
        <f>SUM(J30:J37)</f>
        <v>0</v>
      </c>
      <c r="K39" s="162"/>
      <c r="L39" s="59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40"/>
      <c r="C40" s="34"/>
      <c r="D40" s="34"/>
      <c r="E40" s="34"/>
      <c r="F40" s="34"/>
      <c r="G40" s="34"/>
      <c r="H40" s="34"/>
      <c r="I40" s="136"/>
      <c r="J40" s="34"/>
      <c r="K40" s="34"/>
      <c r="L40" s="59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16"/>
      <c r="I41" s="128"/>
      <c r="L41" s="16"/>
    </row>
    <row r="42" spans="2:12" s="1" customFormat="1" ht="14.4" customHeight="1">
      <c r="B42" s="16"/>
      <c r="I42" s="128"/>
      <c r="L42" s="16"/>
    </row>
    <row r="43" spans="2:12" s="1" customFormat="1" ht="14.4" customHeight="1">
      <c r="B43" s="16"/>
      <c r="I43" s="128"/>
      <c r="L43" s="16"/>
    </row>
    <row r="44" spans="2:12" s="1" customFormat="1" ht="14.4" customHeight="1">
      <c r="B44" s="16"/>
      <c r="I44" s="128"/>
      <c r="L44" s="16"/>
    </row>
    <row r="45" spans="2:12" s="1" customFormat="1" ht="14.4" customHeight="1">
      <c r="B45" s="16"/>
      <c r="I45" s="128"/>
      <c r="L45" s="16"/>
    </row>
    <row r="46" spans="2:12" s="1" customFormat="1" ht="14.4" customHeight="1">
      <c r="B46" s="16"/>
      <c r="I46" s="128"/>
      <c r="L46" s="16"/>
    </row>
    <row r="47" spans="2:12" s="1" customFormat="1" ht="14.4" customHeight="1">
      <c r="B47" s="16"/>
      <c r="I47" s="128"/>
      <c r="L47" s="16"/>
    </row>
    <row r="48" spans="2:12" s="1" customFormat="1" ht="14.4" customHeight="1">
      <c r="B48" s="16"/>
      <c r="I48" s="128"/>
      <c r="L48" s="16"/>
    </row>
    <row r="49" spans="2:12" s="1" customFormat="1" ht="14.4" customHeight="1">
      <c r="B49" s="16"/>
      <c r="I49" s="128"/>
      <c r="L49" s="16"/>
    </row>
    <row r="50" spans="2:12" s="2" customFormat="1" ht="14.4" customHeight="1">
      <c r="B50" s="59"/>
      <c r="D50" s="163" t="s">
        <v>46</v>
      </c>
      <c r="E50" s="164"/>
      <c r="F50" s="164"/>
      <c r="G50" s="163" t="s">
        <v>47</v>
      </c>
      <c r="H50" s="164"/>
      <c r="I50" s="165"/>
      <c r="J50" s="164"/>
      <c r="K50" s="164"/>
      <c r="L50" s="59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1:31" s="2" customFormat="1" ht="12">
      <c r="A61" s="34"/>
      <c r="B61" s="40"/>
      <c r="C61" s="34"/>
      <c r="D61" s="166" t="s">
        <v>48</v>
      </c>
      <c r="E61" s="167"/>
      <c r="F61" s="168" t="s">
        <v>49</v>
      </c>
      <c r="G61" s="166" t="s">
        <v>48</v>
      </c>
      <c r="H61" s="167"/>
      <c r="I61" s="169"/>
      <c r="J61" s="170" t="s">
        <v>49</v>
      </c>
      <c r="K61" s="167"/>
      <c r="L61" s="59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1:31" s="2" customFormat="1" ht="12">
      <c r="A65" s="34"/>
      <c r="B65" s="40"/>
      <c r="C65" s="34"/>
      <c r="D65" s="163" t="s">
        <v>50</v>
      </c>
      <c r="E65" s="171"/>
      <c r="F65" s="171"/>
      <c r="G65" s="163" t="s">
        <v>51</v>
      </c>
      <c r="H65" s="171"/>
      <c r="I65" s="172"/>
      <c r="J65" s="171"/>
      <c r="K65" s="171"/>
      <c r="L65" s="59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1:31" s="2" customFormat="1" ht="12">
      <c r="A76" s="34"/>
      <c r="B76" s="40"/>
      <c r="C76" s="34"/>
      <c r="D76" s="166" t="s">
        <v>48</v>
      </c>
      <c r="E76" s="167"/>
      <c r="F76" s="168" t="s">
        <v>49</v>
      </c>
      <c r="G76" s="166" t="s">
        <v>48</v>
      </c>
      <c r="H76" s="167"/>
      <c r="I76" s="169"/>
      <c r="J76" s="170" t="s">
        <v>49</v>
      </c>
      <c r="K76" s="167"/>
      <c r="L76" s="59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73"/>
      <c r="C77" s="174"/>
      <c r="D77" s="174"/>
      <c r="E77" s="174"/>
      <c r="F77" s="174"/>
      <c r="G77" s="174"/>
      <c r="H77" s="174"/>
      <c r="I77" s="175"/>
      <c r="J77" s="174"/>
      <c r="K77" s="174"/>
      <c r="L77" s="59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76"/>
      <c r="C81" s="177"/>
      <c r="D81" s="177"/>
      <c r="E81" s="177"/>
      <c r="F81" s="177"/>
      <c r="G81" s="177"/>
      <c r="H81" s="177"/>
      <c r="I81" s="178"/>
      <c r="J81" s="177"/>
      <c r="K81" s="177"/>
      <c r="L81" s="59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19" t="s">
        <v>87</v>
      </c>
      <c r="D82" s="36"/>
      <c r="E82" s="36"/>
      <c r="F82" s="36"/>
      <c r="G82" s="36"/>
      <c r="H82" s="36"/>
      <c r="I82" s="136"/>
      <c r="J82" s="36"/>
      <c r="K82" s="36"/>
      <c r="L82" s="59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36"/>
      <c r="J83" s="36"/>
      <c r="K83" s="36"/>
      <c r="L83" s="59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8" t="s">
        <v>16</v>
      </c>
      <c r="D84" s="36"/>
      <c r="E84" s="36"/>
      <c r="F84" s="36"/>
      <c r="G84" s="36"/>
      <c r="H84" s="36"/>
      <c r="I84" s="136"/>
      <c r="J84" s="36"/>
      <c r="K84" s="36"/>
      <c r="L84" s="59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179" t="str">
        <f>E7</f>
        <v>Zřízení spisoven</v>
      </c>
      <c r="F85" s="28"/>
      <c r="G85" s="28"/>
      <c r="H85" s="28"/>
      <c r="I85" s="136"/>
      <c r="J85" s="36"/>
      <c r="K85" s="36"/>
      <c r="L85" s="59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8" t="s">
        <v>85</v>
      </c>
      <c r="D86" s="36"/>
      <c r="E86" s="36"/>
      <c r="F86" s="36"/>
      <c r="G86" s="36"/>
      <c r="H86" s="36"/>
      <c r="I86" s="136"/>
      <c r="J86" s="36"/>
      <c r="K86" s="36"/>
      <c r="L86" s="59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72" t="str">
        <f>E9</f>
        <v>SO01 - Elektrická instalace</v>
      </c>
      <c r="F87" s="36"/>
      <c r="G87" s="36"/>
      <c r="H87" s="36"/>
      <c r="I87" s="136"/>
      <c r="J87" s="36"/>
      <c r="K87" s="36"/>
      <c r="L87" s="59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36"/>
      <c r="J88" s="36"/>
      <c r="K88" s="36"/>
      <c r="L88" s="59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8" t="s">
        <v>20</v>
      </c>
      <c r="D89" s="36"/>
      <c r="E89" s="36"/>
      <c r="F89" s="23" t="str">
        <f>F12</f>
        <v xml:space="preserve"> </v>
      </c>
      <c r="G89" s="36"/>
      <c r="H89" s="36"/>
      <c r="I89" s="139" t="s">
        <v>22</v>
      </c>
      <c r="J89" s="75" t="str">
        <f>IF(J12="","",J12)</f>
        <v>27. 4. 2020</v>
      </c>
      <c r="K89" s="36"/>
      <c r="L89" s="59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36"/>
      <c r="J90" s="36"/>
      <c r="K90" s="36"/>
      <c r="L90" s="59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>
      <c r="A91" s="34"/>
      <c r="B91" s="35"/>
      <c r="C91" s="28" t="s">
        <v>24</v>
      </c>
      <c r="D91" s="36"/>
      <c r="E91" s="36"/>
      <c r="F91" s="23" t="str">
        <f>E15</f>
        <v xml:space="preserve"> </v>
      </c>
      <c r="G91" s="36"/>
      <c r="H91" s="36"/>
      <c r="I91" s="139" t="s">
        <v>29</v>
      </c>
      <c r="J91" s="32" t="str">
        <f>E21</f>
        <v xml:space="preserve"> </v>
      </c>
      <c r="K91" s="36"/>
      <c r="L91" s="59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8" t="s">
        <v>27</v>
      </c>
      <c r="D92" s="36"/>
      <c r="E92" s="36"/>
      <c r="F92" s="23" t="str">
        <f>IF(E18="","",E18)</f>
        <v>Vyplň údaj</v>
      </c>
      <c r="G92" s="36"/>
      <c r="H92" s="36"/>
      <c r="I92" s="139" t="s">
        <v>31</v>
      </c>
      <c r="J92" s="32" t="str">
        <f>E24</f>
        <v xml:space="preserve"> </v>
      </c>
      <c r="K92" s="36"/>
      <c r="L92" s="59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" customHeight="1">
      <c r="A93" s="34"/>
      <c r="B93" s="35"/>
      <c r="C93" s="36"/>
      <c r="D93" s="36"/>
      <c r="E93" s="36"/>
      <c r="F93" s="36"/>
      <c r="G93" s="36"/>
      <c r="H93" s="36"/>
      <c r="I93" s="136"/>
      <c r="J93" s="36"/>
      <c r="K93" s="36"/>
      <c r="L93" s="59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80" t="s">
        <v>88</v>
      </c>
      <c r="D94" s="181"/>
      <c r="E94" s="181"/>
      <c r="F94" s="181"/>
      <c r="G94" s="181"/>
      <c r="H94" s="181"/>
      <c r="I94" s="182"/>
      <c r="J94" s="183" t="s">
        <v>89</v>
      </c>
      <c r="K94" s="181"/>
      <c r="L94" s="59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" customHeight="1">
      <c r="A95" s="34"/>
      <c r="B95" s="35"/>
      <c r="C95" s="36"/>
      <c r="D95" s="36"/>
      <c r="E95" s="36"/>
      <c r="F95" s="36"/>
      <c r="G95" s="36"/>
      <c r="H95" s="36"/>
      <c r="I95" s="136"/>
      <c r="J95" s="36"/>
      <c r="K95" s="36"/>
      <c r="L95" s="59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84" t="s">
        <v>90</v>
      </c>
      <c r="D96" s="36"/>
      <c r="E96" s="36"/>
      <c r="F96" s="36"/>
      <c r="G96" s="36"/>
      <c r="H96" s="36"/>
      <c r="I96" s="136"/>
      <c r="J96" s="106">
        <f>J117</f>
        <v>0</v>
      </c>
      <c r="K96" s="36"/>
      <c r="L96" s="59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3" t="s">
        <v>91</v>
      </c>
    </row>
    <row r="97" spans="1:31" s="9" customFormat="1" ht="24.95" customHeight="1">
      <c r="A97" s="9"/>
      <c r="B97" s="185"/>
      <c r="C97" s="186"/>
      <c r="D97" s="187" t="s">
        <v>92</v>
      </c>
      <c r="E97" s="188"/>
      <c r="F97" s="188"/>
      <c r="G97" s="188"/>
      <c r="H97" s="188"/>
      <c r="I97" s="189"/>
      <c r="J97" s="190">
        <f>J118</f>
        <v>0</v>
      </c>
      <c r="K97" s="186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4"/>
      <c r="B98" s="35"/>
      <c r="C98" s="36"/>
      <c r="D98" s="36"/>
      <c r="E98" s="36"/>
      <c r="F98" s="36"/>
      <c r="G98" s="36"/>
      <c r="H98" s="36"/>
      <c r="I98" s="136"/>
      <c r="J98" s="36"/>
      <c r="K98" s="36"/>
      <c r="L98" s="59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pans="1:31" s="2" customFormat="1" ht="6.95" customHeight="1">
      <c r="A99" s="34"/>
      <c r="B99" s="62"/>
      <c r="C99" s="63"/>
      <c r="D99" s="63"/>
      <c r="E99" s="63"/>
      <c r="F99" s="63"/>
      <c r="G99" s="63"/>
      <c r="H99" s="63"/>
      <c r="I99" s="175"/>
      <c r="J99" s="63"/>
      <c r="K99" s="63"/>
      <c r="L99" s="59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3" spans="1:31" s="2" customFormat="1" ht="6.95" customHeight="1">
      <c r="A103" s="34"/>
      <c r="B103" s="64"/>
      <c r="C103" s="65"/>
      <c r="D103" s="65"/>
      <c r="E103" s="65"/>
      <c r="F103" s="65"/>
      <c r="G103" s="65"/>
      <c r="H103" s="65"/>
      <c r="I103" s="178"/>
      <c r="J103" s="65"/>
      <c r="K103" s="65"/>
      <c r="L103" s="59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24.95" customHeight="1">
      <c r="A104" s="34"/>
      <c r="B104" s="35"/>
      <c r="C104" s="19" t="s">
        <v>93</v>
      </c>
      <c r="D104" s="36"/>
      <c r="E104" s="36"/>
      <c r="F104" s="36"/>
      <c r="G104" s="36"/>
      <c r="H104" s="36"/>
      <c r="I104" s="136"/>
      <c r="J104" s="36"/>
      <c r="K104" s="36"/>
      <c r="L104" s="59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>
      <c r="A105" s="34"/>
      <c r="B105" s="35"/>
      <c r="C105" s="36"/>
      <c r="D105" s="36"/>
      <c r="E105" s="36"/>
      <c r="F105" s="36"/>
      <c r="G105" s="36"/>
      <c r="H105" s="36"/>
      <c r="I105" s="136"/>
      <c r="J105" s="36"/>
      <c r="K105" s="36"/>
      <c r="L105" s="59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12" customHeight="1">
      <c r="A106" s="34"/>
      <c r="B106" s="35"/>
      <c r="C106" s="28" t="s">
        <v>16</v>
      </c>
      <c r="D106" s="36"/>
      <c r="E106" s="36"/>
      <c r="F106" s="36"/>
      <c r="G106" s="36"/>
      <c r="H106" s="36"/>
      <c r="I106" s="136"/>
      <c r="J106" s="36"/>
      <c r="K106" s="36"/>
      <c r="L106" s="59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16.5" customHeight="1">
      <c r="A107" s="34"/>
      <c r="B107" s="35"/>
      <c r="C107" s="36"/>
      <c r="D107" s="36"/>
      <c r="E107" s="179" t="str">
        <f>E7</f>
        <v>Zřízení spisoven</v>
      </c>
      <c r="F107" s="28"/>
      <c r="G107" s="28"/>
      <c r="H107" s="28"/>
      <c r="I107" s="136"/>
      <c r="J107" s="36"/>
      <c r="K107" s="36"/>
      <c r="L107" s="59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2" customHeight="1">
      <c r="A108" s="34"/>
      <c r="B108" s="35"/>
      <c r="C108" s="28" t="s">
        <v>85</v>
      </c>
      <c r="D108" s="36"/>
      <c r="E108" s="36"/>
      <c r="F108" s="36"/>
      <c r="G108" s="36"/>
      <c r="H108" s="36"/>
      <c r="I108" s="136"/>
      <c r="J108" s="36"/>
      <c r="K108" s="36"/>
      <c r="L108" s="59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6.5" customHeight="1">
      <c r="A109" s="34"/>
      <c r="B109" s="35"/>
      <c r="C109" s="36"/>
      <c r="D109" s="36"/>
      <c r="E109" s="72" t="str">
        <f>E9</f>
        <v>SO01 - Elektrická instalace</v>
      </c>
      <c r="F109" s="36"/>
      <c r="G109" s="36"/>
      <c r="H109" s="36"/>
      <c r="I109" s="136"/>
      <c r="J109" s="36"/>
      <c r="K109" s="36"/>
      <c r="L109" s="59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136"/>
      <c r="J110" s="36"/>
      <c r="K110" s="36"/>
      <c r="L110" s="59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8" t="s">
        <v>20</v>
      </c>
      <c r="D111" s="36"/>
      <c r="E111" s="36"/>
      <c r="F111" s="23" t="str">
        <f>F12</f>
        <v xml:space="preserve"> </v>
      </c>
      <c r="G111" s="36"/>
      <c r="H111" s="36"/>
      <c r="I111" s="139" t="s">
        <v>22</v>
      </c>
      <c r="J111" s="75" t="str">
        <f>IF(J12="","",J12)</f>
        <v>27. 4. 2020</v>
      </c>
      <c r="K111" s="36"/>
      <c r="L111" s="59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136"/>
      <c r="J112" s="36"/>
      <c r="K112" s="36"/>
      <c r="L112" s="59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5.15" customHeight="1">
      <c r="A113" s="34"/>
      <c r="B113" s="35"/>
      <c r="C113" s="28" t="s">
        <v>24</v>
      </c>
      <c r="D113" s="36"/>
      <c r="E113" s="36"/>
      <c r="F113" s="23" t="str">
        <f>E15</f>
        <v xml:space="preserve"> </v>
      </c>
      <c r="G113" s="36"/>
      <c r="H113" s="36"/>
      <c r="I113" s="139" t="s">
        <v>29</v>
      </c>
      <c r="J113" s="32" t="str">
        <f>E21</f>
        <v xml:space="preserve"> </v>
      </c>
      <c r="K113" s="36"/>
      <c r="L113" s="59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5.15" customHeight="1">
      <c r="A114" s="34"/>
      <c r="B114" s="35"/>
      <c r="C114" s="28" t="s">
        <v>27</v>
      </c>
      <c r="D114" s="36"/>
      <c r="E114" s="36"/>
      <c r="F114" s="23" t="str">
        <f>IF(E18="","",E18)</f>
        <v>Vyplň údaj</v>
      </c>
      <c r="G114" s="36"/>
      <c r="H114" s="36"/>
      <c r="I114" s="139" t="s">
        <v>31</v>
      </c>
      <c r="J114" s="32" t="str">
        <f>E24</f>
        <v xml:space="preserve"> </v>
      </c>
      <c r="K114" s="36"/>
      <c r="L114" s="59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0.3" customHeight="1">
      <c r="A115" s="34"/>
      <c r="B115" s="35"/>
      <c r="C115" s="36"/>
      <c r="D115" s="36"/>
      <c r="E115" s="36"/>
      <c r="F115" s="36"/>
      <c r="G115" s="36"/>
      <c r="H115" s="36"/>
      <c r="I115" s="136"/>
      <c r="J115" s="36"/>
      <c r="K115" s="36"/>
      <c r="L115" s="59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10" customFormat="1" ht="29.25" customHeight="1">
      <c r="A116" s="192"/>
      <c r="B116" s="193"/>
      <c r="C116" s="194" t="s">
        <v>94</v>
      </c>
      <c r="D116" s="195" t="s">
        <v>58</v>
      </c>
      <c r="E116" s="195" t="s">
        <v>54</v>
      </c>
      <c r="F116" s="195" t="s">
        <v>55</v>
      </c>
      <c r="G116" s="195" t="s">
        <v>95</v>
      </c>
      <c r="H116" s="195" t="s">
        <v>96</v>
      </c>
      <c r="I116" s="196" t="s">
        <v>97</v>
      </c>
      <c r="J116" s="195" t="s">
        <v>89</v>
      </c>
      <c r="K116" s="197" t="s">
        <v>98</v>
      </c>
      <c r="L116" s="198"/>
      <c r="M116" s="96" t="s">
        <v>1</v>
      </c>
      <c r="N116" s="97" t="s">
        <v>37</v>
      </c>
      <c r="O116" s="97" t="s">
        <v>99</v>
      </c>
      <c r="P116" s="97" t="s">
        <v>100</v>
      </c>
      <c r="Q116" s="97" t="s">
        <v>101</v>
      </c>
      <c r="R116" s="97" t="s">
        <v>102</v>
      </c>
      <c r="S116" s="97" t="s">
        <v>103</v>
      </c>
      <c r="T116" s="98" t="s">
        <v>104</v>
      </c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</row>
    <row r="117" spans="1:63" s="2" customFormat="1" ht="22.8" customHeight="1">
      <c r="A117" s="34"/>
      <c r="B117" s="35"/>
      <c r="C117" s="103" t="s">
        <v>105</v>
      </c>
      <c r="D117" s="36"/>
      <c r="E117" s="36"/>
      <c r="F117" s="36"/>
      <c r="G117" s="36"/>
      <c r="H117" s="36"/>
      <c r="I117" s="136"/>
      <c r="J117" s="199">
        <f>BK117</f>
        <v>0</v>
      </c>
      <c r="K117" s="36"/>
      <c r="L117" s="40"/>
      <c r="M117" s="99"/>
      <c r="N117" s="200"/>
      <c r="O117" s="100"/>
      <c r="P117" s="201">
        <f>P118</f>
        <v>0</v>
      </c>
      <c r="Q117" s="100"/>
      <c r="R117" s="201">
        <f>R118</f>
        <v>0</v>
      </c>
      <c r="S117" s="100"/>
      <c r="T117" s="202">
        <f>T118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3" t="s">
        <v>72</v>
      </c>
      <c r="AU117" s="13" t="s">
        <v>91</v>
      </c>
      <c r="BK117" s="203">
        <f>BK118</f>
        <v>0</v>
      </c>
    </row>
    <row r="118" spans="1:63" s="11" customFormat="1" ht="25.9" customHeight="1">
      <c r="A118" s="11"/>
      <c r="B118" s="204"/>
      <c r="C118" s="205"/>
      <c r="D118" s="206" t="s">
        <v>72</v>
      </c>
      <c r="E118" s="207" t="s">
        <v>106</v>
      </c>
      <c r="F118" s="207" t="s">
        <v>107</v>
      </c>
      <c r="G118" s="205"/>
      <c r="H118" s="205"/>
      <c r="I118" s="208"/>
      <c r="J118" s="209">
        <f>BK118</f>
        <v>0</v>
      </c>
      <c r="K118" s="205"/>
      <c r="L118" s="210"/>
      <c r="M118" s="211"/>
      <c r="N118" s="212"/>
      <c r="O118" s="212"/>
      <c r="P118" s="213">
        <f>SUM(P119:P160)</f>
        <v>0</v>
      </c>
      <c r="Q118" s="212"/>
      <c r="R118" s="213">
        <f>SUM(R119:R160)</f>
        <v>0</v>
      </c>
      <c r="S118" s="212"/>
      <c r="T118" s="214">
        <f>SUM(T119:T160)</f>
        <v>0</v>
      </c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R118" s="215" t="s">
        <v>108</v>
      </c>
      <c r="AT118" s="216" t="s">
        <v>72</v>
      </c>
      <c r="AU118" s="216" t="s">
        <v>73</v>
      </c>
      <c r="AY118" s="215" t="s">
        <v>109</v>
      </c>
      <c r="BK118" s="217">
        <f>SUM(BK119:BK160)</f>
        <v>0</v>
      </c>
    </row>
    <row r="119" spans="1:65" s="2" customFormat="1" ht="21.75" customHeight="1">
      <c r="A119" s="34"/>
      <c r="B119" s="35"/>
      <c r="C119" s="218" t="s">
        <v>110</v>
      </c>
      <c r="D119" s="218" t="s">
        <v>111</v>
      </c>
      <c r="E119" s="219" t="s">
        <v>112</v>
      </c>
      <c r="F119" s="220" t="s">
        <v>113</v>
      </c>
      <c r="G119" s="221" t="s">
        <v>114</v>
      </c>
      <c r="H119" s="222">
        <v>42</v>
      </c>
      <c r="I119" s="223"/>
      <c r="J119" s="224">
        <f>ROUND(I119*H119,2)</f>
        <v>0</v>
      </c>
      <c r="K119" s="220" t="s">
        <v>115</v>
      </c>
      <c r="L119" s="225"/>
      <c r="M119" s="226" t="s">
        <v>1</v>
      </c>
      <c r="N119" s="227" t="s">
        <v>38</v>
      </c>
      <c r="O119" s="87"/>
      <c r="P119" s="228">
        <f>O119*H119</f>
        <v>0</v>
      </c>
      <c r="Q119" s="228">
        <v>0</v>
      </c>
      <c r="R119" s="228">
        <f>Q119*H119</f>
        <v>0</v>
      </c>
      <c r="S119" s="228">
        <v>0</v>
      </c>
      <c r="T119" s="229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230" t="s">
        <v>116</v>
      </c>
      <c r="AT119" s="230" t="s">
        <v>111</v>
      </c>
      <c r="AU119" s="230" t="s">
        <v>81</v>
      </c>
      <c r="AY119" s="13" t="s">
        <v>109</v>
      </c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13" t="s">
        <v>81</v>
      </c>
      <c r="BK119" s="231">
        <f>ROUND(I119*H119,2)</f>
        <v>0</v>
      </c>
      <c r="BL119" s="13" t="s">
        <v>116</v>
      </c>
      <c r="BM119" s="230" t="s">
        <v>117</v>
      </c>
    </row>
    <row r="120" spans="1:65" s="2" customFormat="1" ht="21.75" customHeight="1">
      <c r="A120" s="34"/>
      <c r="B120" s="35"/>
      <c r="C120" s="218" t="s">
        <v>118</v>
      </c>
      <c r="D120" s="218" t="s">
        <v>111</v>
      </c>
      <c r="E120" s="219" t="s">
        <v>119</v>
      </c>
      <c r="F120" s="220" t="s">
        <v>120</v>
      </c>
      <c r="G120" s="221" t="s">
        <v>114</v>
      </c>
      <c r="H120" s="222">
        <v>2</v>
      </c>
      <c r="I120" s="223"/>
      <c r="J120" s="224">
        <f>ROUND(I120*H120,2)</f>
        <v>0</v>
      </c>
      <c r="K120" s="220" t="s">
        <v>115</v>
      </c>
      <c r="L120" s="225"/>
      <c r="M120" s="226" t="s">
        <v>1</v>
      </c>
      <c r="N120" s="227" t="s">
        <v>38</v>
      </c>
      <c r="O120" s="87"/>
      <c r="P120" s="228">
        <f>O120*H120</f>
        <v>0</v>
      </c>
      <c r="Q120" s="228">
        <v>0</v>
      </c>
      <c r="R120" s="228">
        <f>Q120*H120</f>
        <v>0</v>
      </c>
      <c r="S120" s="228">
        <v>0</v>
      </c>
      <c r="T120" s="229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230" t="s">
        <v>116</v>
      </c>
      <c r="AT120" s="230" t="s">
        <v>111</v>
      </c>
      <c r="AU120" s="230" t="s">
        <v>81</v>
      </c>
      <c r="AY120" s="13" t="s">
        <v>109</v>
      </c>
      <c r="BE120" s="231">
        <f>IF(N120="základní",J120,0)</f>
        <v>0</v>
      </c>
      <c r="BF120" s="231">
        <f>IF(N120="snížená",J120,0)</f>
        <v>0</v>
      </c>
      <c r="BG120" s="231">
        <f>IF(N120="zákl. přenesená",J120,0)</f>
        <v>0</v>
      </c>
      <c r="BH120" s="231">
        <f>IF(N120="sníž. přenesená",J120,0)</f>
        <v>0</v>
      </c>
      <c r="BI120" s="231">
        <f>IF(N120="nulová",J120,0)</f>
        <v>0</v>
      </c>
      <c r="BJ120" s="13" t="s">
        <v>81</v>
      </c>
      <c r="BK120" s="231">
        <f>ROUND(I120*H120,2)</f>
        <v>0</v>
      </c>
      <c r="BL120" s="13" t="s">
        <v>116</v>
      </c>
      <c r="BM120" s="230" t="s">
        <v>121</v>
      </c>
    </row>
    <row r="121" spans="1:65" s="2" customFormat="1" ht="21.75" customHeight="1">
      <c r="A121" s="34"/>
      <c r="B121" s="35"/>
      <c r="C121" s="232" t="s">
        <v>83</v>
      </c>
      <c r="D121" s="232" t="s">
        <v>122</v>
      </c>
      <c r="E121" s="233" t="s">
        <v>123</v>
      </c>
      <c r="F121" s="234" t="s">
        <v>124</v>
      </c>
      <c r="G121" s="235" t="s">
        <v>114</v>
      </c>
      <c r="H121" s="236">
        <v>44</v>
      </c>
      <c r="I121" s="237"/>
      <c r="J121" s="238">
        <f>ROUND(I121*H121,2)</f>
        <v>0</v>
      </c>
      <c r="K121" s="234" t="s">
        <v>115</v>
      </c>
      <c r="L121" s="40"/>
      <c r="M121" s="239" t="s">
        <v>1</v>
      </c>
      <c r="N121" s="240" t="s">
        <v>38</v>
      </c>
      <c r="O121" s="87"/>
      <c r="P121" s="228">
        <f>O121*H121</f>
        <v>0</v>
      </c>
      <c r="Q121" s="228">
        <v>0</v>
      </c>
      <c r="R121" s="228">
        <f>Q121*H121</f>
        <v>0</v>
      </c>
      <c r="S121" s="228">
        <v>0</v>
      </c>
      <c r="T121" s="229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230" t="s">
        <v>125</v>
      </c>
      <c r="AT121" s="230" t="s">
        <v>122</v>
      </c>
      <c r="AU121" s="230" t="s">
        <v>81</v>
      </c>
      <c r="AY121" s="13" t="s">
        <v>109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13" t="s">
        <v>81</v>
      </c>
      <c r="BK121" s="231">
        <f>ROUND(I121*H121,2)</f>
        <v>0</v>
      </c>
      <c r="BL121" s="13" t="s">
        <v>125</v>
      </c>
      <c r="BM121" s="230" t="s">
        <v>126</v>
      </c>
    </row>
    <row r="122" spans="1:65" s="2" customFormat="1" ht="21.75" customHeight="1">
      <c r="A122" s="34"/>
      <c r="B122" s="35"/>
      <c r="C122" s="218" t="s">
        <v>108</v>
      </c>
      <c r="D122" s="218" t="s">
        <v>111</v>
      </c>
      <c r="E122" s="219" t="s">
        <v>127</v>
      </c>
      <c r="F122" s="220" t="s">
        <v>128</v>
      </c>
      <c r="G122" s="221" t="s">
        <v>114</v>
      </c>
      <c r="H122" s="222">
        <v>16</v>
      </c>
      <c r="I122" s="223"/>
      <c r="J122" s="224">
        <f>ROUND(I122*H122,2)</f>
        <v>0</v>
      </c>
      <c r="K122" s="220" t="s">
        <v>115</v>
      </c>
      <c r="L122" s="225"/>
      <c r="M122" s="226" t="s">
        <v>1</v>
      </c>
      <c r="N122" s="227" t="s">
        <v>38</v>
      </c>
      <c r="O122" s="87"/>
      <c r="P122" s="228">
        <f>O122*H122</f>
        <v>0</v>
      </c>
      <c r="Q122" s="228">
        <v>0</v>
      </c>
      <c r="R122" s="228">
        <f>Q122*H122</f>
        <v>0</v>
      </c>
      <c r="S122" s="228">
        <v>0</v>
      </c>
      <c r="T122" s="229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230" t="s">
        <v>116</v>
      </c>
      <c r="AT122" s="230" t="s">
        <v>111</v>
      </c>
      <c r="AU122" s="230" t="s">
        <v>81</v>
      </c>
      <c r="AY122" s="13" t="s">
        <v>109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13" t="s">
        <v>81</v>
      </c>
      <c r="BK122" s="231">
        <f>ROUND(I122*H122,2)</f>
        <v>0</v>
      </c>
      <c r="BL122" s="13" t="s">
        <v>116</v>
      </c>
      <c r="BM122" s="230" t="s">
        <v>129</v>
      </c>
    </row>
    <row r="123" spans="1:65" s="2" customFormat="1" ht="33" customHeight="1">
      <c r="A123" s="34"/>
      <c r="B123" s="35"/>
      <c r="C123" s="232" t="s">
        <v>130</v>
      </c>
      <c r="D123" s="232" t="s">
        <v>122</v>
      </c>
      <c r="E123" s="233" t="s">
        <v>131</v>
      </c>
      <c r="F123" s="234" t="s">
        <v>132</v>
      </c>
      <c r="G123" s="235" t="s">
        <v>114</v>
      </c>
      <c r="H123" s="236">
        <v>16</v>
      </c>
      <c r="I123" s="237"/>
      <c r="J123" s="238">
        <f>ROUND(I123*H123,2)</f>
        <v>0</v>
      </c>
      <c r="K123" s="234" t="s">
        <v>115</v>
      </c>
      <c r="L123" s="40"/>
      <c r="M123" s="239" t="s">
        <v>1</v>
      </c>
      <c r="N123" s="240" t="s">
        <v>38</v>
      </c>
      <c r="O123" s="87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30" t="s">
        <v>125</v>
      </c>
      <c r="AT123" s="230" t="s">
        <v>122</v>
      </c>
      <c r="AU123" s="230" t="s">
        <v>81</v>
      </c>
      <c r="AY123" s="13" t="s">
        <v>109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3" t="s">
        <v>81</v>
      </c>
      <c r="BK123" s="231">
        <f>ROUND(I123*H123,2)</f>
        <v>0</v>
      </c>
      <c r="BL123" s="13" t="s">
        <v>125</v>
      </c>
      <c r="BM123" s="230" t="s">
        <v>133</v>
      </c>
    </row>
    <row r="124" spans="1:65" s="2" customFormat="1" ht="21.75" customHeight="1">
      <c r="A124" s="34"/>
      <c r="B124" s="35"/>
      <c r="C124" s="218" t="s">
        <v>134</v>
      </c>
      <c r="D124" s="218" t="s">
        <v>111</v>
      </c>
      <c r="E124" s="219" t="s">
        <v>135</v>
      </c>
      <c r="F124" s="220" t="s">
        <v>136</v>
      </c>
      <c r="G124" s="221" t="s">
        <v>137</v>
      </c>
      <c r="H124" s="222">
        <v>160</v>
      </c>
      <c r="I124" s="223"/>
      <c r="J124" s="224">
        <f>ROUND(I124*H124,2)</f>
        <v>0</v>
      </c>
      <c r="K124" s="220" t="s">
        <v>115</v>
      </c>
      <c r="L124" s="225"/>
      <c r="M124" s="226" t="s">
        <v>1</v>
      </c>
      <c r="N124" s="227" t="s">
        <v>38</v>
      </c>
      <c r="O124" s="87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30" t="s">
        <v>116</v>
      </c>
      <c r="AT124" s="230" t="s">
        <v>111</v>
      </c>
      <c r="AU124" s="230" t="s">
        <v>81</v>
      </c>
      <c r="AY124" s="13" t="s">
        <v>109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3" t="s">
        <v>81</v>
      </c>
      <c r="BK124" s="231">
        <f>ROUND(I124*H124,2)</f>
        <v>0</v>
      </c>
      <c r="BL124" s="13" t="s">
        <v>116</v>
      </c>
      <c r="BM124" s="230" t="s">
        <v>138</v>
      </c>
    </row>
    <row r="125" spans="1:65" s="2" customFormat="1" ht="21.75" customHeight="1">
      <c r="A125" s="34"/>
      <c r="B125" s="35"/>
      <c r="C125" s="232" t="s">
        <v>139</v>
      </c>
      <c r="D125" s="232" t="s">
        <v>122</v>
      </c>
      <c r="E125" s="233" t="s">
        <v>140</v>
      </c>
      <c r="F125" s="234" t="s">
        <v>141</v>
      </c>
      <c r="G125" s="235" t="s">
        <v>137</v>
      </c>
      <c r="H125" s="236">
        <v>160</v>
      </c>
      <c r="I125" s="237"/>
      <c r="J125" s="238">
        <f>ROUND(I125*H125,2)</f>
        <v>0</v>
      </c>
      <c r="K125" s="234" t="s">
        <v>115</v>
      </c>
      <c r="L125" s="40"/>
      <c r="M125" s="239" t="s">
        <v>1</v>
      </c>
      <c r="N125" s="240" t="s">
        <v>38</v>
      </c>
      <c r="O125" s="87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30" t="s">
        <v>142</v>
      </c>
      <c r="AT125" s="230" t="s">
        <v>122</v>
      </c>
      <c r="AU125" s="230" t="s">
        <v>81</v>
      </c>
      <c r="AY125" s="13" t="s">
        <v>109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3" t="s">
        <v>81</v>
      </c>
      <c r="BK125" s="231">
        <f>ROUND(I125*H125,2)</f>
        <v>0</v>
      </c>
      <c r="BL125" s="13" t="s">
        <v>142</v>
      </c>
      <c r="BM125" s="230" t="s">
        <v>143</v>
      </c>
    </row>
    <row r="126" spans="1:65" s="2" customFormat="1" ht="21.75" customHeight="1">
      <c r="A126" s="34"/>
      <c r="B126" s="35"/>
      <c r="C126" s="218" t="s">
        <v>144</v>
      </c>
      <c r="D126" s="218" t="s">
        <v>111</v>
      </c>
      <c r="E126" s="219" t="s">
        <v>145</v>
      </c>
      <c r="F126" s="220" t="s">
        <v>146</v>
      </c>
      <c r="G126" s="221" t="s">
        <v>114</v>
      </c>
      <c r="H126" s="222">
        <v>30</v>
      </c>
      <c r="I126" s="223"/>
      <c r="J126" s="224">
        <f>ROUND(I126*H126,2)</f>
        <v>0</v>
      </c>
      <c r="K126" s="220" t="s">
        <v>115</v>
      </c>
      <c r="L126" s="225"/>
      <c r="M126" s="226" t="s">
        <v>1</v>
      </c>
      <c r="N126" s="227" t="s">
        <v>38</v>
      </c>
      <c r="O126" s="87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30" t="s">
        <v>147</v>
      </c>
      <c r="AT126" s="230" t="s">
        <v>111</v>
      </c>
      <c r="AU126" s="230" t="s">
        <v>81</v>
      </c>
      <c r="AY126" s="13" t="s">
        <v>109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3" t="s">
        <v>81</v>
      </c>
      <c r="BK126" s="231">
        <f>ROUND(I126*H126,2)</f>
        <v>0</v>
      </c>
      <c r="BL126" s="13" t="s">
        <v>142</v>
      </c>
      <c r="BM126" s="230" t="s">
        <v>148</v>
      </c>
    </row>
    <row r="127" spans="1:65" s="2" customFormat="1" ht="21.75" customHeight="1">
      <c r="A127" s="34"/>
      <c r="B127" s="35"/>
      <c r="C127" s="218" t="s">
        <v>149</v>
      </c>
      <c r="D127" s="218" t="s">
        <v>111</v>
      </c>
      <c r="E127" s="219" t="s">
        <v>150</v>
      </c>
      <c r="F127" s="220" t="s">
        <v>151</v>
      </c>
      <c r="G127" s="221" t="s">
        <v>114</v>
      </c>
      <c r="H127" s="222">
        <v>10</v>
      </c>
      <c r="I127" s="223"/>
      <c r="J127" s="224">
        <f>ROUND(I127*H127,2)</f>
        <v>0</v>
      </c>
      <c r="K127" s="220" t="s">
        <v>115</v>
      </c>
      <c r="L127" s="225"/>
      <c r="M127" s="226" t="s">
        <v>1</v>
      </c>
      <c r="N127" s="227" t="s">
        <v>38</v>
      </c>
      <c r="O127" s="87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30" t="s">
        <v>147</v>
      </c>
      <c r="AT127" s="230" t="s">
        <v>111</v>
      </c>
      <c r="AU127" s="230" t="s">
        <v>81</v>
      </c>
      <c r="AY127" s="13" t="s">
        <v>109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3" t="s">
        <v>81</v>
      </c>
      <c r="BK127" s="231">
        <f>ROUND(I127*H127,2)</f>
        <v>0</v>
      </c>
      <c r="BL127" s="13" t="s">
        <v>142</v>
      </c>
      <c r="BM127" s="230" t="s">
        <v>152</v>
      </c>
    </row>
    <row r="128" spans="1:65" s="2" customFormat="1" ht="21.75" customHeight="1">
      <c r="A128" s="34"/>
      <c r="B128" s="35"/>
      <c r="C128" s="232" t="s">
        <v>153</v>
      </c>
      <c r="D128" s="232" t="s">
        <v>122</v>
      </c>
      <c r="E128" s="233" t="s">
        <v>154</v>
      </c>
      <c r="F128" s="234" t="s">
        <v>155</v>
      </c>
      <c r="G128" s="235" t="s">
        <v>137</v>
      </c>
      <c r="H128" s="236">
        <v>120</v>
      </c>
      <c r="I128" s="237"/>
      <c r="J128" s="238">
        <f>ROUND(I128*H128,2)</f>
        <v>0</v>
      </c>
      <c r="K128" s="234" t="s">
        <v>115</v>
      </c>
      <c r="L128" s="40"/>
      <c r="M128" s="239" t="s">
        <v>1</v>
      </c>
      <c r="N128" s="240" t="s">
        <v>38</v>
      </c>
      <c r="O128" s="87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30" t="s">
        <v>142</v>
      </c>
      <c r="AT128" s="230" t="s">
        <v>122</v>
      </c>
      <c r="AU128" s="230" t="s">
        <v>81</v>
      </c>
      <c r="AY128" s="13" t="s">
        <v>109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3" t="s">
        <v>81</v>
      </c>
      <c r="BK128" s="231">
        <f>ROUND(I128*H128,2)</f>
        <v>0</v>
      </c>
      <c r="BL128" s="13" t="s">
        <v>142</v>
      </c>
      <c r="BM128" s="230" t="s">
        <v>156</v>
      </c>
    </row>
    <row r="129" spans="1:65" s="2" customFormat="1" ht="21.75" customHeight="1">
      <c r="A129" s="34"/>
      <c r="B129" s="35"/>
      <c r="C129" s="218" t="s">
        <v>157</v>
      </c>
      <c r="D129" s="218" t="s">
        <v>111</v>
      </c>
      <c r="E129" s="219" t="s">
        <v>158</v>
      </c>
      <c r="F129" s="220" t="s">
        <v>159</v>
      </c>
      <c r="G129" s="221" t="s">
        <v>114</v>
      </c>
      <c r="H129" s="222">
        <v>9</v>
      </c>
      <c r="I129" s="223"/>
      <c r="J129" s="224">
        <f>ROUND(I129*H129,2)</f>
        <v>0</v>
      </c>
      <c r="K129" s="220" t="s">
        <v>115</v>
      </c>
      <c r="L129" s="225"/>
      <c r="M129" s="226" t="s">
        <v>1</v>
      </c>
      <c r="N129" s="227" t="s">
        <v>38</v>
      </c>
      <c r="O129" s="87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30" t="s">
        <v>116</v>
      </c>
      <c r="AT129" s="230" t="s">
        <v>111</v>
      </c>
      <c r="AU129" s="230" t="s">
        <v>81</v>
      </c>
      <c r="AY129" s="13" t="s">
        <v>109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3" t="s">
        <v>81</v>
      </c>
      <c r="BK129" s="231">
        <f>ROUND(I129*H129,2)</f>
        <v>0</v>
      </c>
      <c r="BL129" s="13" t="s">
        <v>116</v>
      </c>
      <c r="BM129" s="230" t="s">
        <v>160</v>
      </c>
    </row>
    <row r="130" spans="1:65" s="2" customFormat="1" ht="21.75" customHeight="1">
      <c r="A130" s="34"/>
      <c r="B130" s="35"/>
      <c r="C130" s="218" t="s">
        <v>161</v>
      </c>
      <c r="D130" s="218" t="s">
        <v>111</v>
      </c>
      <c r="E130" s="219" t="s">
        <v>162</v>
      </c>
      <c r="F130" s="220" t="s">
        <v>163</v>
      </c>
      <c r="G130" s="221" t="s">
        <v>114</v>
      </c>
      <c r="H130" s="222">
        <v>9</v>
      </c>
      <c r="I130" s="223"/>
      <c r="J130" s="224">
        <f>ROUND(I130*H130,2)</f>
        <v>0</v>
      </c>
      <c r="K130" s="220" t="s">
        <v>115</v>
      </c>
      <c r="L130" s="225"/>
      <c r="M130" s="226" t="s">
        <v>1</v>
      </c>
      <c r="N130" s="227" t="s">
        <v>38</v>
      </c>
      <c r="O130" s="87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30" t="s">
        <v>116</v>
      </c>
      <c r="AT130" s="230" t="s">
        <v>111</v>
      </c>
      <c r="AU130" s="230" t="s">
        <v>81</v>
      </c>
      <c r="AY130" s="13" t="s">
        <v>109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3" t="s">
        <v>81</v>
      </c>
      <c r="BK130" s="231">
        <f>ROUND(I130*H130,2)</f>
        <v>0</v>
      </c>
      <c r="BL130" s="13" t="s">
        <v>116</v>
      </c>
      <c r="BM130" s="230" t="s">
        <v>164</v>
      </c>
    </row>
    <row r="131" spans="1:65" s="2" customFormat="1" ht="33" customHeight="1">
      <c r="A131" s="34"/>
      <c r="B131" s="35"/>
      <c r="C131" s="232" t="s">
        <v>165</v>
      </c>
      <c r="D131" s="232" t="s">
        <v>122</v>
      </c>
      <c r="E131" s="233" t="s">
        <v>166</v>
      </c>
      <c r="F131" s="234" t="s">
        <v>167</v>
      </c>
      <c r="G131" s="235" t="s">
        <v>114</v>
      </c>
      <c r="H131" s="236">
        <v>9</v>
      </c>
      <c r="I131" s="237"/>
      <c r="J131" s="238">
        <f>ROUND(I131*H131,2)</f>
        <v>0</v>
      </c>
      <c r="K131" s="234" t="s">
        <v>115</v>
      </c>
      <c r="L131" s="40"/>
      <c r="M131" s="239" t="s">
        <v>1</v>
      </c>
      <c r="N131" s="240" t="s">
        <v>38</v>
      </c>
      <c r="O131" s="87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30" t="s">
        <v>125</v>
      </c>
      <c r="AT131" s="230" t="s">
        <v>122</v>
      </c>
      <c r="AU131" s="230" t="s">
        <v>81</v>
      </c>
      <c r="AY131" s="13" t="s">
        <v>109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3" t="s">
        <v>81</v>
      </c>
      <c r="BK131" s="231">
        <f>ROUND(I131*H131,2)</f>
        <v>0</v>
      </c>
      <c r="BL131" s="13" t="s">
        <v>125</v>
      </c>
      <c r="BM131" s="230" t="s">
        <v>168</v>
      </c>
    </row>
    <row r="132" spans="1:65" s="2" customFormat="1" ht="21.75" customHeight="1">
      <c r="A132" s="34"/>
      <c r="B132" s="35"/>
      <c r="C132" s="218" t="s">
        <v>169</v>
      </c>
      <c r="D132" s="218" t="s">
        <v>111</v>
      </c>
      <c r="E132" s="219" t="s">
        <v>170</v>
      </c>
      <c r="F132" s="220" t="s">
        <v>171</v>
      </c>
      <c r="G132" s="221" t="s">
        <v>114</v>
      </c>
      <c r="H132" s="222">
        <v>4</v>
      </c>
      <c r="I132" s="223"/>
      <c r="J132" s="224">
        <f>ROUND(I132*H132,2)</f>
        <v>0</v>
      </c>
      <c r="K132" s="220" t="s">
        <v>115</v>
      </c>
      <c r="L132" s="225"/>
      <c r="M132" s="226" t="s">
        <v>1</v>
      </c>
      <c r="N132" s="227" t="s">
        <v>38</v>
      </c>
      <c r="O132" s="87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30" t="s">
        <v>116</v>
      </c>
      <c r="AT132" s="230" t="s">
        <v>111</v>
      </c>
      <c r="AU132" s="230" t="s">
        <v>81</v>
      </c>
      <c r="AY132" s="13" t="s">
        <v>109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3" t="s">
        <v>81</v>
      </c>
      <c r="BK132" s="231">
        <f>ROUND(I132*H132,2)</f>
        <v>0</v>
      </c>
      <c r="BL132" s="13" t="s">
        <v>116</v>
      </c>
      <c r="BM132" s="230" t="s">
        <v>172</v>
      </c>
    </row>
    <row r="133" spans="1:65" s="2" customFormat="1" ht="44.25" customHeight="1">
      <c r="A133" s="34"/>
      <c r="B133" s="35"/>
      <c r="C133" s="232" t="s">
        <v>173</v>
      </c>
      <c r="D133" s="232" t="s">
        <v>122</v>
      </c>
      <c r="E133" s="233" t="s">
        <v>174</v>
      </c>
      <c r="F133" s="234" t="s">
        <v>175</v>
      </c>
      <c r="G133" s="235" t="s">
        <v>114</v>
      </c>
      <c r="H133" s="236">
        <v>5</v>
      </c>
      <c r="I133" s="237"/>
      <c r="J133" s="238">
        <f>ROUND(I133*H133,2)</f>
        <v>0</v>
      </c>
      <c r="K133" s="234" t="s">
        <v>115</v>
      </c>
      <c r="L133" s="40"/>
      <c r="M133" s="239" t="s">
        <v>1</v>
      </c>
      <c r="N133" s="240" t="s">
        <v>38</v>
      </c>
      <c r="O133" s="87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30" t="s">
        <v>125</v>
      </c>
      <c r="AT133" s="230" t="s">
        <v>122</v>
      </c>
      <c r="AU133" s="230" t="s">
        <v>81</v>
      </c>
      <c r="AY133" s="13" t="s">
        <v>109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3" t="s">
        <v>81</v>
      </c>
      <c r="BK133" s="231">
        <f>ROUND(I133*H133,2)</f>
        <v>0</v>
      </c>
      <c r="BL133" s="13" t="s">
        <v>125</v>
      </c>
      <c r="BM133" s="230" t="s">
        <v>176</v>
      </c>
    </row>
    <row r="134" spans="1:65" s="2" customFormat="1" ht="21.75" customHeight="1">
      <c r="A134" s="34"/>
      <c r="B134" s="35"/>
      <c r="C134" s="218" t="s">
        <v>177</v>
      </c>
      <c r="D134" s="218" t="s">
        <v>111</v>
      </c>
      <c r="E134" s="219" t="s">
        <v>178</v>
      </c>
      <c r="F134" s="220" t="s">
        <v>179</v>
      </c>
      <c r="G134" s="221" t="s">
        <v>114</v>
      </c>
      <c r="H134" s="222">
        <v>1</v>
      </c>
      <c r="I134" s="223"/>
      <c r="J134" s="224">
        <f>ROUND(I134*H134,2)</f>
        <v>0</v>
      </c>
      <c r="K134" s="220" t="s">
        <v>115</v>
      </c>
      <c r="L134" s="225"/>
      <c r="M134" s="226" t="s">
        <v>1</v>
      </c>
      <c r="N134" s="227" t="s">
        <v>38</v>
      </c>
      <c r="O134" s="87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30" t="s">
        <v>125</v>
      </c>
      <c r="AT134" s="230" t="s">
        <v>111</v>
      </c>
      <c r="AU134" s="230" t="s">
        <v>81</v>
      </c>
      <c r="AY134" s="13" t="s">
        <v>109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3" t="s">
        <v>81</v>
      </c>
      <c r="BK134" s="231">
        <f>ROUND(I134*H134,2)</f>
        <v>0</v>
      </c>
      <c r="BL134" s="13" t="s">
        <v>125</v>
      </c>
      <c r="BM134" s="230" t="s">
        <v>180</v>
      </c>
    </row>
    <row r="135" spans="1:65" s="2" customFormat="1" ht="21.75" customHeight="1">
      <c r="A135" s="34"/>
      <c r="B135" s="35"/>
      <c r="C135" s="218" t="s">
        <v>181</v>
      </c>
      <c r="D135" s="218" t="s">
        <v>111</v>
      </c>
      <c r="E135" s="219" t="s">
        <v>182</v>
      </c>
      <c r="F135" s="220" t="s">
        <v>183</v>
      </c>
      <c r="G135" s="221" t="s">
        <v>114</v>
      </c>
      <c r="H135" s="222">
        <v>20</v>
      </c>
      <c r="I135" s="223"/>
      <c r="J135" s="224">
        <f>ROUND(I135*H135,2)</f>
        <v>0</v>
      </c>
      <c r="K135" s="220" t="s">
        <v>115</v>
      </c>
      <c r="L135" s="225"/>
      <c r="M135" s="226" t="s">
        <v>1</v>
      </c>
      <c r="N135" s="227" t="s">
        <v>38</v>
      </c>
      <c r="O135" s="87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30" t="s">
        <v>116</v>
      </c>
      <c r="AT135" s="230" t="s">
        <v>111</v>
      </c>
      <c r="AU135" s="230" t="s">
        <v>81</v>
      </c>
      <c r="AY135" s="13" t="s">
        <v>109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3" t="s">
        <v>81</v>
      </c>
      <c r="BK135" s="231">
        <f>ROUND(I135*H135,2)</f>
        <v>0</v>
      </c>
      <c r="BL135" s="13" t="s">
        <v>116</v>
      </c>
      <c r="BM135" s="230" t="s">
        <v>184</v>
      </c>
    </row>
    <row r="136" spans="1:65" s="2" customFormat="1" ht="21.75" customHeight="1">
      <c r="A136" s="34"/>
      <c r="B136" s="35"/>
      <c r="C136" s="218" t="s">
        <v>185</v>
      </c>
      <c r="D136" s="218" t="s">
        <v>111</v>
      </c>
      <c r="E136" s="219" t="s">
        <v>186</v>
      </c>
      <c r="F136" s="220" t="s">
        <v>187</v>
      </c>
      <c r="G136" s="221" t="s">
        <v>114</v>
      </c>
      <c r="H136" s="222">
        <v>10</v>
      </c>
      <c r="I136" s="223"/>
      <c r="J136" s="224">
        <f>ROUND(I136*H136,2)</f>
        <v>0</v>
      </c>
      <c r="K136" s="220" t="s">
        <v>115</v>
      </c>
      <c r="L136" s="225"/>
      <c r="M136" s="226" t="s">
        <v>1</v>
      </c>
      <c r="N136" s="227" t="s">
        <v>38</v>
      </c>
      <c r="O136" s="87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30" t="s">
        <v>116</v>
      </c>
      <c r="AT136" s="230" t="s">
        <v>111</v>
      </c>
      <c r="AU136" s="230" t="s">
        <v>81</v>
      </c>
      <c r="AY136" s="13" t="s">
        <v>109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3" t="s">
        <v>81</v>
      </c>
      <c r="BK136" s="231">
        <f>ROUND(I136*H136,2)</f>
        <v>0</v>
      </c>
      <c r="BL136" s="13" t="s">
        <v>116</v>
      </c>
      <c r="BM136" s="230" t="s">
        <v>188</v>
      </c>
    </row>
    <row r="137" spans="1:65" s="2" customFormat="1" ht="21.75" customHeight="1">
      <c r="A137" s="34"/>
      <c r="B137" s="35"/>
      <c r="C137" s="232" t="s">
        <v>189</v>
      </c>
      <c r="D137" s="232" t="s">
        <v>122</v>
      </c>
      <c r="E137" s="233" t="s">
        <v>190</v>
      </c>
      <c r="F137" s="234" t="s">
        <v>191</v>
      </c>
      <c r="G137" s="235" t="s">
        <v>114</v>
      </c>
      <c r="H137" s="236">
        <v>20</v>
      </c>
      <c r="I137" s="237"/>
      <c r="J137" s="238">
        <f>ROUND(I137*H137,2)</f>
        <v>0</v>
      </c>
      <c r="K137" s="234" t="s">
        <v>115</v>
      </c>
      <c r="L137" s="40"/>
      <c r="M137" s="239" t="s">
        <v>1</v>
      </c>
      <c r="N137" s="240" t="s">
        <v>38</v>
      </c>
      <c r="O137" s="87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30" t="s">
        <v>142</v>
      </c>
      <c r="AT137" s="230" t="s">
        <v>122</v>
      </c>
      <c r="AU137" s="230" t="s">
        <v>81</v>
      </c>
      <c r="AY137" s="13" t="s">
        <v>109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3" t="s">
        <v>81</v>
      </c>
      <c r="BK137" s="231">
        <f>ROUND(I137*H137,2)</f>
        <v>0</v>
      </c>
      <c r="BL137" s="13" t="s">
        <v>142</v>
      </c>
      <c r="BM137" s="230" t="s">
        <v>192</v>
      </c>
    </row>
    <row r="138" spans="1:65" s="2" customFormat="1" ht="21.75" customHeight="1">
      <c r="A138" s="34"/>
      <c r="B138" s="35"/>
      <c r="C138" s="232" t="s">
        <v>193</v>
      </c>
      <c r="D138" s="232" t="s">
        <v>122</v>
      </c>
      <c r="E138" s="233" t="s">
        <v>194</v>
      </c>
      <c r="F138" s="234" t="s">
        <v>195</v>
      </c>
      <c r="G138" s="235" t="s">
        <v>114</v>
      </c>
      <c r="H138" s="236">
        <v>10</v>
      </c>
      <c r="I138" s="237"/>
      <c r="J138" s="238">
        <f>ROUND(I138*H138,2)</f>
        <v>0</v>
      </c>
      <c r="K138" s="234" t="s">
        <v>115</v>
      </c>
      <c r="L138" s="40"/>
      <c r="M138" s="239" t="s">
        <v>1</v>
      </c>
      <c r="N138" s="240" t="s">
        <v>38</v>
      </c>
      <c r="O138" s="87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30" t="s">
        <v>142</v>
      </c>
      <c r="AT138" s="230" t="s">
        <v>122</v>
      </c>
      <c r="AU138" s="230" t="s">
        <v>81</v>
      </c>
      <c r="AY138" s="13" t="s">
        <v>109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3" t="s">
        <v>81</v>
      </c>
      <c r="BK138" s="231">
        <f>ROUND(I138*H138,2)</f>
        <v>0</v>
      </c>
      <c r="BL138" s="13" t="s">
        <v>142</v>
      </c>
      <c r="BM138" s="230" t="s">
        <v>196</v>
      </c>
    </row>
    <row r="139" spans="1:65" s="2" customFormat="1" ht="33" customHeight="1">
      <c r="A139" s="34"/>
      <c r="B139" s="35"/>
      <c r="C139" s="218" t="s">
        <v>197</v>
      </c>
      <c r="D139" s="218" t="s">
        <v>111</v>
      </c>
      <c r="E139" s="219" t="s">
        <v>198</v>
      </c>
      <c r="F139" s="220" t="s">
        <v>199</v>
      </c>
      <c r="G139" s="221" t="s">
        <v>114</v>
      </c>
      <c r="H139" s="222">
        <v>1</v>
      </c>
      <c r="I139" s="223"/>
      <c r="J139" s="224">
        <f>ROUND(I139*H139,2)</f>
        <v>0</v>
      </c>
      <c r="K139" s="220" t="s">
        <v>115</v>
      </c>
      <c r="L139" s="225"/>
      <c r="M139" s="226" t="s">
        <v>1</v>
      </c>
      <c r="N139" s="227" t="s">
        <v>38</v>
      </c>
      <c r="O139" s="87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30" t="s">
        <v>147</v>
      </c>
      <c r="AT139" s="230" t="s">
        <v>111</v>
      </c>
      <c r="AU139" s="230" t="s">
        <v>81</v>
      </c>
      <c r="AY139" s="13" t="s">
        <v>109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3" t="s">
        <v>81</v>
      </c>
      <c r="BK139" s="231">
        <f>ROUND(I139*H139,2)</f>
        <v>0</v>
      </c>
      <c r="BL139" s="13" t="s">
        <v>142</v>
      </c>
      <c r="BM139" s="230" t="s">
        <v>200</v>
      </c>
    </row>
    <row r="140" spans="1:65" s="2" customFormat="1" ht="55.5" customHeight="1">
      <c r="A140" s="34"/>
      <c r="B140" s="35"/>
      <c r="C140" s="218" t="s">
        <v>201</v>
      </c>
      <c r="D140" s="218" t="s">
        <v>111</v>
      </c>
      <c r="E140" s="219" t="s">
        <v>202</v>
      </c>
      <c r="F140" s="220" t="s">
        <v>203</v>
      </c>
      <c r="G140" s="221" t="s">
        <v>114</v>
      </c>
      <c r="H140" s="222">
        <v>2</v>
      </c>
      <c r="I140" s="223"/>
      <c r="J140" s="224">
        <f>ROUND(I140*H140,2)</f>
        <v>0</v>
      </c>
      <c r="K140" s="220" t="s">
        <v>115</v>
      </c>
      <c r="L140" s="225"/>
      <c r="M140" s="226" t="s">
        <v>1</v>
      </c>
      <c r="N140" s="227" t="s">
        <v>38</v>
      </c>
      <c r="O140" s="87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30" t="s">
        <v>116</v>
      </c>
      <c r="AT140" s="230" t="s">
        <v>111</v>
      </c>
      <c r="AU140" s="230" t="s">
        <v>81</v>
      </c>
      <c r="AY140" s="13" t="s">
        <v>109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3" t="s">
        <v>81</v>
      </c>
      <c r="BK140" s="231">
        <f>ROUND(I140*H140,2)</f>
        <v>0</v>
      </c>
      <c r="BL140" s="13" t="s">
        <v>116</v>
      </c>
      <c r="BM140" s="230" t="s">
        <v>204</v>
      </c>
    </row>
    <row r="141" spans="1:65" s="2" customFormat="1" ht="21.75" customHeight="1">
      <c r="A141" s="34"/>
      <c r="B141" s="35"/>
      <c r="C141" s="232" t="s">
        <v>205</v>
      </c>
      <c r="D141" s="232" t="s">
        <v>122</v>
      </c>
      <c r="E141" s="233" t="s">
        <v>206</v>
      </c>
      <c r="F141" s="234" t="s">
        <v>207</v>
      </c>
      <c r="G141" s="235" t="s">
        <v>114</v>
      </c>
      <c r="H141" s="236">
        <v>2</v>
      </c>
      <c r="I141" s="237"/>
      <c r="J141" s="238">
        <f>ROUND(I141*H141,2)</f>
        <v>0</v>
      </c>
      <c r="K141" s="234" t="s">
        <v>115</v>
      </c>
      <c r="L141" s="40"/>
      <c r="M141" s="239" t="s">
        <v>1</v>
      </c>
      <c r="N141" s="240" t="s">
        <v>38</v>
      </c>
      <c r="O141" s="87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30" t="s">
        <v>125</v>
      </c>
      <c r="AT141" s="230" t="s">
        <v>122</v>
      </c>
      <c r="AU141" s="230" t="s">
        <v>81</v>
      </c>
      <c r="AY141" s="13" t="s">
        <v>109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3" t="s">
        <v>81</v>
      </c>
      <c r="BK141" s="231">
        <f>ROUND(I141*H141,2)</f>
        <v>0</v>
      </c>
      <c r="BL141" s="13" t="s">
        <v>125</v>
      </c>
      <c r="BM141" s="230" t="s">
        <v>208</v>
      </c>
    </row>
    <row r="142" spans="1:65" s="2" customFormat="1" ht="33" customHeight="1">
      <c r="A142" s="34"/>
      <c r="B142" s="35"/>
      <c r="C142" s="218" t="s">
        <v>8</v>
      </c>
      <c r="D142" s="218" t="s">
        <v>111</v>
      </c>
      <c r="E142" s="219" t="s">
        <v>209</v>
      </c>
      <c r="F142" s="220" t="s">
        <v>210</v>
      </c>
      <c r="G142" s="221" t="s">
        <v>114</v>
      </c>
      <c r="H142" s="222">
        <v>4</v>
      </c>
      <c r="I142" s="223"/>
      <c r="J142" s="224">
        <f>ROUND(I142*H142,2)</f>
        <v>0</v>
      </c>
      <c r="K142" s="220" t="s">
        <v>115</v>
      </c>
      <c r="L142" s="225"/>
      <c r="M142" s="226" t="s">
        <v>1</v>
      </c>
      <c r="N142" s="227" t="s">
        <v>38</v>
      </c>
      <c r="O142" s="87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30" t="s">
        <v>116</v>
      </c>
      <c r="AT142" s="230" t="s">
        <v>111</v>
      </c>
      <c r="AU142" s="230" t="s">
        <v>81</v>
      </c>
      <c r="AY142" s="13" t="s">
        <v>109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3" t="s">
        <v>81</v>
      </c>
      <c r="BK142" s="231">
        <f>ROUND(I142*H142,2)</f>
        <v>0</v>
      </c>
      <c r="BL142" s="13" t="s">
        <v>116</v>
      </c>
      <c r="BM142" s="230" t="s">
        <v>211</v>
      </c>
    </row>
    <row r="143" spans="1:65" s="2" customFormat="1" ht="21.75" customHeight="1">
      <c r="A143" s="34"/>
      <c r="B143" s="35"/>
      <c r="C143" s="218" t="s">
        <v>212</v>
      </c>
      <c r="D143" s="218" t="s">
        <v>111</v>
      </c>
      <c r="E143" s="219" t="s">
        <v>213</v>
      </c>
      <c r="F143" s="220" t="s">
        <v>214</v>
      </c>
      <c r="G143" s="221" t="s">
        <v>114</v>
      </c>
      <c r="H143" s="222">
        <v>3</v>
      </c>
      <c r="I143" s="223"/>
      <c r="J143" s="224">
        <f>ROUND(I143*H143,2)</f>
        <v>0</v>
      </c>
      <c r="K143" s="220" t="s">
        <v>115</v>
      </c>
      <c r="L143" s="225"/>
      <c r="M143" s="226" t="s">
        <v>1</v>
      </c>
      <c r="N143" s="227" t="s">
        <v>38</v>
      </c>
      <c r="O143" s="87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30" t="s">
        <v>116</v>
      </c>
      <c r="AT143" s="230" t="s">
        <v>111</v>
      </c>
      <c r="AU143" s="230" t="s">
        <v>81</v>
      </c>
      <c r="AY143" s="13" t="s">
        <v>109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3" t="s">
        <v>81</v>
      </c>
      <c r="BK143" s="231">
        <f>ROUND(I143*H143,2)</f>
        <v>0</v>
      </c>
      <c r="BL143" s="13" t="s">
        <v>116</v>
      </c>
      <c r="BM143" s="230" t="s">
        <v>215</v>
      </c>
    </row>
    <row r="144" spans="1:65" s="2" customFormat="1" ht="33" customHeight="1">
      <c r="A144" s="34"/>
      <c r="B144" s="35"/>
      <c r="C144" s="218" t="s">
        <v>216</v>
      </c>
      <c r="D144" s="218" t="s">
        <v>111</v>
      </c>
      <c r="E144" s="219" t="s">
        <v>217</v>
      </c>
      <c r="F144" s="220" t="s">
        <v>218</v>
      </c>
      <c r="G144" s="221" t="s">
        <v>114</v>
      </c>
      <c r="H144" s="222">
        <v>8</v>
      </c>
      <c r="I144" s="223"/>
      <c r="J144" s="224">
        <f>ROUND(I144*H144,2)</f>
        <v>0</v>
      </c>
      <c r="K144" s="220" t="s">
        <v>115</v>
      </c>
      <c r="L144" s="225"/>
      <c r="M144" s="226" t="s">
        <v>1</v>
      </c>
      <c r="N144" s="227" t="s">
        <v>38</v>
      </c>
      <c r="O144" s="87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30" t="s">
        <v>116</v>
      </c>
      <c r="AT144" s="230" t="s">
        <v>111</v>
      </c>
      <c r="AU144" s="230" t="s">
        <v>81</v>
      </c>
      <c r="AY144" s="13" t="s">
        <v>109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3" t="s">
        <v>81</v>
      </c>
      <c r="BK144" s="231">
        <f>ROUND(I144*H144,2)</f>
        <v>0</v>
      </c>
      <c r="BL144" s="13" t="s">
        <v>116</v>
      </c>
      <c r="BM144" s="230" t="s">
        <v>219</v>
      </c>
    </row>
    <row r="145" spans="1:65" s="2" customFormat="1" ht="33" customHeight="1">
      <c r="A145" s="34"/>
      <c r="B145" s="35"/>
      <c r="C145" s="218" t="s">
        <v>220</v>
      </c>
      <c r="D145" s="218" t="s">
        <v>111</v>
      </c>
      <c r="E145" s="219" t="s">
        <v>221</v>
      </c>
      <c r="F145" s="220" t="s">
        <v>222</v>
      </c>
      <c r="G145" s="221" t="s">
        <v>114</v>
      </c>
      <c r="H145" s="222">
        <v>12</v>
      </c>
      <c r="I145" s="223"/>
      <c r="J145" s="224">
        <f>ROUND(I145*H145,2)</f>
        <v>0</v>
      </c>
      <c r="K145" s="220" t="s">
        <v>115</v>
      </c>
      <c r="L145" s="225"/>
      <c r="M145" s="226" t="s">
        <v>1</v>
      </c>
      <c r="N145" s="227" t="s">
        <v>38</v>
      </c>
      <c r="O145" s="87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30" t="s">
        <v>116</v>
      </c>
      <c r="AT145" s="230" t="s">
        <v>111</v>
      </c>
      <c r="AU145" s="230" t="s">
        <v>81</v>
      </c>
      <c r="AY145" s="13" t="s">
        <v>109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3" t="s">
        <v>81</v>
      </c>
      <c r="BK145" s="231">
        <f>ROUND(I145*H145,2)</f>
        <v>0</v>
      </c>
      <c r="BL145" s="13" t="s">
        <v>116</v>
      </c>
      <c r="BM145" s="230" t="s">
        <v>223</v>
      </c>
    </row>
    <row r="146" spans="1:65" s="2" customFormat="1" ht="21.75" customHeight="1">
      <c r="A146" s="34"/>
      <c r="B146" s="35"/>
      <c r="C146" s="218" t="s">
        <v>224</v>
      </c>
      <c r="D146" s="218" t="s">
        <v>111</v>
      </c>
      <c r="E146" s="219" t="s">
        <v>225</v>
      </c>
      <c r="F146" s="220" t="s">
        <v>226</v>
      </c>
      <c r="G146" s="221" t="s">
        <v>137</v>
      </c>
      <c r="H146" s="222">
        <v>62</v>
      </c>
      <c r="I146" s="223"/>
      <c r="J146" s="224">
        <f>ROUND(I146*H146,2)</f>
        <v>0</v>
      </c>
      <c r="K146" s="220" t="s">
        <v>115</v>
      </c>
      <c r="L146" s="225"/>
      <c r="M146" s="226" t="s">
        <v>1</v>
      </c>
      <c r="N146" s="227" t="s">
        <v>38</v>
      </c>
      <c r="O146" s="87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30" t="s">
        <v>116</v>
      </c>
      <c r="AT146" s="230" t="s">
        <v>111</v>
      </c>
      <c r="AU146" s="230" t="s">
        <v>81</v>
      </c>
      <c r="AY146" s="13" t="s">
        <v>109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3" t="s">
        <v>81</v>
      </c>
      <c r="BK146" s="231">
        <f>ROUND(I146*H146,2)</f>
        <v>0</v>
      </c>
      <c r="BL146" s="13" t="s">
        <v>116</v>
      </c>
      <c r="BM146" s="230" t="s">
        <v>227</v>
      </c>
    </row>
    <row r="147" spans="1:65" s="2" customFormat="1" ht="21.75" customHeight="1">
      <c r="A147" s="34"/>
      <c r="B147" s="35"/>
      <c r="C147" s="218" t="s">
        <v>228</v>
      </c>
      <c r="D147" s="218" t="s">
        <v>111</v>
      </c>
      <c r="E147" s="219" t="s">
        <v>229</v>
      </c>
      <c r="F147" s="220" t="s">
        <v>230</v>
      </c>
      <c r="G147" s="221" t="s">
        <v>137</v>
      </c>
      <c r="H147" s="222">
        <v>40</v>
      </c>
      <c r="I147" s="223"/>
      <c r="J147" s="224">
        <f>ROUND(I147*H147,2)</f>
        <v>0</v>
      </c>
      <c r="K147" s="220" t="s">
        <v>115</v>
      </c>
      <c r="L147" s="225"/>
      <c r="M147" s="226" t="s">
        <v>1</v>
      </c>
      <c r="N147" s="227" t="s">
        <v>38</v>
      </c>
      <c r="O147" s="87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30" t="s">
        <v>116</v>
      </c>
      <c r="AT147" s="230" t="s">
        <v>111</v>
      </c>
      <c r="AU147" s="230" t="s">
        <v>81</v>
      </c>
      <c r="AY147" s="13" t="s">
        <v>109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3" t="s">
        <v>81</v>
      </c>
      <c r="BK147" s="231">
        <f>ROUND(I147*H147,2)</f>
        <v>0</v>
      </c>
      <c r="BL147" s="13" t="s">
        <v>116</v>
      </c>
      <c r="BM147" s="230" t="s">
        <v>231</v>
      </c>
    </row>
    <row r="148" spans="1:65" s="2" customFormat="1" ht="21.75" customHeight="1">
      <c r="A148" s="34"/>
      <c r="B148" s="35"/>
      <c r="C148" s="232" t="s">
        <v>7</v>
      </c>
      <c r="D148" s="232" t="s">
        <v>122</v>
      </c>
      <c r="E148" s="233" t="s">
        <v>232</v>
      </c>
      <c r="F148" s="234" t="s">
        <v>233</v>
      </c>
      <c r="G148" s="235" t="s">
        <v>137</v>
      </c>
      <c r="H148" s="236">
        <v>102</v>
      </c>
      <c r="I148" s="237"/>
      <c r="J148" s="238">
        <f>ROUND(I148*H148,2)</f>
        <v>0</v>
      </c>
      <c r="K148" s="234" t="s">
        <v>115</v>
      </c>
      <c r="L148" s="40"/>
      <c r="M148" s="239" t="s">
        <v>1</v>
      </c>
      <c r="N148" s="240" t="s">
        <v>38</v>
      </c>
      <c r="O148" s="87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30" t="s">
        <v>142</v>
      </c>
      <c r="AT148" s="230" t="s">
        <v>122</v>
      </c>
      <c r="AU148" s="230" t="s">
        <v>81</v>
      </c>
      <c r="AY148" s="13" t="s">
        <v>109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3" t="s">
        <v>81</v>
      </c>
      <c r="BK148" s="231">
        <f>ROUND(I148*H148,2)</f>
        <v>0</v>
      </c>
      <c r="BL148" s="13" t="s">
        <v>142</v>
      </c>
      <c r="BM148" s="230" t="s">
        <v>234</v>
      </c>
    </row>
    <row r="149" spans="1:65" s="2" customFormat="1" ht="21.75" customHeight="1">
      <c r="A149" s="34"/>
      <c r="B149" s="35"/>
      <c r="C149" s="218" t="s">
        <v>235</v>
      </c>
      <c r="D149" s="218" t="s">
        <v>111</v>
      </c>
      <c r="E149" s="219" t="s">
        <v>236</v>
      </c>
      <c r="F149" s="220" t="s">
        <v>237</v>
      </c>
      <c r="G149" s="221" t="s">
        <v>137</v>
      </c>
      <c r="H149" s="222">
        <v>87</v>
      </c>
      <c r="I149" s="223"/>
      <c r="J149" s="224">
        <f>ROUND(I149*H149,2)</f>
        <v>0</v>
      </c>
      <c r="K149" s="220" t="s">
        <v>115</v>
      </c>
      <c r="L149" s="225"/>
      <c r="M149" s="226" t="s">
        <v>1</v>
      </c>
      <c r="N149" s="227" t="s">
        <v>38</v>
      </c>
      <c r="O149" s="87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30" t="s">
        <v>116</v>
      </c>
      <c r="AT149" s="230" t="s">
        <v>111</v>
      </c>
      <c r="AU149" s="230" t="s">
        <v>81</v>
      </c>
      <c r="AY149" s="13" t="s">
        <v>109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3" t="s">
        <v>81</v>
      </c>
      <c r="BK149" s="231">
        <f>ROUND(I149*H149,2)</f>
        <v>0</v>
      </c>
      <c r="BL149" s="13" t="s">
        <v>116</v>
      </c>
      <c r="BM149" s="230" t="s">
        <v>238</v>
      </c>
    </row>
    <row r="150" spans="1:65" s="2" customFormat="1" ht="21.75" customHeight="1">
      <c r="A150" s="34"/>
      <c r="B150" s="35"/>
      <c r="C150" s="232" t="s">
        <v>239</v>
      </c>
      <c r="D150" s="232" t="s">
        <v>122</v>
      </c>
      <c r="E150" s="233" t="s">
        <v>240</v>
      </c>
      <c r="F150" s="234" t="s">
        <v>241</v>
      </c>
      <c r="G150" s="235" t="s">
        <v>137</v>
      </c>
      <c r="H150" s="236">
        <v>87</v>
      </c>
      <c r="I150" s="237"/>
      <c r="J150" s="238">
        <f>ROUND(I150*H150,2)</f>
        <v>0</v>
      </c>
      <c r="K150" s="234" t="s">
        <v>115</v>
      </c>
      <c r="L150" s="40"/>
      <c r="M150" s="239" t="s">
        <v>1</v>
      </c>
      <c r="N150" s="240" t="s">
        <v>38</v>
      </c>
      <c r="O150" s="87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30" t="s">
        <v>142</v>
      </c>
      <c r="AT150" s="230" t="s">
        <v>122</v>
      </c>
      <c r="AU150" s="230" t="s">
        <v>81</v>
      </c>
      <c r="AY150" s="13" t="s">
        <v>109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3" t="s">
        <v>81</v>
      </c>
      <c r="BK150" s="231">
        <f>ROUND(I150*H150,2)</f>
        <v>0</v>
      </c>
      <c r="BL150" s="13" t="s">
        <v>142</v>
      </c>
      <c r="BM150" s="230" t="s">
        <v>242</v>
      </c>
    </row>
    <row r="151" spans="1:65" s="2" customFormat="1" ht="21.75" customHeight="1">
      <c r="A151" s="34"/>
      <c r="B151" s="35"/>
      <c r="C151" s="218" t="s">
        <v>243</v>
      </c>
      <c r="D151" s="218" t="s">
        <v>111</v>
      </c>
      <c r="E151" s="219" t="s">
        <v>244</v>
      </c>
      <c r="F151" s="220" t="s">
        <v>245</v>
      </c>
      <c r="G151" s="221" t="s">
        <v>137</v>
      </c>
      <c r="H151" s="222">
        <v>160</v>
      </c>
      <c r="I151" s="223"/>
      <c r="J151" s="224">
        <f>ROUND(I151*H151,2)</f>
        <v>0</v>
      </c>
      <c r="K151" s="220" t="s">
        <v>115</v>
      </c>
      <c r="L151" s="225"/>
      <c r="M151" s="226" t="s">
        <v>1</v>
      </c>
      <c r="N151" s="227" t="s">
        <v>38</v>
      </c>
      <c r="O151" s="87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30" t="s">
        <v>116</v>
      </c>
      <c r="AT151" s="230" t="s">
        <v>111</v>
      </c>
      <c r="AU151" s="230" t="s">
        <v>81</v>
      </c>
      <c r="AY151" s="13" t="s">
        <v>109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3" t="s">
        <v>81</v>
      </c>
      <c r="BK151" s="231">
        <f>ROUND(I151*H151,2)</f>
        <v>0</v>
      </c>
      <c r="BL151" s="13" t="s">
        <v>116</v>
      </c>
      <c r="BM151" s="230" t="s">
        <v>246</v>
      </c>
    </row>
    <row r="152" spans="1:65" s="2" customFormat="1" ht="21.75" customHeight="1">
      <c r="A152" s="34"/>
      <c r="B152" s="35"/>
      <c r="C152" s="218" t="s">
        <v>247</v>
      </c>
      <c r="D152" s="218" t="s">
        <v>111</v>
      </c>
      <c r="E152" s="219" t="s">
        <v>248</v>
      </c>
      <c r="F152" s="220" t="s">
        <v>249</v>
      </c>
      <c r="G152" s="221" t="s">
        <v>137</v>
      </c>
      <c r="H152" s="222">
        <v>120</v>
      </c>
      <c r="I152" s="223"/>
      <c r="J152" s="224">
        <f>ROUND(I152*H152,2)</f>
        <v>0</v>
      </c>
      <c r="K152" s="220" t="s">
        <v>115</v>
      </c>
      <c r="L152" s="225"/>
      <c r="M152" s="226" t="s">
        <v>1</v>
      </c>
      <c r="N152" s="227" t="s">
        <v>38</v>
      </c>
      <c r="O152" s="87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30" t="s">
        <v>116</v>
      </c>
      <c r="AT152" s="230" t="s">
        <v>111</v>
      </c>
      <c r="AU152" s="230" t="s">
        <v>81</v>
      </c>
      <c r="AY152" s="13" t="s">
        <v>109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3" t="s">
        <v>81</v>
      </c>
      <c r="BK152" s="231">
        <f>ROUND(I152*H152,2)</f>
        <v>0</v>
      </c>
      <c r="BL152" s="13" t="s">
        <v>116</v>
      </c>
      <c r="BM152" s="230" t="s">
        <v>250</v>
      </c>
    </row>
    <row r="153" spans="1:65" s="2" customFormat="1" ht="21.75" customHeight="1">
      <c r="A153" s="34"/>
      <c r="B153" s="35"/>
      <c r="C153" s="218" t="s">
        <v>251</v>
      </c>
      <c r="D153" s="218" t="s">
        <v>111</v>
      </c>
      <c r="E153" s="219" t="s">
        <v>252</v>
      </c>
      <c r="F153" s="220" t="s">
        <v>253</v>
      </c>
      <c r="G153" s="221" t="s">
        <v>137</v>
      </c>
      <c r="H153" s="222">
        <v>300</v>
      </c>
      <c r="I153" s="223"/>
      <c r="J153" s="224">
        <f>ROUND(I153*H153,2)</f>
        <v>0</v>
      </c>
      <c r="K153" s="220" t="s">
        <v>115</v>
      </c>
      <c r="L153" s="225"/>
      <c r="M153" s="226" t="s">
        <v>1</v>
      </c>
      <c r="N153" s="227" t="s">
        <v>38</v>
      </c>
      <c r="O153" s="87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30" t="s">
        <v>116</v>
      </c>
      <c r="AT153" s="230" t="s">
        <v>111</v>
      </c>
      <c r="AU153" s="230" t="s">
        <v>81</v>
      </c>
      <c r="AY153" s="13" t="s">
        <v>109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3" t="s">
        <v>81</v>
      </c>
      <c r="BK153" s="231">
        <f>ROUND(I153*H153,2)</f>
        <v>0</v>
      </c>
      <c r="BL153" s="13" t="s">
        <v>116</v>
      </c>
      <c r="BM153" s="230" t="s">
        <v>254</v>
      </c>
    </row>
    <row r="154" spans="1:65" s="2" customFormat="1" ht="21.75" customHeight="1">
      <c r="A154" s="34"/>
      <c r="B154" s="35"/>
      <c r="C154" s="232" t="s">
        <v>255</v>
      </c>
      <c r="D154" s="232" t="s">
        <v>122</v>
      </c>
      <c r="E154" s="233" t="s">
        <v>256</v>
      </c>
      <c r="F154" s="234" t="s">
        <v>257</v>
      </c>
      <c r="G154" s="235" t="s">
        <v>137</v>
      </c>
      <c r="H154" s="236">
        <v>580</v>
      </c>
      <c r="I154" s="237"/>
      <c r="J154" s="238">
        <f>ROUND(I154*H154,2)</f>
        <v>0</v>
      </c>
      <c r="K154" s="234" t="s">
        <v>115</v>
      </c>
      <c r="L154" s="40"/>
      <c r="M154" s="239" t="s">
        <v>1</v>
      </c>
      <c r="N154" s="240" t="s">
        <v>38</v>
      </c>
      <c r="O154" s="87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30" t="s">
        <v>142</v>
      </c>
      <c r="AT154" s="230" t="s">
        <v>122</v>
      </c>
      <c r="AU154" s="230" t="s">
        <v>81</v>
      </c>
      <c r="AY154" s="13" t="s">
        <v>109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3" t="s">
        <v>81</v>
      </c>
      <c r="BK154" s="231">
        <f>ROUND(I154*H154,2)</f>
        <v>0</v>
      </c>
      <c r="BL154" s="13" t="s">
        <v>142</v>
      </c>
      <c r="BM154" s="230" t="s">
        <v>258</v>
      </c>
    </row>
    <row r="155" spans="1:65" s="2" customFormat="1" ht="21.75" customHeight="1">
      <c r="A155" s="34"/>
      <c r="B155" s="35"/>
      <c r="C155" s="232" t="s">
        <v>259</v>
      </c>
      <c r="D155" s="232" t="s">
        <v>122</v>
      </c>
      <c r="E155" s="233" t="s">
        <v>260</v>
      </c>
      <c r="F155" s="234" t="s">
        <v>261</v>
      </c>
      <c r="G155" s="235" t="s">
        <v>137</v>
      </c>
      <c r="H155" s="236">
        <v>160</v>
      </c>
      <c r="I155" s="237"/>
      <c r="J155" s="238">
        <f>ROUND(I155*H155,2)</f>
        <v>0</v>
      </c>
      <c r="K155" s="234" t="s">
        <v>115</v>
      </c>
      <c r="L155" s="40"/>
      <c r="M155" s="239" t="s">
        <v>1</v>
      </c>
      <c r="N155" s="240" t="s">
        <v>38</v>
      </c>
      <c r="O155" s="87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30" t="s">
        <v>142</v>
      </c>
      <c r="AT155" s="230" t="s">
        <v>122</v>
      </c>
      <c r="AU155" s="230" t="s">
        <v>81</v>
      </c>
      <c r="AY155" s="13" t="s">
        <v>109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3" t="s">
        <v>81</v>
      </c>
      <c r="BK155" s="231">
        <f>ROUND(I155*H155,2)</f>
        <v>0</v>
      </c>
      <c r="BL155" s="13" t="s">
        <v>142</v>
      </c>
      <c r="BM155" s="230" t="s">
        <v>262</v>
      </c>
    </row>
    <row r="156" spans="1:65" s="2" customFormat="1" ht="21.75" customHeight="1">
      <c r="A156" s="34"/>
      <c r="B156" s="35"/>
      <c r="C156" s="232" t="s">
        <v>263</v>
      </c>
      <c r="D156" s="232" t="s">
        <v>122</v>
      </c>
      <c r="E156" s="233" t="s">
        <v>264</v>
      </c>
      <c r="F156" s="234" t="s">
        <v>265</v>
      </c>
      <c r="G156" s="235" t="s">
        <v>114</v>
      </c>
      <c r="H156" s="236">
        <v>1</v>
      </c>
      <c r="I156" s="237"/>
      <c r="J156" s="238">
        <f>ROUND(I156*H156,2)</f>
        <v>0</v>
      </c>
      <c r="K156" s="234" t="s">
        <v>115</v>
      </c>
      <c r="L156" s="40"/>
      <c r="M156" s="239" t="s">
        <v>1</v>
      </c>
      <c r="N156" s="240" t="s">
        <v>38</v>
      </c>
      <c r="O156" s="87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30" t="s">
        <v>142</v>
      </c>
      <c r="AT156" s="230" t="s">
        <v>122</v>
      </c>
      <c r="AU156" s="230" t="s">
        <v>81</v>
      </c>
      <c r="AY156" s="13" t="s">
        <v>109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3" t="s">
        <v>81</v>
      </c>
      <c r="BK156" s="231">
        <f>ROUND(I156*H156,2)</f>
        <v>0</v>
      </c>
      <c r="BL156" s="13" t="s">
        <v>142</v>
      </c>
      <c r="BM156" s="230" t="s">
        <v>266</v>
      </c>
    </row>
    <row r="157" spans="1:65" s="2" customFormat="1" ht="21.75" customHeight="1">
      <c r="A157" s="34"/>
      <c r="B157" s="35"/>
      <c r="C157" s="232" t="s">
        <v>267</v>
      </c>
      <c r="D157" s="232" t="s">
        <v>122</v>
      </c>
      <c r="E157" s="233" t="s">
        <v>268</v>
      </c>
      <c r="F157" s="234" t="s">
        <v>269</v>
      </c>
      <c r="G157" s="235" t="s">
        <v>114</v>
      </c>
      <c r="H157" s="236">
        <v>18</v>
      </c>
      <c r="I157" s="237"/>
      <c r="J157" s="238">
        <f>ROUND(I157*H157,2)</f>
        <v>0</v>
      </c>
      <c r="K157" s="234" t="s">
        <v>115</v>
      </c>
      <c r="L157" s="40"/>
      <c r="M157" s="239" t="s">
        <v>1</v>
      </c>
      <c r="N157" s="240" t="s">
        <v>38</v>
      </c>
      <c r="O157" s="87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30" t="s">
        <v>142</v>
      </c>
      <c r="AT157" s="230" t="s">
        <v>122</v>
      </c>
      <c r="AU157" s="230" t="s">
        <v>81</v>
      </c>
      <c r="AY157" s="13" t="s">
        <v>109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3" t="s">
        <v>81</v>
      </c>
      <c r="BK157" s="231">
        <f>ROUND(I157*H157,2)</f>
        <v>0</v>
      </c>
      <c r="BL157" s="13" t="s">
        <v>142</v>
      </c>
      <c r="BM157" s="230" t="s">
        <v>270</v>
      </c>
    </row>
    <row r="158" spans="1:65" s="2" customFormat="1" ht="21.75" customHeight="1">
      <c r="A158" s="34"/>
      <c r="B158" s="35"/>
      <c r="C158" s="232" t="s">
        <v>271</v>
      </c>
      <c r="D158" s="232" t="s">
        <v>122</v>
      </c>
      <c r="E158" s="233" t="s">
        <v>272</v>
      </c>
      <c r="F158" s="234" t="s">
        <v>273</v>
      </c>
      <c r="G158" s="235" t="s">
        <v>274</v>
      </c>
      <c r="H158" s="236">
        <v>20</v>
      </c>
      <c r="I158" s="237"/>
      <c r="J158" s="238">
        <f>ROUND(I158*H158,2)</f>
        <v>0</v>
      </c>
      <c r="K158" s="234" t="s">
        <v>115</v>
      </c>
      <c r="L158" s="40"/>
      <c r="M158" s="239" t="s">
        <v>1</v>
      </c>
      <c r="N158" s="240" t="s">
        <v>38</v>
      </c>
      <c r="O158" s="87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30" t="s">
        <v>142</v>
      </c>
      <c r="AT158" s="230" t="s">
        <v>122</v>
      </c>
      <c r="AU158" s="230" t="s">
        <v>81</v>
      </c>
      <c r="AY158" s="13" t="s">
        <v>109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3" t="s">
        <v>81</v>
      </c>
      <c r="BK158" s="231">
        <f>ROUND(I158*H158,2)</f>
        <v>0</v>
      </c>
      <c r="BL158" s="13" t="s">
        <v>142</v>
      </c>
      <c r="BM158" s="230" t="s">
        <v>275</v>
      </c>
    </row>
    <row r="159" spans="1:65" s="2" customFormat="1" ht="33" customHeight="1">
      <c r="A159" s="34"/>
      <c r="B159" s="35"/>
      <c r="C159" s="232" t="s">
        <v>276</v>
      </c>
      <c r="D159" s="232" t="s">
        <v>122</v>
      </c>
      <c r="E159" s="233" t="s">
        <v>277</v>
      </c>
      <c r="F159" s="234" t="s">
        <v>278</v>
      </c>
      <c r="G159" s="235" t="s">
        <v>114</v>
      </c>
      <c r="H159" s="236">
        <v>1</v>
      </c>
      <c r="I159" s="237"/>
      <c r="J159" s="238">
        <f>ROUND(I159*H159,2)</f>
        <v>0</v>
      </c>
      <c r="K159" s="234" t="s">
        <v>115</v>
      </c>
      <c r="L159" s="40"/>
      <c r="M159" s="239" t="s">
        <v>1</v>
      </c>
      <c r="N159" s="240" t="s">
        <v>38</v>
      </c>
      <c r="O159" s="87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30" t="s">
        <v>142</v>
      </c>
      <c r="AT159" s="230" t="s">
        <v>122</v>
      </c>
      <c r="AU159" s="230" t="s">
        <v>81</v>
      </c>
      <c r="AY159" s="13" t="s">
        <v>109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3" t="s">
        <v>81</v>
      </c>
      <c r="BK159" s="231">
        <f>ROUND(I159*H159,2)</f>
        <v>0</v>
      </c>
      <c r="BL159" s="13" t="s">
        <v>142</v>
      </c>
      <c r="BM159" s="230" t="s">
        <v>279</v>
      </c>
    </row>
    <row r="160" spans="1:65" s="2" customFormat="1" ht="21.75" customHeight="1">
      <c r="A160" s="34"/>
      <c r="B160" s="35"/>
      <c r="C160" s="232" t="s">
        <v>280</v>
      </c>
      <c r="D160" s="232" t="s">
        <v>122</v>
      </c>
      <c r="E160" s="233" t="s">
        <v>281</v>
      </c>
      <c r="F160" s="234" t="s">
        <v>282</v>
      </c>
      <c r="G160" s="235" t="s">
        <v>114</v>
      </c>
      <c r="H160" s="236">
        <v>1</v>
      </c>
      <c r="I160" s="237"/>
      <c r="J160" s="238">
        <f>ROUND(I160*H160,2)</f>
        <v>0</v>
      </c>
      <c r="K160" s="234" t="s">
        <v>115</v>
      </c>
      <c r="L160" s="40"/>
      <c r="M160" s="241" t="s">
        <v>1</v>
      </c>
      <c r="N160" s="242" t="s">
        <v>38</v>
      </c>
      <c r="O160" s="243"/>
      <c r="P160" s="244">
        <f>O160*H160</f>
        <v>0</v>
      </c>
      <c r="Q160" s="244">
        <v>0</v>
      </c>
      <c r="R160" s="244">
        <f>Q160*H160</f>
        <v>0</v>
      </c>
      <c r="S160" s="244">
        <v>0</v>
      </c>
      <c r="T160" s="245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30" t="s">
        <v>142</v>
      </c>
      <c r="AT160" s="230" t="s">
        <v>122</v>
      </c>
      <c r="AU160" s="230" t="s">
        <v>81</v>
      </c>
      <c r="AY160" s="13" t="s">
        <v>109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3" t="s">
        <v>81</v>
      </c>
      <c r="BK160" s="231">
        <f>ROUND(I160*H160,2)</f>
        <v>0</v>
      </c>
      <c r="BL160" s="13" t="s">
        <v>142</v>
      </c>
      <c r="BM160" s="230" t="s">
        <v>283</v>
      </c>
    </row>
    <row r="161" spans="1:31" s="2" customFormat="1" ht="6.95" customHeight="1">
      <c r="A161" s="34"/>
      <c r="B161" s="62"/>
      <c r="C161" s="63"/>
      <c r="D161" s="63"/>
      <c r="E161" s="63"/>
      <c r="F161" s="63"/>
      <c r="G161" s="63"/>
      <c r="H161" s="63"/>
      <c r="I161" s="175"/>
      <c r="J161" s="63"/>
      <c r="K161" s="63"/>
      <c r="L161" s="40"/>
      <c r="M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</row>
  </sheetData>
  <sheetProtection password="CC35" sheet="1" objects="1" scenarios="1" formatColumns="0" formatRows="0" autoFilter="0"/>
  <autoFilter ref="C116:K160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Kašík Petr, Bc.</dc:creator>
  <cp:keywords/>
  <dc:description/>
  <cp:lastModifiedBy>Kašík Petr, Bc.</cp:lastModifiedBy>
  <dcterms:created xsi:type="dcterms:W3CDTF">2020-05-05T10:21:17Z</dcterms:created>
  <dcterms:modified xsi:type="dcterms:W3CDTF">2020-05-05T10:21:19Z</dcterms:modified>
  <cp:category/>
  <cp:version/>
  <cp:contentType/>
  <cp:contentStatus/>
</cp:coreProperties>
</file>