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Úklid sklepů a půd 2020\"/>
    </mc:Choice>
  </mc:AlternateContent>
  <bookViews>
    <workbookView xWindow="0" yWindow="0" windowWidth="28800" windowHeight="12315" activeTab="1"/>
  </bookViews>
  <sheets>
    <sheet name="Rekapitulace stavby" sheetId="1" r:id="rId1"/>
    <sheet name="01 - Březová nad Svitavou..." sheetId="2" r:id="rId2"/>
    <sheet name="02 - Brno Židenice, budov..." sheetId="3" r:id="rId3"/>
    <sheet name="03 - Luleč - Výpravní budova" sheetId="4" r:id="rId4"/>
    <sheet name="04 - Břežany  - Budova za..." sheetId="5" r:id="rId5"/>
    <sheet name="05 - Novosedly - Výpravní..." sheetId="6" r:id="rId6"/>
    <sheet name="06 - Šumná - Výpravní budova" sheetId="7" r:id="rId7"/>
  </sheets>
  <definedNames>
    <definedName name="_xlnm._FilterDatabase" localSheetId="1" hidden="1">'01 - Březová nad Svitavou...'!$C$120:$K$148</definedName>
    <definedName name="_xlnm._FilterDatabase" localSheetId="2" hidden="1">'02 - Brno Židenice, budov...'!$C$120:$K$152</definedName>
    <definedName name="_xlnm._FilterDatabase" localSheetId="3" hidden="1">'03 - Luleč - Výpravní budova'!$C$120:$K$148</definedName>
    <definedName name="_xlnm._FilterDatabase" localSheetId="4" hidden="1">'04 - Břežany  - Budova za...'!$C$120:$K$146</definedName>
    <definedName name="_xlnm._FilterDatabase" localSheetId="5" hidden="1">'05 - Novosedly - Výpravní...'!$C$120:$K$154</definedName>
    <definedName name="_xlnm._FilterDatabase" localSheetId="6" hidden="1">'06 - Šumná - Výpravní budova'!$C$120:$K$144</definedName>
    <definedName name="_xlnm.Print_Titles" localSheetId="1">'01 - Březová nad Svitavou...'!$120:$120</definedName>
    <definedName name="_xlnm.Print_Titles" localSheetId="2">'02 - Brno Židenice, budov...'!$120:$120</definedName>
    <definedName name="_xlnm.Print_Titles" localSheetId="3">'03 - Luleč - Výpravní budova'!$120:$120</definedName>
    <definedName name="_xlnm.Print_Titles" localSheetId="4">'04 - Břežany  - Budova za...'!$120:$120</definedName>
    <definedName name="_xlnm.Print_Titles" localSheetId="5">'05 - Novosedly - Výpravní...'!$120:$120</definedName>
    <definedName name="_xlnm.Print_Titles" localSheetId="6">'06 - Šumná - Výpravní budova'!$120:$120</definedName>
    <definedName name="_xlnm.Print_Titles" localSheetId="0">'Rekapitulace stavby'!$92:$92</definedName>
    <definedName name="_xlnm.Print_Area" localSheetId="1">'01 - Březová nad Svitavou...'!$C$4:$J$76,'01 - Březová nad Svitavou...'!$C$82:$J$102,'01 - Březová nad Svitavou...'!$C$108:$K$148</definedName>
    <definedName name="_xlnm.Print_Area" localSheetId="2">'02 - Brno Židenice, budov...'!$C$4:$J$76,'02 - Brno Židenice, budov...'!$C$82:$J$102,'02 - Brno Židenice, budov...'!$C$108:$K$152</definedName>
    <definedName name="_xlnm.Print_Area" localSheetId="3">'03 - Luleč - Výpravní budova'!$C$4:$J$76,'03 - Luleč - Výpravní budova'!$C$82:$J$102,'03 - Luleč - Výpravní budova'!$C$108:$K$148</definedName>
    <definedName name="_xlnm.Print_Area" localSheetId="4">'04 - Břežany  - Budova za...'!$C$4:$J$76,'04 - Břežany  - Budova za...'!$C$82:$J$102,'04 - Břežany  - Budova za...'!$C$108:$K$146</definedName>
    <definedName name="_xlnm.Print_Area" localSheetId="5">'05 - Novosedly - Výpravní...'!$C$4:$J$76,'05 - Novosedly - Výpravní...'!$C$82:$J$102,'05 - Novosedly - Výpravní...'!$C$108:$K$154</definedName>
    <definedName name="_xlnm.Print_Area" localSheetId="6">'06 - Šumná - Výpravní budova'!$C$4:$J$76,'06 - Šumná - Výpravní budova'!$C$82:$J$102,'06 - Šumná - Výpravní budova'!$C$108:$K$144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144" i="7"/>
  <c r="BH144" i="7"/>
  <c r="BG144" i="7"/>
  <c r="BF144" i="7"/>
  <c r="T144" i="7"/>
  <c r="T143" i="7"/>
  <c r="T142" i="7" s="1"/>
  <c r="R144" i="7"/>
  <c r="R143" i="7"/>
  <c r="R142" i="7"/>
  <c r="P144" i="7"/>
  <c r="P143" i="7"/>
  <c r="P142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BI124" i="7"/>
  <c r="BH124" i="7"/>
  <c r="BG124" i="7"/>
  <c r="BF124" i="7"/>
  <c r="T124" i="7"/>
  <c r="T123" i="7"/>
  <c r="R124" i="7"/>
  <c r="R123" i="7" s="1"/>
  <c r="P124" i="7"/>
  <c r="P123" i="7"/>
  <c r="F117" i="7"/>
  <c r="F115" i="7"/>
  <c r="E113" i="7"/>
  <c r="F91" i="7"/>
  <c r="F89" i="7"/>
  <c r="E87" i="7"/>
  <c r="J24" i="7"/>
  <c r="E24" i="7"/>
  <c r="J92" i="7"/>
  <c r="J23" i="7"/>
  <c r="J21" i="7"/>
  <c r="E21" i="7"/>
  <c r="J91" i="7"/>
  <c r="J20" i="7"/>
  <c r="J18" i="7"/>
  <c r="E18" i="7"/>
  <c r="F118" i="7"/>
  <c r="J17" i="7"/>
  <c r="J12" i="7"/>
  <c r="J115" i="7"/>
  <c r="E7" i="7"/>
  <c r="E111" i="7" s="1"/>
  <c r="J37" i="6"/>
  <c r="J36" i="6"/>
  <c r="AY99" i="1"/>
  <c r="J35" i="6"/>
  <c r="AX99" i="1"/>
  <c r="BI154" i="6"/>
  <c r="BH154" i="6"/>
  <c r="BG154" i="6"/>
  <c r="BF154" i="6"/>
  <c r="T154" i="6"/>
  <c r="T153" i="6"/>
  <c r="T152" i="6" s="1"/>
  <c r="R154" i="6"/>
  <c r="R153" i="6"/>
  <c r="R152" i="6"/>
  <c r="P154" i="6"/>
  <c r="P153" i="6"/>
  <c r="P152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34" i="6"/>
  <c r="BH134" i="6"/>
  <c r="BG134" i="6"/>
  <c r="BF134" i="6"/>
  <c r="T134" i="6"/>
  <c r="R134" i="6"/>
  <c r="P134" i="6"/>
  <c r="BI124" i="6"/>
  <c r="BH124" i="6"/>
  <c r="BG124" i="6"/>
  <c r="BF124" i="6"/>
  <c r="T124" i="6"/>
  <c r="T123" i="6"/>
  <c r="R124" i="6"/>
  <c r="R123" i="6" s="1"/>
  <c r="P124" i="6"/>
  <c r="P123" i="6"/>
  <c r="F117" i="6"/>
  <c r="F115" i="6"/>
  <c r="E113" i="6"/>
  <c r="F91" i="6"/>
  <c r="F89" i="6"/>
  <c r="E87" i="6"/>
  <c r="J24" i="6"/>
  <c r="E24" i="6"/>
  <c r="J118" i="6"/>
  <c r="J23" i="6"/>
  <c r="J21" i="6"/>
  <c r="E21" i="6"/>
  <c r="J117" i="6"/>
  <c r="J20" i="6"/>
  <c r="J18" i="6"/>
  <c r="E18" i="6"/>
  <c r="F118" i="6"/>
  <c r="J17" i="6"/>
  <c r="J12" i="6"/>
  <c r="J89" i="6"/>
  <c r="E7" i="6"/>
  <c r="E111" i="6" s="1"/>
  <c r="J37" i="5"/>
  <c r="J36" i="5"/>
  <c r="AY98" i="1"/>
  <c r="J35" i="5"/>
  <c r="AX98" i="1"/>
  <c r="BI146" i="5"/>
  <c r="BH146" i="5"/>
  <c r="BG146" i="5"/>
  <c r="BF146" i="5"/>
  <c r="T146" i="5"/>
  <c r="T145" i="5"/>
  <c r="T144" i="5" s="1"/>
  <c r="R146" i="5"/>
  <c r="R145" i="5"/>
  <c r="R144" i="5"/>
  <c r="P146" i="5"/>
  <c r="P145" i="5" s="1"/>
  <c r="P144" i="5" s="1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0" i="5"/>
  <c r="BH130" i="5"/>
  <c r="BG130" i="5"/>
  <c r="BF130" i="5"/>
  <c r="T130" i="5"/>
  <c r="R130" i="5"/>
  <c r="P130" i="5"/>
  <c r="BI124" i="5"/>
  <c r="BH124" i="5"/>
  <c r="BG124" i="5"/>
  <c r="BF124" i="5"/>
  <c r="T124" i="5"/>
  <c r="T123" i="5" s="1"/>
  <c r="R124" i="5"/>
  <c r="R123" i="5" s="1"/>
  <c r="P124" i="5"/>
  <c r="P123" i="5"/>
  <c r="F117" i="5"/>
  <c r="F115" i="5"/>
  <c r="E113" i="5"/>
  <c r="F91" i="5"/>
  <c r="F89" i="5"/>
  <c r="E87" i="5"/>
  <c r="J24" i="5"/>
  <c r="E24" i="5"/>
  <c r="J92" i="5"/>
  <c r="J23" i="5"/>
  <c r="J21" i="5"/>
  <c r="E21" i="5"/>
  <c r="J117" i="5"/>
  <c r="J20" i="5"/>
  <c r="J18" i="5"/>
  <c r="E18" i="5"/>
  <c r="F118" i="5"/>
  <c r="J17" i="5"/>
  <c r="J12" i="5"/>
  <c r="J89" i="5" s="1"/>
  <c r="E7" i="5"/>
  <c r="E111" i="5" s="1"/>
  <c r="J37" i="4"/>
  <c r="J36" i="4"/>
  <c r="AY97" i="1"/>
  <c r="J35" i="4"/>
  <c r="AX97" i="1"/>
  <c r="BI148" i="4"/>
  <c r="BH148" i="4"/>
  <c r="BG148" i="4"/>
  <c r="BF148" i="4"/>
  <c r="T148" i="4"/>
  <c r="T147" i="4"/>
  <c r="T146" i="4" s="1"/>
  <c r="R148" i="4"/>
  <c r="R147" i="4" s="1"/>
  <c r="R146" i="4" s="1"/>
  <c r="P148" i="4"/>
  <c r="P147" i="4"/>
  <c r="P146" i="4" s="1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1" i="4"/>
  <c r="BH131" i="4"/>
  <c r="BG131" i="4"/>
  <c r="BF131" i="4"/>
  <c r="T131" i="4"/>
  <c r="R131" i="4"/>
  <c r="P131" i="4"/>
  <c r="BI124" i="4"/>
  <c r="BH124" i="4"/>
  <c r="BG124" i="4"/>
  <c r="BF124" i="4"/>
  <c r="T124" i="4"/>
  <c r="T123" i="4"/>
  <c r="R124" i="4"/>
  <c r="R123" i="4" s="1"/>
  <c r="P124" i="4"/>
  <c r="P123" i="4"/>
  <c r="F117" i="4"/>
  <c r="F115" i="4"/>
  <c r="E113" i="4"/>
  <c r="F91" i="4"/>
  <c r="F89" i="4"/>
  <c r="E87" i="4"/>
  <c r="J24" i="4"/>
  <c r="E24" i="4"/>
  <c r="J118" i="4"/>
  <c r="J23" i="4"/>
  <c r="J21" i="4"/>
  <c r="E21" i="4"/>
  <c r="J117" i="4"/>
  <c r="J20" i="4"/>
  <c r="J18" i="4"/>
  <c r="E18" i="4"/>
  <c r="F118" i="4"/>
  <c r="J17" i="4"/>
  <c r="J12" i="4"/>
  <c r="J89" i="4" s="1"/>
  <c r="E7" i="4"/>
  <c r="E85" i="4" s="1"/>
  <c r="J37" i="3"/>
  <c r="J36" i="3"/>
  <c r="AY96" i="1"/>
  <c r="J35" i="3"/>
  <c r="AX96" i="1"/>
  <c r="BI152" i="3"/>
  <c r="BH152" i="3"/>
  <c r="BG152" i="3"/>
  <c r="BF152" i="3"/>
  <c r="T152" i="3"/>
  <c r="T151" i="3"/>
  <c r="T150" i="3" s="1"/>
  <c r="R152" i="3"/>
  <c r="R151" i="3" s="1"/>
  <c r="R150" i="3" s="1"/>
  <c r="P152" i="3"/>
  <c r="P151" i="3" s="1"/>
  <c r="P150" i="3" s="1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4" i="3"/>
  <c r="BH124" i="3"/>
  <c r="BG124" i="3"/>
  <c r="BF124" i="3"/>
  <c r="T124" i="3"/>
  <c r="R124" i="3"/>
  <c r="P124" i="3"/>
  <c r="F117" i="3"/>
  <c r="F115" i="3"/>
  <c r="E113" i="3"/>
  <c r="F91" i="3"/>
  <c r="F89" i="3"/>
  <c r="E87" i="3"/>
  <c r="J24" i="3"/>
  <c r="E24" i="3"/>
  <c r="J118" i="3" s="1"/>
  <c r="J23" i="3"/>
  <c r="J21" i="3"/>
  <c r="E21" i="3"/>
  <c r="J117" i="3" s="1"/>
  <c r="J20" i="3"/>
  <c r="J18" i="3"/>
  <c r="E18" i="3"/>
  <c r="F118" i="3" s="1"/>
  <c r="J17" i="3"/>
  <c r="J12" i="3"/>
  <c r="J115" i="3"/>
  <c r="E7" i="3"/>
  <c r="E85" i="3"/>
  <c r="J37" i="2"/>
  <c r="J36" i="2"/>
  <c r="AY95" i="1" s="1"/>
  <c r="J35" i="2"/>
  <c r="AX95" i="1" s="1"/>
  <c r="BI148" i="2"/>
  <c r="BH148" i="2"/>
  <c r="BG148" i="2"/>
  <c r="BF148" i="2"/>
  <c r="T148" i="2"/>
  <c r="T147" i="2" s="1"/>
  <c r="T146" i="2" s="1"/>
  <c r="R148" i="2"/>
  <c r="R147" i="2"/>
  <c r="R146" i="2"/>
  <c r="P148" i="2"/>
  <c r="P147" i="2" s="1"/>
  <c r="P146" i="2" s="1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4" i="2"/>
  <c r="BH124" i="2"/>
  <c r="BG124" i="2"/>
  <c r="BF124" i="2"/>
  <c r="T124" i="2"/>
  <c r="T123" i="2"/>
  <c r="R124" i="2"/>
  <c r="R123" i="2"/>
  <c r="P124" i="2"/>
  <c r="P123" i="2"/>
  <c r="F117" i="2"/>
  <c r="F115" i="2"/>
  <c r="E113" i="2"/>
  <c r="F91" i="2"/>
  <c r="F89" i="2"/>
  <c r="E87" i="2"/>
  <c r="J24" i="2"/>
  <c r="E24" i="2"/>
  <c r="J118" i="2" s="1"/>
  <c r="J23" i="2"/>
  <c r="J21" i="2"/>
  <c r="E21" i="2"/>
  <c r="J117" i="2" s="1"/>
  <c r="J20" i="2"/>
  <c r="J18" i="2"/>
  <c r="E18" i="2"/>
  <c r="F92" i="2" s="1"/>
  <c r="J17" i="2"/>
  <c r="J12" i="2"/>
  <c r="J115" i="2" s="1"/>
  <c r="E7" i="2"/>
  <c r="E111" i="2"/>
  <c r="L90" i="1"/>
  <c r="AM90" i="1"/>
  <c r="AM89" i="1"/>
  <c r="L89" i="1"/>
  <c r="AM87" i="1"/>
  <c r="L87" i="1"/>
  <c r="L85" i="1"/>
  <c r="L84" i="1"/>
  <c r="BK144" i="7"/>
  <c r="J144" i="7"/>
  <c r="BK141" i="7"/>
  <c r="J141" i="7"/>
  <c r="BK138" i="7"/>
  <c r="J138" i="7"/>
  <c r="BK136" i="7"/>
  <c r="J136" i="7"/>
  <c r="BK134" i="7"/>
  <c r="J134" i="7"/>
  <c r="BK132" i="7"/>
  <c r="J132" i="7"/>
  <c r="BK124" i="7"/>
  <c r="BK154" i="6"/>
  <c r="BK151" i="6"/>
  <c r="J144" i="6"/>
  <c r="J134" i="6"/>
  <c r="BK124" i="6"/>
  <c r="BK146" i="5"/>
  <c r="BK143" i="5"/>
  <c r="J140" i="5"/>
  <c r="J134" i="5"/>
  <c r="BK130" i="5"/>
  <c r="J124" i="5"/>
  <c r="J148" i="4"/>
  <c r="J145" i="4"/>
  <c r="BK142" i="4"/>
  <c r="J136" i="4"/>
  <c r="J152" i="3"/>
  <c r="BK146" i="3"/>
  <c r="BK144" i="3"/>
  <c r="BK140" i="3"/>
  <c r="BK132" i="3"/>
  <c r="BK124" i="2"/>
  <c r="J124" i="7"/>
  <c r="J154" i="6"/>
  <c r="BK148" i="6"/>
  <c r="BK146" i="6"/>
  <c r="BK144" i="6"/>
  <c r="J142" i="6"/>
  <c r="J143" i="5"/>
  <c r="BK140" i="5"/>
  <c r="J138" i="5"/>
  <c r="BK136" i="5"/>
  <c r="BK124" i="5"/>
  <c r="BK145" i="4"/>
  <c r="J138" i="4"/>
  <c r="BK124" i="4"/>
  <c r="J149" i="3"/>
  <c r="J135" i="3"/>
  <c r="J142" i="2"/>
  <c r="J124" i="2"/>
  <c r="J129" i="7"/>
  <c r="J151" i="6"/>
  <c r="J148" i="6"/>
  <c r="BK142" i="6"/>
  <c r="J136" i="5"/>
  <c r="BK134" i="5"/>
  <c r="J130" i="5"/>
  <c r="J140" i="4"/>
  <c r="BK136" i="4"/>
  <c r="J131" i="4"/>
  <c r="J124" i="4"/>
  <c r="J146" i="3"/>
  <c r="J144" i="3"/>
  <c r="J142" i="3"/>
  <c r="J140" i="3"/>
  <c r="J130" i="3"/>
  <c r="J124" i="3"/>
  <c r="J148" i="2"/>
  <c r="J145" i="2"/>
  <c r="BK140" i="2"/>
  <c r="J138" i="2"/>
  <c r="BK136" i="2"/>
  <c r="J131" i="2"/>
  <c r="BK129" i="7"/>
  <c r="J146" i="6"/>
  <c r="BK134" i="6"/>
  <c r="J124" i="6"/>
  <c r="J146" i="5"/>
  <c r="BK138" i="5"/>
  <c r="BK148" i="4"/>
  <c r="J142" i="4"/>
  <c r="BK140" i="4"/>
  <c r="BK138" i="4"/>
  <c r="BK131" i="4"/>
  <c r="BK152" i="3"/>
  <c r="BK149" i="3"/>
  <c r="BK142" i="3"/>
  <c r="BK135" i="3"/>
  <c r="J132" i="3"/>
  <c r="BK130" i="3"/>
  <c r="BK124" i="3"/>
  <c r="BK148" i="2"/>
  <c r="BK145" i="2"/>
  <c r="BK142" i="2"/>
  <c r="J140" i="2"/>
  <c r="BK138" i="2"/>
  <c r="J136" i="2"/>
  <c r="BK131" i="2"/>
  <c r="AS94" i="1"/>
  <c r="P130" i="2" l="1"/>
  <c r="P122" i="2"/>
  <c r="P121" i="2"/>
  <c r="AU95" i="1" s="1"/>
  <c r="BK123" i="3"/>
  <c r="T134" i="3"/>
  <c r="R130" i="4"/>
  <c r="R122" i="4" s="1"/>
  <c r="R121" i="4" s="1"/>
  <c r="R129" i="5"/>
  <c r="R122" i="5"/>
  <c r="R121" i="5" s="1"/>
  <c r="BK133" i="6"/>
  <c r="J133" i="6"/>
  <c r="J99" i="6"/>
  <c r="R130" i="2"/>
  <c r="R122" i="2"/>
  <c r="R121" i="2"/>
  <c r="T123" i="3"/>
  <c r="T122" i="3" s="1"/>
  <c r="T121" i="3" s="1"/>
  <c r="P134" i="3"/>
  <c r="P130" i="4"/>
  <c r="P122" i="4" s="1"/>
  <c r="P121" i="4" s="1"/>
  <c r="AU97" i="1" s="1"/>
  <c r="BK129" i="5"/>
  <c r="J129" i="5" s="1"/>
  <c r="J99" i="5" s="1"/>
  <c r="R133" i="6"/>
  <c r="R122" i="6"/>
  <c r="R121" i="6" s="1"/>
  <c r="BK130" i="2"/>
  <c r="J130" i="2"/>
  <c r="J99" i="2"/>
  <c r="R123" i="3"/>
  <c r="R134" i="3"/>
  <c r="T130" i="4"/>
  <c r="T122" i="4"/>
  <c r="T121" i="4" s="1"/>
  <c r="T129" i="5"/>
  <c r="T122" i="5"/>
  <c r="T121" i="5"/>
  <c r="P133" i="6"/>
  <c r="P122" i="6"/>
  <c r="P121" i="6"/>
  <c r="AU99" i="1"/>
  <c r="T130" i="2"/>
  <c r="T122" i="2"/>
  <c r="T121" i="2"/>
  <c r="P123" i="3"/>
  <c r="P122" i="3" s="1"/>
  <c r="P121" i="3" s="1"/>
  <c r="AU96" i="1" s="1"/>
  <c r="BK134" i="3"/>
  <c r="J134" i="3" s="1"/>
  <c r="J99" i="3" s="1"/>
  <c r="BK130" i="4"/>
  <c r="J130" i="4"/>
  <c r="J99" i="4" s="1"/>
  <c r="P129" i="5"/>
  <c r="P122" i="5"/>
  <c r="P121" i="5"/>
  <c r="AU98" i="1" s="1"/>
  <c r="T133" i="6"/>
  <c r="T122" i="6"/>
  <c r="T121" i="6"/>
  <c r="BK128" i="7"/>
  <c r="J128" i="7"/>
  <c r="J99" i="7"/>
  <c r="P128" i="7"/>
  <c r="P122" i="7" s="1"/>
  <c r="P121" i="7" s="1"/>
  <c r="AU100" i="1" s="1"/>
  <c r="R128" i="7"/>
  <c r="R122" i="7" s="1"/>
  <c r="R121" i="7" s="1"/>
  <c r="T128" i="7"/>
  <c r="T122" i="7"/>
  <c r="T121" i="7" s="1"/>
  <c r="E85" i="2"/>
  <c r="J92" i="2"/>
  <c r="F118" i="2"/>
  <c r="BK147" i="2"/>
  <c r="J147" i="2"/>
  <c r="J101" i="2"/>
  <c r="E111" i="3"/>
  <c r="BE140" i="3"/>
  <c r="BE144" i="3"/>
  <c r="J91" i="4"/>
  <c r="J92" i="4"/>
  <c r="BE124" i="4"/>
  <c r="BE136" i="4"/>
  <c r="BE142" i="4"/>
  <c r="BK147" i="4"/>
  <c r="BK146" i="4" s="1"/>
  <c r="J146" i="4" s="1"/>
  <c r="J100" i="4" s="1"/>
  <c r="E85" i="5"/>
  <c r="F92" i="5"/>
  <c r="J118" i="5"/>
  <c r="BE124" i="5"/>
  <c r="BE130" i="5"/>
  <c r="BE134" i="5"/>
  <c r="BK145" i="5"/>
  <c r="J145" i="5"/>
  <c r="J101" i="5"/>
  <c r="E85" i="6"/>
  <c r="J91" i="6"/>
  <c r="BE146" i="6"/>
  <c r="BK153" i="6"/>
  <c r="J153" i="6" s="1"/>
  <c r="J101" i="6" s="1"/>
  <c r="E85" i="7"/>
  <c r="J89" i="7"/>
  <c r="J118" i="7"/>
  <c r="J92" i="3"/>
  <c r="BE124" i="3"/>
  <c r="BE130" i="3"/>
  <c r="BE132" i="3"/>
  <c r="BE135" i="3"/>
  <c r="BE146" i="3"/>
  <c r="BE152" i="3"/>
  <c r="F92" i="4"/>
  <c r="E111" i="4"/>
  <c r="J115" i="4"/>
  <c r="BE145" i="4"/>
  <c r="BE148" i="4"/>
  <c r="BK123" i="4"/>
  <c r="J123" i="4"/>
  <c r="J98" i="4"/>
  <c r="J115" i="5"/>
  <c r="BE138" i="5"/>
  <c r="BE140" i="5"/>
  <c r="BE143" i="5"/>
  <c r="BE146" i="5"/>
  <c r="F92" i="6"/>
  <c r="BE124" i="6"/>
  <c r="BE144" i="6"/>
  <c r="BE154" i="6"/>
  <c r="BE124" i="7"/>
  <c r="J91" i="2"/>
  <c r="BE124" i="2"/>
  <c r="BE131" i="2"/>
  <c r="BE138" i="2"/>
  <c r="BE140" i="2"/>
  <c r="BE142" i="2"/>
  <c r="BE145" i="2"/>
  <c r="BK123" i="2"/>
  <c r="J123" i="2"/>
  <c r="J98" i="2"/>
  <c r="J91" i="3"/>
  <c r="BE142" i="3"/>
  <c r="BE131" i="4"/>
  <c r="BE138" i="4"/>
  <c r="BE140" i="4"/>
  <c r="J91" i="5"/>
  <c r="BK123" i="5"/>
  <c r="J123" i="5"/>
  <c r="J98" i="5" s="1"/>
  <c r="J92" i="6"/>
  <c r="J115" i="6"/>
  <c r="BE148" i="6"/>
  <c r="BE151" i="6"/>
  <c r="F92" i="7"/>
  <c r="J117" i="7"/>
  <c r="J89" i="2"/>
  <c r="BE136" i="2"/>
  <c r="BE148" i="2"/>
  <c r="J89" i="3"/>
  <c r="F92" i="3"/>
  <c r="BE149" i="3"/>
  <c r="BK151" i="3"/>
  <c r="BK150" i="3"/>
  <c r="J150" i="3"/>
  <c r="J100" i="3" s="1"/>
  <c r="BE136" i="5"/>
  <c r="BE134" i="6"/>
  <c r="BE142" i="6"/>
  <c r="BK123" i="6"/>
  <c r="BK122" i="6"/>
  <c r="BE129" i="7"/>
  <c r="BE132" i="7"/>
  <c r="BE134" i="7"/>
  <c r="BE136" i="7"/>
  <c r="BE138" i="7"/>
  <c r="BE141" i="7"/>
  <c r="BE144" i="7"/>
  <c r="BK123" i="7"/>
  <c r="J123" i="7"/>
  <c r="J98" i="7"/>
  <c r="BK143" i="7"/>
  <c r="J143" i="7"/>
  <c r="J101" i="7"/>
  <c r="F34" i="3"/>
  <c r="BA96" i="1" s="1"/>
  <c r="J34" i="4"/>
  <c r="AW97" i="1"/>
  <c r="F34" i="6"/>
  <c r="BA99" i="1" s="1"/>
  <c r="J34" i="2"/>
  <c r="AW95" i="1"/>
  <c r="F35" i="6"/>
  <c r="BB99" i="1" s="1"/>
  <c r="F35" i="4"/>
  <c r="BB97" i="1"/>
  <c r="J34" i="6"/>
  <c r="AW99" i="1" s="1"/>
  <c r="F37" i="7"/>
  <c r="BD100" i="1"/>
  <c r="F36" i="3"/>
  <c r="BC96" i="1" s="1"/>
  <c r="F36" i="4"/>
  <c r="BC97" i="1"/>
  <c r="F36" i="6"/>
  <c r="BC99" i="1" s="1"/>
  <c r="F36" i="5"/>
  <c r="BC98" i="1"/>
  <c r="F34" i="7"/>
  <c r="BA100" i="1" s="1"/>
  <c r="F35" i="3"/>
  <c r="BB96" i="1"/>
  <c r="F37" i="4"/>
  <c r="BD97" i="1" s="1"/>
  <c r="F36" i="7"/>
  <c r="BC100" i="1"/>
  <c r="J34" i="3"/>
  <c r="AW96" i="1" s="1"/>
  <c r="F37" i="5"/>
  <c r="BD98" i="1"/>
  <c r="J34" i="7"/>
  <c r="AW100" i="1" s="1"/>
  <c r="F36" i="2"/>
  <c r="BC95" i="1"/>
  <c r="J34" i="5"/>
  <c r="AW98" i="1" s="1"/>
  <c r="F37" i="2"/>
  <c r="BD95" i="1"/>
  <c r="F37" i="3"/>
  <c r="BD96" i="1" s="1"/>
  <c r="F34" i="5"/>
  <c r="BA98" i="1"/>
  <c r="F35" i="2"/>
  <c r="BB95" i="1" s="1"/>
  <c r="F34" i="4"/>
  <c r="BA97" i="1"/>
  <c r="F35" i="7"/>
  <c r="BB100" i="1" s="1"/>
  <c r="F37" i="6"/>
  <c r="BD99" i="1"/>
  <c r="F35" i="5"/>
  <c r="BB98" i="1" s="1"/>
  <c r="F34" i="2"/>
  <c r="BA95" i="1"/>
  <c r="R122" i="3" l="1"/>
  <c r="R121" i="3"/>
  <c r="BK122" i="3"/>
  <c r="J122" i="3" s="1"/>
  <c r="J97" i="3" s="1"/>
  <c r="BK122" i="2"/>
  <c r="J122" i="2"/>
  <c r="J97" i="2" s="1"/>
  <c r="BK146" i="2"/>
  <c r="J146" i="2"/>
  <c r="J100" i="2"/>
  <c r="J123" i="3"/>
  <c r="J98" i="3"/>
  <c r="J151" i="3"/>
  <c r="J101" i="3"/>
  <c r="BK122" i="4"/>
  <c r="BK121" i="4"/>
  <c r="J121" i="4"/>
  <c r="J96" i="4"/>
  <c r="J122" i="6"/>
  <c r="J97" i="6"/>
  <c r="J123" i="6"/>
  <c r="J98" i="6"/>
  <c r="BK152" i="6"/>
  <c r="J152" i="6"/>
  <c r="J100" i="6"/>
  <c r="BK122" i="5"/>
  <c r="BK121" i="5" s="1"/>
  <c r="J121" i="5" s="1"/>
  <c r="J96" i="5" s="1"/>
  <c r="BK144" i="5"/>
  <c r="J144" i="5" s="1"/>
  <c r="J100" i="5" s="1"/>
  <c r="J147" i="4"/>
  <c r="J101" i="4"/>
  <c r="BK122" i="7"/>
  <c r="J122" i="7"/>
  <c r="J97" i="7"/>
  <c r="BK142" i="7"/>
  <c r="J142" i="7" s="1"/>
  <c r="J100" i="7" s="1"/>
  <c r="F33" i="4"/>
  <c r="AZ97" i="1"/>
  <c r="F33" i="2"/>
  <c r="AZ95" i="1"/>
  <c r="F33" i="5"/>
  <c r="AZ98" i="1"/>
  <c r="J33" i="7"/>
  <c r="AV100" i="1"/>
  <c r="AT100" i="1"/>
  <c r="BD94" i="1"/>
  <c r="W33" i="1" s="1"/>
  <c r="J33" i="6"/>
  <c r="AV99" i="1"/>
  <c r="AT99" i="1"/>
  <c r="F33" i="3"/>
  <c r="AZ96" i="1"/>
  <c r="F33" i="6"/>
  <c r="AZ99" i="1"/>
  <c r="J33" i="2"/>
  <c r="AV95" i="1"/>
  <c r="AT95" i="1"/>
  <c r="AU94" i="1"/>
  <c r="J33" i="4"/>
  <c r="AV97" i="1"/>
  <c r="AT97" i="1"/>
  <c r="J33" i="5"/>
  <c r="AV98" i="1" s="1"/>
  <c r="AT98" i="1" s="1"/>
  <c r="J33" i="3"/>
  <c r="AV96" i="1"/>
  <c r="AT96" i="1" s="1"/>
  <c r="BA94" i="1"/>
  <c r="AW94" i="1"/>
  <c r="AK30" i="1"/>
  <c r="BB94" i="1"/>
  <c r="W31" i="1"/>
  <c r="BC94" i="1"/>
  <c r="W32" i="1"/>
  <c r="F33" i="7"/>
  <c r="AZ100" i="1"/>
  <c r="BK121" i="6" l="1"/>
  <c r="J121" i="6"/>
  <c r="J122" i="5"/>
  <c r="J97" i="5" s="1"/>
  <c r="BK121" i="3"/>
  <c r="J121" i="3"/>
  <c r="J96" i="3"/>
  <c r="BK121" i="2"/>
  <c r="J121" i="2"/>
  <c r="J122" i="4"/>
  <c r="J97" i="4"/>
  <c r="BK121" i="7"/>
  <c r="J121" i="7"/>
  <c r="J96" i="7"/>
  <c r="AZ94" i="1"/>
  <c r="W29" i="1" s="1"/>
  <c r="W30" i="1"/>
  <c r="AX94" i="1"/>
  <c r="J30" i="5"/>
  <c r="AG98" i="1" s="1"/>
  <c r="AN98" i="1" s="1"/>
  <c r="J30" i="6"/>
  <c r="AG99" i="1"/>
  <c r="AN99" i="1" s="1"/>
  <c r="AY94" i="1"/>
  <c r="J30" i="4"/>
  <c r="AG97" i="1"/>
  <c r="AN97" i="1" s="1"/>
  <c r="J30" i="2"/>
  <c r="AG95" i="1"/>
  <c r="AN95" i="1"/>
  <c r="J39" i="4" l="1"/>
  <c r="J39" i="6"/>
  <c r="J96" i="6"/>
  <c r="J39" i="2"/>
  <c r="J96" i="2"/>
  <c r="J39" i="5"/>
  <c r="AV94" i="1"/>
  <c r="AK29" i="1" s="1"/>
  <c r="J30" i="3"/>
  <c r="AG96" i="1"/>
  <c r="AN96" i="1"/>
  <c r="J30" i="7"/>
  <c r="AG100" i="1"/>
  <c r="AN100" i="1"/>
  <c r="J39" i="3" l="1"/>
  <c r="J39" i="7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<sst xmlns="http://schemas.openxmlformats.org/spreadsheetml/2006/main" count="2569" uniqueCount="291">
  <si>
    <t>Export Komplet</t>
  </si>
  <si>
    <t/>
  </si>
  <si>
    <t>2.0</t>
  </si>
  <si>
    <t>ZAMOK</t>
  </si>
  <si>
    <t>False</t>
  </si>
  <si>
    <t>{235327da-2eb3-4f60-b9c6-6130a129894a}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</si>
  <si>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</si>
  <si>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</si>
  <si>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</si>
  <si>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</si>
  <si>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</si>
  <si>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</si>
  <si>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</si>
  <si>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</si>
  <si>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</si>
  <si>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</si>
  <si>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</si>
  <si>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ÚKLID SKLEPŮ A PŮDNÍCH PROSTOR</t>
  </si>
  <si>
    <t>KSO:</t>
  </si>
  <si>
    <t>CC-CZ:</t>
  </si>
  <si>
    <t>Místo:</t>
  </si>
  <si>
    <t>OŘ Brno</t>
  </si>
  <si>
    <t>Datum:</t>
  </si>
  <si>
    <t>23. 4. 2020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</si>
  <si>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</si>
  <si>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</si>
  <si>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</si>
  <si>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</si>
  <si>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</si>
  <si>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</si>
  <si>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</si>
  <si>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</si>
  <si>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</si>
  <si>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</si>
  <si>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</si>
  <si>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</si>
  <si>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</si>
  <si>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</si>
  <si>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</si>
  <si>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</si>
  <si>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</si>
  <si>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</si>
  <si>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</si>
  <si>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</si>
  <si>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</si>
  <si>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</si>
  <si>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</si>
  <si>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</si>
  <si>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</si>
  <si>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</si>
  <si>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</si>
  <si>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</si>
  <si>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</si>
  <si>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</si>
  <si>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</si>
  <si>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</si>
  <si>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</si>
  <si>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</si>
  <si>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</si>
  <si>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</si>
  <si>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</si>
  <si>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</si>
  <si>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</si>
  <si>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</si>
  <si>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</si>
  <si>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</si>
  <si>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</si>
  <si>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</si>
  <si>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</si>
  <si>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</si>
  <si>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</si>
  <si>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</si>
  <si>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</si>
  <si>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</si>
  <si>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</si>
  <si>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</si>
  <si>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</si>
  <si>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</si>
  <si>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</si>
  <si>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</si>
  <si>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</si>
  <si>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</si>
  <si>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</si>
  <si>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Březová nad Svitavou - Výpravní budova</t>
  </si>
  <si>
    <t>STA</t>
  </si>
  <si>
    <t>1</t>
  </si>
  <si>
    <t>{98f9cb43-8fcd-436f-8052-39bc0e46f25b}</t>
  </si>
  <si>
    <t>2</t>
  </si>
  <si>
    <t>02</t>
  </si>
  <si>
    <t>Brno Židenice, budova zastávky</t>
  </si>
  <si>
    <t>{30a0c5fb-27ba-4c4b-8e8f-1d5afe4d989f}</t>
  </si>
  <si>
    <t>03</t>
  </si>
  <si>
    <t>Luleč - Výpravní budova</t>
  </si>
  <si>
    <t>{13fe7d90-93ea-4739-9964-325464a3ff81}</t>
  </si>
  <si>
    <t>04</t>
  </si>
  <si>
    <t>Břežany  - Budova zastávky</t>
  </si>
  <si>
    <t>{02a995ce-021d-44e2-9425-74f18e323db6}</t>
  </si>
  <si>
    <t>05</t>
  </si>
  <si>
    <t>Novosedly - Výpravní budova</t>
  </si>
  <si>
    <t>{f3edfe00-08ba-468a-b545-eb9d01668f5d}</t>
  </si>
  <si>
    <t>06</t>
  </si>
  <si>
    <t>Šumná - Výpravní budova</t>
  </si>
  <si>
    <t>{09f6464e-ff5b-43af-9380-445e69d44407}</t>
  </si>
  <si>
    <t>KRYCÍ LIST SOUPISU PRACÍ</t>
  </si>
  <si>
    <t>Objekt:</t>
  </si>
  <si>
    <t>01 - Březová nad Svitavou - Výpravní budova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</si>
  <si>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</si>
  <si>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</si>
  <si>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</si>
  <si>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</si>
  <si>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</si>
  <si>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</si>
  <si>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</si>
  <si>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</si>
  <si>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</si>
  <si>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</si>
  <si>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</si>
  <si>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</si>
  <si>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</si>
  <si>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</si>
  <si>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</si>
  <si>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</si>
  <si>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</si>
  <si>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</si>
  <si>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</si>
  <si>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</si>
  <si>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</si>
  <si>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</si>
  <si>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</si>
  <si>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</si>
  <si>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</si>
  <si>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</si>
  <si>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</si>
  <si>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</si>
  <si>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</si>
  <si>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</si>
  <si>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</si>
  <si>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</si>
  <si>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2020 01</t>
  </si>
  <si>
    <t>4</t>
  </si>
  <si>
    <t>250692934</t>
  </si>
  <si>
    <t>VV</t>
  </si>
  <si>
    <t>"v řešených místnostech se nachází stavební suť a komunální odpad.  Stavební suť a komunální odpad  budou v rámci akce vyklízeny"</t>
  </si>
  <si>
    <t>"půda"    8,5*23,5</t>
  </si>
  <si>
    <t xml:space="preserve">"sklepy- kóje"  3,5*3,1 </t>
  </si>
  <si>
    <t>"sklep - uhelna - jen prostor cca 5x5 m"   5*5</t>
  </si>
  <si>
    <t>Součet</t>
  </si>
  <si>
    <t>997</t>
  </si>
  <si>
    <t>Přesun sutě</t>
  </si>
  <si>
    <t>997013212</t>
  </si>
  <si>
    <t>Vnitrostaveništní doprava suti a vybouraných hmot pro budovy v do 9 m ručně</t>
  </si>
  <si>
    <t>t</t>
  </si>
  <si>
    <t>1744656422</t>
  </si>
  <si>
    <t>"půda"      23,5*8,5*0,025</t>
  </si>
  <si>
    <t>"sklep - kóje"  3,5*3,1*0,060</t>
  </si>
  <si>
    <t>"sklep - uhelna"   5*5*0,060</t>
  </si>
  <si>
    <t>3</t>
  </si>
  <si>
    <t>997013219</t>
  </si>
  <si>
    <t>Příplatek k vnitrostaveništní dopravě suti a vybouraných hmot za zvětšenou dopravu suti ZKD 10 m</t>
  </si>
  <si>
    <t>824549394</t>
  </si>
  <si>
    <t>7,145*5</t>
  </si>
  <si>
    <t>997013501</t>
  </si>
  <si>
    <t>Odvoz suti a vybouraných hmot na skládku nebo meziskládku do 1 km se složením</t>
  </si>
  <si>
    <t>-1751826664</t>
  </si>
  <si>
    <t>7,145</t>
  </si>
  <si>
    <t>5</t>
  </si>
  <si>
    <t>997013509</t>
  </si>
  <si>
    <t>Příplatek k odvozu suti a vybouraných hmot na skládku ZKD 1 km přes 1 km</t>
  </si>
  <si>
    <t>382501132</t>
  </si>
  <si>
    <t>7,145*19</t>
  </si>
  <si>
    <t>6</t>
  </si>
  <si>
    <t>997013631</t>
  </si>
  <si>
    <t>Poplatek za uložení na skládce (skládkovné) stavebního odpadu směsného kód odpadu 17 09 04</t>
  </si>
  <si>
    <t>862866717</t>
  </si>
  <si>
    <t>"v místnostech se nachází komunální odpad, který se bude ukládat na skládku v rámci této položky</t>
  </si>
  <si>
    <t>7</t>
  </si>
  <si>
    <t>99724R1</t>
  </si>
  <si>
    <t>Nakládání nebo překládání vynášeného materiálu</t>
  </si>
  <si>
    <t>nabídka</t>
  </si>
  <si>
    <t>1470372988</t>
  </si>
  <si>
    <t>VRN</t>
  </si>
  <si>
    <t>Vedlejší rozpočtové náklady</t>
  </si>
  <si>
    <t>VRN8</t>
  </si>
  <si>
    <t>Přesun stavebních kapacit</t>
  </si>
  <si>
    <t>8</t>
  </si>
  <si>
    <t>081002000</t>
  </si>
  <si>
    <t>Doprava zaměstnanců</t>
  </si>
  <si>
    <t>soub</t>
  </si>
  <si>
    <t>1024</t>
  </si>
  <si>
    <t>-745656207</t>
  </si>
  <si>
    <t>02 - Brno Židenice, budova zastávky</t>
  </si>
  <si>
    <t>2097355814</t>
  </si>
  <si>
    <t>"sklep 1S03"     5,7*2,6</t>
  </si>
  <si>
    <t>"sklep 1S17"   3,25*4,5</t>
  </si>
  <si>
    <t>"sklep 1S18"    4,6*3,2</t>
  </si>
  <si>
    <t>952902241</t>
  </si>
  <si>
    <t>Čištění budov drhnutí schodišť s chemickými prostředky</t>
  </si>
  <si>
    <t>1498065007</t>
  </si>
  <si>
    <t>"schodiště + chodba vstupní"   20</t>
  </si>
  <si>
    <t>952902611</t>
  </si>
  <si>
    <t>Čištění budov vysátí prachu z ostatních ploch</t>
  </si>
  <si>
    <t>-248432552</t>
  </si>
  <si>
    <t>"dopravní cesta pro vynášený materiá + 1S03"   60 + 14,82</t>
  </si>
  <si>
    <t>757165079</t>
  </si>
  <si>
    <t>"sklep 1S03"      2,6*5,7*0,200</t>
  </si>
  <si>
    <t>"sklep 1S17"      4,5*3,25*0,070</t>
  </si>
  <si>
    <t>"sklep 1S18"      4,6*3,2*0,070</t>
  </si>
  <si>
    <t>-141940434</t>
  </si>
  <si>
    <t>5,018*5</t>
  </si>
  <si>
    <t>1435828275</t>
  </si>
  <si>
    <t>5,018</t>
  </si>
  <si>
    <t>-184947925</t>
  </si>
  <si>
    <t>5,018*19</t>
  </si>
  <si>
    <t>-2137457468</t>
  </si>
  <si>
    <t>1692290420</t>
  </si>
  <si>
    <t>10</t>
  </si>
  <si>
    <t>1556064622</t>
  </si>
  <si>
    <t>03 - Luleč - Výpravní budova</t>
  </si>
  <si>
    <t>-1424522756</t>
  </si>
  <si>
    <t>"byt"          8,45*4,5*2 + 10,5*3,3</t>
  </si>
  <si>
    <t xml:space="preserve">"sklepy "  27,4*3,3 + 4*2,7 </t>
  </si>
  <si>
    <t xml:space="preserve">"půda "    110,7*2 </t>
  </si>
  <si>
    <t>-1821708034</t>
  </si>
  <si>
    <t>"byt"                        (8,45*4,5*2 + 10,5*3,3) *0,045</t>
  </si>
  <si>
    <t>"sklepy"                   (27,4*3,3 + 4*2,7)*0,035</t>
  </si>
  <si>
    <t>"půda"                      110,7 *2 *0,025</t>
  </si>
  <si>
    <t>-1715654763</t>
  </si>
  <si>
    <t>14,060*5</t>
  </si>
  <si>
    <t>446924930</t>
  </si>
  <si>
    <t>14,060</t>
  </si>
  <si>
    <t>-1236532719</t>
  </si>
  <si>
    <t>14,060*14</t>
  </si>
  <si>
    <t>982321718</t>
  </si>
  <si>
    <t>-31845564</t>
  </si>
  <si>
    <t>-825128051</t>
  </si>
  <si>
    <t>04 - Břežany  - Budova zastávky</t>
  </si>
  <si>
    <t>276485527</t>
  </si>
  <si>
    <t>"sklepy "  6,62*4,7 + 3,05*5,3 + 2,82*5,3</t>
  </si>
  <si>
    <t>"půda "    24,1*9,75</t>
  </si>
  <si>
    <t>68195224</t>
  </si>
  <si>
    <t>"sklepy"                   (6,62*4,7 + 3,04*5,3 + 2,82*5,3)*0,035</t>
  </si>
  <si>
    <t>"půda"                      24,1*9,75*0,025</t>
  </si>
  <si>
    <t>-1614609798</t>
  </si>
  <si>
    <t>8,05*5</t>
  </si>
  <si>
    <t>1566948281</t>
  </si>
  <si>
    <t>8,050</t>
  </si>
  <si>
    <t>942572850</t>
  </si>
  <si>
    <t>8,050*24</t>
  </si>
  <si>
    <t>-210713474</t>
  </si>
  <si>
    <t>-986204972</t>
  </si>
  <si>
    <t>-1245495832</t>
  </si>
  <si>
    <t>05 - Novosedly - Výpravní budova</t>
  </si>
  <si>
    <t>-346034498</t>
  </si>
  <si>
    <t xml:space="preserve">"sklepy"  </t>
  </si>
  <si>
    <t>(9,4*1,4)+(4,5*1,4*3)</t>
  </si>
  <si>
    <t>"půdy"</t>
  </si>
  <si>
    <t>(10,73*11,67)+(14,88*11,8)</t>
  </si>
  <si>
    <t>"byt"</t>
  </si>
  <si>
    <t>11,78*11</t>
  </si>
  <si>
    <t>-444294320</t>
  </si>
  <si>
    <t>sklepy</t>
  </si>
  <si>
    <t>(9,4*1,4)+(4,5*1,4*3)*0,01</t>
  </si>
  <si>
    <t>půdy - cca 1/3 prostoru</t>
  </si>
  <si>
    <t>((10,73*11,67)+(14,88*11,8)/3)*0,01</t>
  </si>
  <si>
    <t>byt</t>
  </si>
  <si>
    <t>11,78*11*0,035</t>
  </si>
  <si>
    <t>124499707</t>
  </si>
  <si>
    <t>19,721*6</t>
  </si>
  <si>
    <t>-704853390</t>
  </si>
  <si>
    <t>19,721</t>
  </si>
  <si>
    <t>-1574520763</t>
  </si>
  <si>
    <t>19,721*30</t>
  </si>
  <si>
    <t>-2049833861</t>
  </si>
  <si>
    <t>v místnostech se nachází komunální odpad, který se bude ukládat na skládku v rámci této položky</t>
  </si>
  <si>
    <t>-1520804372</t>
  </si>
  <si>
    <t>1737316396</t>
  </si>
  <si>
    <t>06 - Šumná - Výpravní budova</t>
  </si>
  <si>
    <t>-346668282</t>
  </si>
  <si>
    <t>půda</t>
  </si>
  <si>
    <t>15,37*9,10</t>
  </si>
  <si>
    <t>1986608015</t>
  </si>
  <si>
    <t>15,37*9,10*0,015</t>
  </si>
  <si>
    <t>-1724441605</t>
  </si>
  <si>
    <t>2,098*6</t>
  </si>
  <si>
    <t>1511555596</t>
  </si>
  <si>
    <t>2,098</t>
  </si>
  <si>
    <t>-2015288625</t>
  </si>
  <si>
    <t>2,098*30</t>
  </si>
  <si>
    <t>1912885054</t>
  </si>
  <si>
    <t>1231169890</t>
  </si>
  <si>
    <t>2132847060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</si>
</sst>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opLeftCell="A1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8" t="s">
        <v>14</v>
      </c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2"/>
      <c r="AQ5" s="22"/>
      <c r="AR5" s="20"/>
      <c r="BE5" s="27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0" t="s">
        <v>17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P6" s="22"/>
      <c r="AQ6" s="22"/>
      <c r="AR6" s="20"/>
      <c r="BE6" s="27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6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7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7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6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76"/>
      <c r="BS13" s="17" t="s">
        <v>6</v>
      </c>
    </row>
    <row r="14" spans="1:74" ht="12.75">
      <c r="B14" s="21"/>
      <c r="C14" s="22"/>
      <c r="D14" s="22"/>
      <c r="E14" s="281" t="s">
        <v>31</v>
      </c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7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6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76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6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76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6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6"/>
    </row>
    <row r="23" spans="1:71" s="1" customFormat="1" ht="16.5" customHeight="1">
      <c r="B23" s="21"/>
      <c r="C23" s="22"/>
      <c r="D23" s="22"/>
      <c r="E23" s="283" t="s">
        <v>1</v>
      </c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O23" s="22"/>
      <c r="AP23" s="22"/>
      <c r="AQ23" s="22"/>
      <c r="AR23" s="20"/>
      <c r="BE23" s="27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6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4">
        <f>ROUND(AG94,2)</f>
        <v>0</v>
      </c>
      <c r="AL26" s="285"/>
      <c r="AM26" s="285"/>
      <c r="AN26" s="285"/>
      <c r="AO26" s="285"/>
      <c r="AP26" s="36"/>
      <c r="AQ26" s="36"/>
      <c r="AR26" s="39"/>
      <c r="BE26" s="27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6" t="s">
        <v>38</v>
      </c>
      <c r="M28" s="286"/>
      <c r="N28" s="286"/>
      <c r="O28" s="286"/>
      <c r="P28" s="286"/>
      <c r="Q28" s="36"/>
      <c r="R28" s="36"/>
      <c r="S28" s="36"/>
      <c r="T28" s="36"/>
      <c r="U28" s="36"/>
      <c r="V28" s="36"/>
      <c r="W28" s="286" t="s">
        <v>39</v>
      </c>
      <c r="X28" s="286"/>
      <c r="Y28" s="286"/>
      <c r="Z28" s="286"/>
      <c r="AA28" s="286"/>
      <c r="AB28" s="286"/>
      <c r="AC28" s="286"/>
      <c r="AD28" s="286"/>
      <c r="AE28" s="286"/>
      <c r="AF28" s="36"/>
      <c r="AG28" s="36"/>
      <c r="AH28" s="36"/>
      <c r="AI28" s="36"/>
      <c r="AJ28" s="36"/>
      <c r="AK28" s="286" t="s">
        <v>40</v>
      </c>
      <c r="AL28" s="286"/>
      <c r="AM28" s="286"/>
      <c r="AN28" s="286"/>
      <c r="AO28" s="286"/>
      <c r="AP28" s="36"/>
      <c r="AQ28" s="36"/>
      <c r="AR28" s="39"/>
      <c r="BE28" s="276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89">
        <v>0.21</v>
      </c>
      <c r="M29" s="288"/>
      <c r="N29" s="288"/>
      <c r="O29" s="288"/>
      <c r="P29" s="288"/>
      <c r="Q29" s="41"/>
      <c r="R29" s="41"/>
      <c r="S29" s="41"/>
      <c r="T29" s="41"/>
      <c r="U29" s="41"/>
      <c r="V29" s="41"/>
      <c r="W29" s="287">
        <f>ROUND(AZ94, 2)</f>
        <v>0</v>
      </c>
      <c r="X29" s="288"/>
      <c r="Y29" s="288"/>
      <c r="Z29" s="288"/>
      <c r="AA29" s="288"/>
      <c r="AB29" s="288"/>
      <c r="AC29" s="288"/>
      <c r="AD29" s="288"/>
      <c r="AE29" s="288"/>
      <c r="AF29" s="41"/>
      <c r="AG29" s="41"/>
      <c r="AH29" s="41"/>
      <c r="AI29" s="41"/>
      <c r="AJ29" s="41"/>
      <c r="AK29" s="287">
        <f>ROUND(AV94, 2)</f>
        <v>0</v>
      </c>
      <c r="AL29" s="288"/>
      <c r="AM29" s="288"/>
      <c r="AN29" s="288"/>
      <c r="AO29" s="288"/>
      <c r="AP29" s="41"/>
      <c r="AQ29" s="41"/>
      <c r="AR29" s="42"/>
      <c r="BE29" s="277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89">
        <v>0.15</v>
      </c>
      <c r="M30" s="288"/>
      <c r="N30" s="288"/>
      <c r="O30" s="288"/>
      <c r="P30" s="288"/>
      <c r="Q30" s="41"/>
      <c r="R30" s="41"/>
      <c r="S30" s="41"/>
      <c r="T30" s="41"/>
      <c r="U30" s="41"/>
      <c r="V30" s="41"/>
      <c r="W30" s="287">
        <f>ROUND(BA94, 2)</f>
        <v>0</v>
      </c>
      <c r="X30" s="288"/>
      <c r="Y30" s="288"/>
      <c r="Z30" s="288"/>
      <c r="AA30" s="288"/>
      <c r="AB30" s="288"/>
      <c r="AC30" s="288"/>
      <c r="AD30" s="288"/>
      <c r="AE30" s="288"/>
      <c r="AF30" s="41"/>
      <c r="AG30" s="41"/>
      <c r="AH30" s="41"/>
      <c r="AI30" s="41"/>
      <c r="AJ30" s="41"/>
      <c r="AK30" s="287">
        <f>ROUND(AW94, 2)</f>
        <v>0</v>
      </c>
      <c r="AL30" s="288"/>
      <c r="AM30" s="288"/>
      <c r="AN30" s="288"/>
      <c r="AO30" s="288"/>
      <c r="AP30" s="41"/>
      <c r="AQ30" s="41"/>
      <c r="AR30" s="42"/>
      <c r="BE30" s="277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89">
        <v>0.21</v>
      </c>
      <c r="M31" s="288"/>
      <c r="N31" s="288"/>
      <c r="O31" s="288"/>
      <c r="P31" s="288"/>
      <c r="Q31" s="41"/>
      <c r="R31" s="41"/>
      <c r="S31" s="41"/>
      <c r="T31" s="41"/>
      <c r="U31" s="41"/>
      <c r="V31" s="41"/>
      <c r="W31" s="287">
        <f>ROUND(BB94, 2)</f>
        <v>0</v>
      </c>
      <c r="X31" s="288"/>
      <c r="Y31" s="288"/>
      <c r="Z31" s="288"/>
      <c r="AA31" s="288"/>
      <c r="AB31" s="288"/>
      <c r="AC31" s="288"/>
      <c r="AD31" s="288"/>
      <c r="AE31" s="288"/>
      <c r="AF31" s="41"/>
      <c r="AG31" s="41"/>
      <c r="AH31" s="41"/>
      <c r="AI31" s="41"/>
      <c r="AJ31" s="41"/>
      <c r="AK31" s="287">
        <v>0</v>
      </c>
      <c r="AL31" s="288"/>
      <c r="AM31" s="288"/>
      <c r="AN31" s="288"/>
      <c r="AO31" s="288"/>
      <c r="AP31" s="41"/>
      <c r="AQ31" s="41"/>
      <c r="AR31" s="42"/>
      <c r="BE31" s="277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89">
        <v>0.15</v>
      </c>
      <c r="M32" s="288"/>
      <c r="N32" s="288"/>
      <c r="O32" s="288"/>
      <c r="P32" s="288"/>
      <c r="Q32" s="41"/>
      <c r="R32" s="41"/>
      <c r="S32" s="41"/>
      <c r="T32" s="41"/>
      <c r="U32" s="41"/>
      <c r="V32" s="41"/>
      <c r="W32" s="287">
        <f>ROUND(BC94, 2)</f>
        <v>0</v>
      </c>
      <c r="X32" s="288"/>
      <c r="Y32" s="288"/>
      <c r="Z32" s="288"/>
      <c r="AA32" s="288"/>
      <c r="AB32" s="288"/>
      <c r="AC32" s="288"/>
      <c r="AD32" s="288"/>
      <c r="AE32" s="288"/>
      <c r="AF32" s="41"/>
      <c r="AG32" s="41"/>
      <c r="AH32" s="41"/>
      <c r="AI32" s="41"/>
      <c r="AJ32" s="41"/>
      <c r="AK32" s="287">
        <v>0</v>
      </c>
      <c r="AL32" s="288"/>
      <c r="AM32" s="288"/>
      <c r="AN32" s="288"/>
      <c r="AO32" s="288"/>
      <c r="AP32" s="41"/>
      <c r="AQ32" s="41"/>
      <c r="AR32" s="42"/>
      <c r="BE32" s="277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89">
        <v>0</v>
      </c>
      <c r="M33" s="288"/>
      <c r="N33" s="288"/>
      <c r="O33" s="288"/>
      <c r="P33" s="288"/>
      <c r="Q33" s="41"/>
      <c r="R33" s="41"/>
      <c r="S33" s="41"/>
      <c r="T33" s="41"/>
      <c r="U33" s="41"/>
      <c r="V33" s="41"/>
      <c r="W33" s="287">
        <f>ROUND(BD94, 2)</f>
        <v>0</v>
      </c>
      <c r="X33" s="288"/>
      <c r="Y33" s="288"/>
      <c r="Z33" s="288"/>
      <c r="AA33" s="288"/>
      <c r="AB33" s="288"/>
      <c r="AC33" s="288"/>
      <c r="AD33" s="288"/>
      <c r="AE33" s="288"/>
      <c r="AF33" s="41"/>
      <c r="AG33" s="41"/>
      <c r="AH33" s="41"/>
      <c r="AI33" s="41"/>
      <c r="AJ33" s="41"/>
      <c r="AK33" s="287">
        <v>0</v>
      </c>
      <c r="AL33" s="288"/>
      <c r="AM33" s="288"/>
      <c r="AN33" s="288"/>
      <c r="AO33" s="288"/>
      <c r="AP33" s="41"/>
      <c r="AQ33" s="41"/>
      <c r="AR33" s="42"/>
      <c r="BE33" s="27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6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93" t="s">
        <v>49</v>
      </c>
      <c r="Y35" s="291"/>
      <c r="Z35" s="291"/>
      <c r="AA35" s="291"/>
      <c r="AB35" s="291"/>
      <c r="AC35" s="45"/>
      <c r="AD35" s="45"/>
      <c r="AE35" s="45"/>
      <c r="AF35" s="45"/>
      <c r="AG35" s="45"/>
      <c r="AH35" s="45"/>
      <c r="AI35" s="45"/>
      <c r="AJ35" s="45"/>
      <c r="AK35" s="290">
        <f>SUM(AK26:AK33)</f>
        <v>0</v>
      </c>
      <c r="AL35" s="291"/>
      <c r="AM35" s="291"/>
      <c r="AN35" s="291"/>
      <c r="AO35" s="292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2020-022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4" t="str">
        <f>K6</f>
        <v>ÚKLID SKLEPŮ A PŮDNÍCH PROSTOR</v>
      </c>
      <c r="M85" s="255"/>
      <c r="N85" s="255"/>
      <c r="O85" s="255"/>
      <c r="P85" s="255"/>
      <c r="Q85" s="255"/>
      <c r="R85" s="255"/>
      <c r="S85" s="255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  <c r="AF85" s="255"/>
      <c r="AG85" s="255"/>
      <c r="AH85" s="255"/>
      <c r="AI85" s="255"/>
      <c r="AJ85" s="255"/>
      <c r="AK85" s="255"/>
      <c r="AL85" s="255"/>
      <c r="AM85" s="255"/>
      <c r="AN85" s="255"/>
      <c r="AO85" s="25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OŘ Brno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56" t="str">
        <f>IF(AN8= "","",AN8)</f>
        <v>23. 4. 2020</v>
      </c>
      <c r="AN87" s="25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57" t="str">
        <f>IF(E17="","",E17)</f>
        <v xml:space="preserve"> </v>
      </c>
      <c r="AN89" s="258"/>
      <c r="AO89" s="258"/>
      <c r="AP89" s="258"/>
      <c r="AQ89" s="36"/>
      <c r="AR89" s="39"/>
      <c r="AS89" s="259" t="s">
        <v>57</v>
      </c>
      <c r="AT89" s="26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57" t="str">
        <f>IF(E20="","",E20)</f>
        <v xml:space="preserve"> </v>
      </c>
      <c r="AN90" s="258"/>
      <c r="AO90" s="258"/>
      <c r="AP90" s="258"/>
      <c r="AQ90" s="36"/>
      <c r="AR90" s="39"/>
      <c r="AS90" s="261"/>
      <c r="AT90" s="26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3"/>
      <c r="AT91" s="26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5" t="s">
        <v>58</v>
      </c>
      <c r="D92" s="266"/>
      <c r="E92" s="266"/>
      <c r="F92" s="266"/>
      <c r="G92" s="266"/>
      <c r="H92" s="73"/>
      <c r="I92" s="268" t="s">
        <v>59</v>
      </c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6"/>
      <c r="W92" s="266"/>
      <c r="X92" s="266"/>
      <c r="Y92" s="266"/>
      <c r="Z92" s="266"/>
      <c r="AA92" s="266"/>
      <c r="AB92" s="266"/>
      <c r="AC92" s="266"/>
      <c r="AD92" s="266"/>
      <c r="AE92" s="266"/>
      <c r="AF92" s="266"/>
      <c r="AG92" s="267" t="s">
        <v>60</v>
      </c>
      <c r="AH92" s="266"/>
      <c r="AI92" s="266"/>
      <c r="AJ92" s="266"/>
      <c r="AK92" s="266"/>
      <c r="AL92" s="266"/>
      <c r="AM92" s="266"/>
      <c r="AN92" s="268" t="s">
        <v>61</v>
      </c>
      <c r="AO92" s="266"/>
      <c r="AP92" s="269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3">
        <f>ROUND(SUM(AG95:AG100),2)</f>
        <v>0</v>
      </c>
      <c r="AH94" s="273"/>
      <c r="AI94" s="273"/>
      <c r="AJ94" s="273"/>
      <c r="AK94" s="273"/>
      <c r="AL94" s="273"/>
      <c r="AM94" s="273"/>
      <c r="AN94" s="274">
        <f t="shared" ref="AN94:AN100" si="0">SUM(AG94,AT94)</f>
        <v>0</v>
      </c>
      <c r="AO94" s="274"/>
      <c r="AP94" s="274"/>
      <c r="AQ94" s="85" t="s">
        <v>1</v>
      </c>
      <c r="AR94" s="86"/>
      <c r="AS94" s="87">
        <f>ROUND(SUM(AS95:AS100),2)</f>
        <v>0</v>
      </c>
      <c r="AT94" s="88">
        <f t="shared" ref="AT94:AT100" si="1">ROUND(SUM(AV94:AW94),2)</f>
        <v>0</v>
      </c>
      <c r="AU94" s="89">
        <f>ROUND(SUM(AU95:AU100),5)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ROUND(SUM(AZ95:AZ100),2)</f>
        <v>0</v>
      </c>
      <c r="BA94" s="88">
        <f>ROUND(SUM(BA95:BA100),2)</f>
        <v>0</v>
      </c>
      <c r="BB94" s="88">
        <f>ROUND(SUM(BB95:BB100),2)</f>
        <v>0</v>
      </c>
      <c r="BC94" s="88">
        <f>ROUND(SUM(BC95:BC100),2)</f>
        <v>0</v>
      </c>
      <c r="BD94" s="90">
        <f>ROUND(SUM(BD95:BD100),2)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24.75" customHeight="1">
      <c r="A95" s="93" t="s">
        <v>81</v>
      </c>
      <c r="B95" s="94"/>
      <c r="C95" s="95"/>
      <c r="D95" s="270" t="s">
        <v>82</v>
      </c>
      <c r="E95" s="270"/>
      <c r="F95" s="270"/>
      <c r="G95" s="270"/>
      <c r="H95" s="270"/>
      <c r="I95" s="96"/>
      <c r="J95" s="270" t="s">
        <v>83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71">
        <f>'01 - Březová nad Svitavou...'!J30</f>
        <v>0</v>
      </c>
      <c r="AH95" s="272"/>
      <c r="AI95" s="272"/>
      <c r="AJ95" s="272"/>
      <c r="AK95" s="272"/>
      <c r="AL95" s="272"/>
      <c r="AM95" s="272"/>
      <c r="AN95" s="271">
        <f t="shared" si="0"/>
        <v>0</v>
      </c>
      <c r="AO95" s="272"/>
      <c r="AP95" s="272"/>
      <c r="AQ95" s="97" t="s">
        <v>84</v>
      </c>
      <c r="AR95" s="98"/>
      <c r="AS95" s="99">
        <v>0</v>
      </c>
      <c r="AT95" s="100">
        <f t="shared" si="1"/>
        <v>0</v>
      </c>
      <c r="AU95" s="101">
        <f>'01 - Březová nad Svitavou...'!P121</f>
        <v>0</v>
      </c>
      <c r="AV95" s="100">
        <f>'01 - Březová nad Svitavou...'!J33</f>
        <v>0</v>
      </c>
      <c r="AW95" s="100">
        <f>'01 - Březová nad Svitavou...'!J34</f>
        <v>0</v>
      </c>
      <c r="AX95" s="100">
        <f>'01 - Březová nad Svitavou...'!J35</f>
        <v>0</v>
      </c>
      <c r="AY95" s="100">
        <f>'01 - Březová nad Svitavou...'!J36</f>
        <v>0</v>
      </c>
      <c r="AZ95" s="100">
        <f>'01 - Březová nad Svitavou...'!F33</f>
        <v>0</v>
      </c>
      <c r="BA95" s="100">
        <f>'01 - Březová nad Svitavou...'!F34</f>
        <v>0</v>
      </c>
      <c r="BB95" s="100">
        <f>'01 - Březová nad Svitavou...'!F35</f>
        <v>0</v>
      </c>
      <c r="BC95" s="100">
        <f>'01 - Březová nad Svitavou...'!F36</f>
        <v>0</v>
      </c>
      <c r="BD95" s="102">
        <f>'01 - Březová nad Svitavou...'!F37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16.5" customHeight="1">
      <c r="A96" s="93" t="s">
        <v>81</v>
      </c>
      <c r="B96" s="94"/>
      <c r="C96" s="95"/>
      <c r="D96" s="270" t="s">
        <v>88</v>
      </c>
      <c r="E96" s="270"/>
      <c r="F96" s="270"/>
      <c r="G96" s="270"/>
      <c r="H96" s="270"/>
      <c r="I96" s="96"/>
      <c r="J96" s="270" t="s">
        <v>89</v>
      </c>
      <c r="K96" s="270"/>
      <c r="L96" s="270"/>
      <c r="M96" s="270"/>
      <c r="N96" s="270"/>
      <c r="O96" s="270"/>
      <c r="P96" s="270"/>
      <c r="Q96" s="270"/>
      <c r="R96" s="270"/>
      <c r="S96" s="270"/>
      <c r="T96" s="270"/>
      <c r="U96" s="270"/>
      <c r="V96" s="270"/>
      <c r="W96" s="270"/>
      <c r="X96" s="270"/>
      <c r="Y96" s="270"/>
      <c r="Z96" s="270"/>
      <c r="AA96" s="270"/>
      <c r="AB96" s="270"/>
      <c r="AC96" s="270"/>
      <c r="AD96" s="270"/>
      <c r="AE96" s="270"/>
      <c r="AF96" s="270"/>
      <c r="AG96" s="271">
        <f>'02 - Brno Židenice, budov...'!J30</f>
        <v>0</v>
      </c>
      <c r="AH96" s="272"/>
      <c r="AI96" s="272"/>
      <c r="AJ96" s="272"/>
      <c r="AK96" s="272"/>
      <c r="AL96" s="272"/>
      <c r="AM96" s="272"/>
      <c r="AN96" s="271">
        <f t="shared" si="0"/>
        <v>0</v>
      </c>
      <c r="AO96" s="272"/>
      <c r="AP96" s="272"/>
      <c r="AQ96" s="97" t="s">
        <v>84</v>
      </c>
      <c r="AR96" s="98"/>
      <c r="AS96" s="99">
        <v>0</v>
      </c>
      <c r="AT96" s="100">
        <f t="shared" si="1"/>
        <v>0</v>
      </c>
      <c r="AU96" s="101">
        <f>'02 - Brno Židenice, budov...'!P121</f>
        <v>0</v>
      </c>
      <c r="AV96" s="100">
        <f>'02 - Brno Židenice, budov...'!J33</f>
        <v>0</v>
      </c>
      <c r="AW96" s="100">
        <f>'02 - Brno Židenice, budov...'!J34</f>
        <v>0</v>
      </c>
      <c r="AX96" s="100">
        <f>'02 - Brno Židenice, budov...'!J35</f>
        <v>0</v>
      </c>
      <c r="AY96" s="100">
        <f>'02 - Brno Židenice, budov...'!J36</f>
        <v>0</v>
      </c>
      <c r="AZ96" s="100">
        <f>'02 - Brno Židenice, budov...'!F33</f>
        <v>0</v>
      </c>
      <c r="BA96" s="100">
        <f>'02 - Brno Židenice, budov...'!F34</f>
        <v>0</v>
      </c>
      <c r="BB96" s="100">
        <f>'02 - Brno Židenice, budov...'!F35</f>
        <v>0</v>
      </c>
      <c r="BC96" s="100">
        <f>'02 - Brno Židenice, budov...'!F36</f>
        <v>0</v>
      </c>
      <c r="BD96" s="102">
        <f>'02 - Brno Židenice, budov...'!F37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91" s="7" customFormat="1" ht="16.5" customHeight="1">
      <c r="A97" s="93" t="s">
        <v>81</v>
      </c>
      <c r="B97" s="94"/>
      <c r="C97" s="95"/>
      <c r="D97" s="270" t="s">
        <v>91</v>
      </c>
      <c r="E97" s="270"/>
      <c r="F97" s="270"/>
      <c r="G97" s="270"/>
      <c r="H97" s="270"/>
      <c r="I97" s="96"/>
      <c r="J97" s="270" t="s">
        <v>92</v>
      </c>
      <c r="K97" s="270"/>
      <c r="L97" s="270"/>
      <c r="M97" s="270"/>
      <c r="N97" s="270"/>
      <c r="O97" s="270"/>
      <c r="P97" s="270"/>
      <c r="Q97" s="270"/>
      <c r="R97" s="270"/>
      <c r="S97" s="270"/>
      <c r="T97" s="270"/>
      <c r="U97" s="270"/>
      <c r="V97" s="270"/>
      <c r="W97" s="270"/>
      <c r="X97" s="270"/>
      <c r="Y97" s="270"/>
      <c r="Z97" s="270"/>
      <c r="AA97" s="270"/>
      <c r="AB97" s="270"/>
      <c r="AC97" s="270"/>
      <c r="AD97" s="270"/>
      <c r="AE97" s="270"/>
      <c r="AF97" s="270"/>
      <c r="AG97" s="271">
        <f>'03 - Luleč - Výpravní budova'!J30</f>
        <v>0</v>
      </c>
      <c r="AH97" s="272"/>
      <c r="AI97" s="272"/>
      <c r="AJ97" s="272"/>
      <c r="AK97" s="272"/>
      <c r="AL97" s="272"/>
      <c r="AM97" s="272"/>
      <c r="AN97" s="271">
        <f t="shared" si="0"/>
        <v>0</v>
      </c>
      <c r="AO97" s="272"/>
      <c r="AP97" s="272"/>
      <c r="AQ97" s="97" t="s">
        <v>84</v>
      </c>
      <c r="AR97" s="98"/>
      <c r="AS97" s="99">
        <v>0</v>
      </c>
      <c r="AT97" s="100">
        <f t="shared" si="1"/>
        <v>0</v>
      </c>
      <c r="AU97" s="101">
        <f>'03 - Luleč - Výpravní budova'!P121</f>
        <v>0</v>
      </c>
      <c r="AV97" s="100">
        <f>'03 - Luleč - Výpravní budova'!J33</f>
        <v>0</v>
      </c>
      <c r="AW97" s="100">
        <f>'03 - Luleč - Výpravní budova'!J34</f>
        <v>0</v>
      </c>
      <c r="AX97" s="100">
        <f>'03 - Luleč - Výpravní budova'!J35</f>
        <v>0</v>
      </c>
      <c r="AY97" s="100">
        <f>'03 - Luleč - Výpravní budova'!J36</f>
        <v>0</v>
      </c>
      <c r="AZ97" s="100">
        <f>'03 - Luleč - Výpravní budova'!F33</f>
        <v>0</v>
      </c>
      <c r="BA97" s="100">
        <f>'03 - Luleč - Výpravní budova'!F34</f>
        <v>0</v>
      </c>
      <c r="BB97" s="100">
        <f>'03 - Luleč - Výpravní budova'!F35</f>
        <v>0</v>
      </c>
      <c r="BC97" s="100">
        <f>'03 - Luleč - Výpravní budova'!F36</f>
        <v>0</v>
      </c>
      <c r="BD97" s="102">
        <f>'03 - Luleč - Výpravní budova'!F37</f>
        <v>0</v>
      </c>
      <c r="BT97" s="103" t="s">
        <v>85</v>
      </c>
      <c r="BV97" s="103" t="s">
        <v>79</v>
      </c>
      <c r="BW97" s="103" t="s">
        <v>93</v>
      </c>
      <c r="BX97" s="103" t="s">
        <v>5</v>
      </c>
      <c r="CL97" s="103" t="s">
        <v>1</v>
      </c>
      <c r="CM97" s="103" t="s">
        <v>87</v>
      </c>
    </row>
    <row r="98" spans="1:91" s="7" customFormat="1" ht="16.5" customHeight="1">
      <c r="A98" s="93" t="s">
        <v>81</v>
      </c>
      <c r="B98" s="94"/>
      <c r="C98" s="95"/>
      <c r="D98" s="270" t="s">
        <v>94</v>
      </c>
      <c r="E98" s="270"/>
      <c r="F98" s="270"/>
      <c r="G98" s="270"/>
      <c r="H98" s="270"/>
      <c r="I98" s="96"/>
      <c r="J98" s="270" t="s">
        <v>95</v>
      </c>
      <c r="K98" s="270"/>
      <c r="L98" s="270"/>
      <c r="M98" s="270"/>
      <c r="N98" s="270"/>
      <c r="O98" s="270"/>
      <c r="P98" s="270"/>
      <c r="Q98" s="270"/>
      <c r="R98" s="270"/>
      <c r="S98" s="270"/>
      <c r="T98" s="270"/>
      <c r="U98" s="270"/>
      <c r="V98" s="270"/>
      <c r="W98" s="270"/>
      <c r="X98" s="270"/>
      <c r="Y98" s="270"/>
      <c r="Z98" s="270"/>
      <c r="AA98" s="270"/>
      <c r="AB98" s="270"/>
      <c r="AC98" s="270"/>
      <c r="AD98" s="270"/>
      <c r="AE98" s="270"/>
      <c r="AF98" s="270"/>
      <c r="AG98" s="271">
        <f>'04 - Břežany  - Budova za...'!J30</f>
        <v>0</v>
      </c>
      <c r="AH98" s="272"/>
      <c r="AI98" s="272"/>
      <c r="AJ98" s="272"/>
      <c r="AK98" s="272"/>
      <c r="AL98" s="272"/>
      <c r="AM98" s="272"/>
      <c r="AN98" s="271">
        <f t="shared" si="0"/>
        <v>0</v>
      </c>
      <c r="AO98" s="272"/>
      <c r="AP98" s="272"/>
      <c r="AQ98" s="97" t="s">
        <v>84</v>
      </c>
      <c r="AR98" s="98"/>
      <c r="AS98" s="99">
        <v>0</v>
      </c>
      <c r="AT98" s="100">
        <f t="shared" si="1"/>
        <v>0</v>
      </c>
      <c r="AU98" s="101">
        <f>'04 - Břežany  - Budova za...'!P121</f>
        <v>0</v>
      </c>
      <c r="AV98" s="100">
        <f>'04 - Břežany  - Budova za...'!J33</f>
        <v>0</v>
      </c>
      <c r="AW98" s="100">
        <f>'04 - Břežany  - Budova za...'!J34</f>
        <v>0</v>
      </c>
      <c r="AX98" s="100">
        <f>'04 - Břežany  - Budova za...'!J35</f>
        <v>0</v>
      </c>
      <c r="AY98" s="100">
        <f>'04 - Břežany  - Budova za...'!J36</f>
        <v>0</v>
      </c>
      <c r="AZ98" s="100">
        <f>'04 - Břežany  - Budova za...'!F33</f>
        <v>0</v>
      </c>
      <c r="BA98" s="100">
        <f>'04 - Břežany  - Budova za...'!F34</f>
        <v>0</v>
      </c>
      <c r="BB98" s="100">
        <f>'04 - Břežany  - Budova za...'!F35</f>
        <v>0</v>
      </c>
      <c r="BC98" s="100">
        <f>'04 - Břežany  - Budova za...'!F36</f>
        <v>0</v>
      </c>
      <c r="BD98" s="102">
        <f>'04 - Břežany  - Budova za...'!F37</f>
        <v>0</v>
      </c>
      <c r="BT98" s="103" t="s">
        <v>85</v>
      </c>
      <c r="BV98" s="103" t="s">
        <v>79</v>
      </c>
      <c r="BW98" s="103" t="s">
        <v>96</v>
      </c>
      <c r="BX98" s="103" t="s">
        <v>5</v>
      </c>
      <c r="CL98" s="103" t="s">
        <v>1</v>
      </c>
      <c r="CM98" s="103" t="s">
        <v>87</v>
      </c>
    </row>
    <row r="99" spans="1:91" s="7" customFormat="1" ht="16.5" customHeight="1">
      <c r="A99" s="93" t="s">
        <v>81</v>
      </c>
      <c r="B99" s="94"/>
      <c r="C99" s="95"/>
      <c r="D99" s="270" t="s">
        <v>97</v>
      </c>
      <c r="E99" s="270"/>
      <c r="F99" s="270"/>
      <c r="G99" s="270"/>
      <c r="H99" s="270"/>
      <c r="I99" s="96"/>
      <c r="J99" s="270" t="s">
        <v>98</v>
      </c>
      <c r="K99" s="270"/>
      <c r="L99" s="270"/>
      <c r="M99" s="270"/>
      <c r="N99" s="270"/>
      <c r="O99" s="270"/>
      <c r="P99" s="270"/>
      <c r="Q99" s="270"/>
      <c r="R99" s="270"/>
      <c r="S99" s="270"/>
      <c r="T99" s="270"/>
      <c r="U99" s="270"/>
      <c r="V99" s="270"/>
      <c r="W99" s="270"/>
      <c r="X99" s="270"/>
      <c r="Y99" s="270"/>
      <c r="Z99" s="270"/>
      <c r="AA99" s="270"/>
      <c r="AB99" s="270"/>
      <c r="AC99" s="270"/>
      <c r="AD99" s="270"/>
      <c r="AE99" s="270"/>
      <c r="AF99" s="270"/>
      <c r="AG99" s="271">
        <f>'05 - Novosedly - Výpravní...'!J30</f>
        <v>0</v>
      </c>
      <c r="AH99" s="272"/>
      <c r="AI99" s="272"/>
      <c r="AJ99" s="272"/>
      <c r="AK99" s="272"/>
      <c r="AL99" s="272"/>
      <c r="AM99" s="272"/>
      <c r="AN99" s="271">
        <f t="shared" si="0"/>
        <v>0</v>
      </c>
      <c r="AO99" s="272"/>
      <c r="AP99" s="272"/>
      <c r="AQ99" s="97" t="s">
        <v>84</v>
      </c>
      <c r="AR99" s="98"/>
      <c r="AS99" s="99">
        <v>0</v>
      </c>
      <c r="AT99" s="100">
        <f t="shared" si="1"/>
        <v>0</v>
      </c>
      <c r="AU99" s="101">
        <f>'05 - Novosedly - Výpravní...'!P121</f>
        <v>0</v>
      </c>
      <c r="AV99" s="100">
        <f>'05 - Novosedly - Výpravní...'!J33</f>
        <v>0</v>
      </c>
      <c r="AW99" s="100">
        <f>'05 - Novosedly - Výpravní...'!J34</f>
        <v>0</v>
      </c>
      <c r="AX99" s="100">
        <f>'05 - Novosedly - Výpravní...'!J35</f>
        <v>0</v>
      </c>
      <c r="AY99" s="100">
        <f>'05 - Novosedly - Výpravní...'!J36</f>
        <v>0</v>
      </c>
      <c r="AZ99" s="100">
        <f>'05 - Novosedly - Výpravní...'!F33</f>
        <v>0</v>
      </c>
      <c r="BA99" s="100">
        <f>'05 - Novosedly - Výpravní...'!F34</f>
        <v>0</v>
      </c>
      <c r="BB99" s="100">
        <f>'05 - Novosedly - Výpravní...'!F35</f>
        <v>0</v>
      </c>
      <c r="BC99" s="100">
        <f>'05 - Novosedly - Výpravní...'!F36</f>
        <v>0</v>
      </c>
      <c r="BD99" s="102">
        <f>'05 - Novosedly - Výpravní...'!F37</f>
        <v>0</v>
      </c>
      <c r="BT99" s="103" t="s">
        <v>85</v>
      </c>
      <c r="BV99" s="103" t="s">
        <v>79</v>
      </c>
      <c r="BW99" s="103" t="s">
        <v>99</v>
      </c>
      <c r="BX99" s="103" t="s">
        <v>5</v>
      </c>
      <c r="CL99" s="103" t="s">
        <v>1</v>
      </c>
      <c r="CM99" s="103" t="s">
        <v>87</v>
      </c>
    </row>
    <row r="100" spans="1:91" s="7" customFormat="1" ht="16.5" customHeight="1">
      <c r="A100" s="93" t="s">
        <v>81</v>
      </c>
      <c r="B100" s="94"/>
      <c r="C100" s="95"/>
      <c r="D100" s="270" t="s">
        <v>100</v>
      </c>
      <c r="E100" s="270"/>
      <c r="F100" s="270"/>
      <c r="G100" s="270"/>
      <c r="H100" s="270"/>
      <c r="I100" s="96"/>
      <c r="J100" s="270" t="s">
        <v>101</v>
      </c>
      <c r="K100" s="270"/>
      <c r="L100" s="270"/>
      <c r="M100" s="270"/>
      <c r="N100" s="270"/>
      <c r="O100" s="270"/>
      <c r="P100" s="270"/>
      <c r="Q100" s="270"/>
      <c r="R100" s="270"/>
      <c r="S100" s="270"/>
      <c r="T100" s="270"/>
      <c r="U100" s="270"/>
      <c r="V100" s="270"/>
      <c r="W100" s="270"/>
      <c r="X100" s="270"/>
      <c r="Y100" s="270"/>
      <c r="Z100" s="270"/>
      <c r="AA100" s="270"/>
      <c r="AB100" s="270"/>
      <c r="AC100" s="270"/>
      <c r="AD100" s="270"/>
      <c r="AE100" s="270"/>
      <c r="AF100" s="270"/>
      <c r="AG100" s="271">
        <f>'06 - Šumná - Výpravní budova'!J30</f>
        <v>0</v>
      </c>
      <c r="AH100" s="272"/>
      <c r="AI100" s="272"/>
      <c r="AJ100" s="272"/>
      <c r="AK100" s="272"/>
      <c r="AL100" s="272"/>
      <c r="AM100" s="272"/>
      <c r="AN100" s="271">
        <f t="shared" si="0"/>
        <v>0</v>
      </c>
      <c r="AO100" s="272"/>
      <c r="AP100" s="272"/>
      <c r="AQ100" s="97" t="s">
        <v>84</v>
      </c>
      <c r="AR100" s="98"/>
      <c r="AS100" s="104">
        <v>0</v>
      </c>
      <c r="AT100" s="105">
        <f t="shared" si="1"/>
        <v>0</v>
      </c>
      <c r="AU100" s="106">
        <f>'06 - Šumná - Výpravní budova'!P121</f>
        <v>0</v>
      </c>
      <c r="AV100" s="105">
        <f>'06 - Šumná - Výpravní budova'!J33</f>
        <v>0</v>
      </c>
      <c r="AW100" s="105">
        <f>'06 - Šumná - Výpravní budova'!J34</f>
        <v>0</v>
      </c>
      <c r="AX100" s="105">
        <f>'06 - Šumná - Výpravní budova'!J35</f>
        <v>0</v>
      </c>
      <c r="AY100" s="105">
        <f>'06 - Šumná - Výpravní budova'!J36</f>
        <v>0</v>
      </c>
      <c r="AZ100" s="105">
        <f>'06 - Šumná - Výpravní budova'!F33</f>
        <v>0</v>
      </c>
      <c r="BA100" s="105">
        <f>'06 - Šumná - Výpravní budova'!F34</f>
        <v>0</v>
      </c>
      <c r="BB100" s="105">
        <f>'06 - Šumná - Výpravní budova'!F35</f>
        <v>0</v>
      </c>
      <c r="BC100" s="105">
        <f>'06 - Šumná - Výpravní budova'!F36</f>
        <v>0</v>
      </c>
      <c r="BD100" s="107">
        <f>'06 - Šumná - Výpravní budova'!F37</f>
        <v>0</v>
      </c>
      <c r="BT100" s="103" t="s">
        <v>85</v>
      </c>
      <c r="BV100" s="103" t="s">
        <v>79</v>
      </c>
      <c r="BW100" s="103" t="s">
        <v>102</v>
      </c>
      <c r="BX100" s="103" t="s">
        <v>5</v>
      </c>
      <c r="CL100" s="103" t="s">
        <v>1</v>
      </c>
      <c r="CM100" s="103" t="s">
        <v>87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bODHO5z07w3kVBUeabov7+sa2zCjlvosAcPjmBRMsNBMUMkLy+sKtbWw59c036xTs8fObEagXBuoC2Ks6oP/yg==" saltValue="qJ5XSDqe0Gp2VPQW42XIdb6Ih2akVVyyFAF7ORbpkKAu8CQ15e2Z0Ns/gDKBPg1ZLwHkypMcdYnebBEXkSa83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Březová nad Svitavou...'!C2" display="/"/>
    <hyperlink ref="A96" location="'02 - Brno Židenice, budov...'!C2" display="/"/>
    <hyperlink ref="A97" location="'03 - Luleč - Výpravní budova'!C2" display="/"/>
    <hyperlink ref="A98" location="'04 - Břežany  - Budova za...'!C2" display="/"/>
    <hyperlink ref="A99" location="'05 - Novosedly - Výpravní...'!C2" display="/"/>
    <hyperlink ref="A100" location="'06 - Šumná - Výpravní budov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87</v>
      </c>
    </row>
    <row r="4" spans="1:46" s="1" customFormat="1" ht="24.95" customHeight="1">
      <c r="B4" s="20"/>
      <c r="D4" s="112" t="s">
        <v>103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295" t="str">
        <f>'Rekapitulace stavby'!K6</f>
        <v>ÚKLID SKLEPŮ A PŮDNÍCH PROSTOR</v>
      </c>
      <c r="F7" s="296"/>
      <c r="G7" s="296"/>
      <c r="H7" s="296"/>
      <c r="I7" s="108"/>
      <c r="L7" s="20"/>
    </row>
    <row r="8" spans="1:46" s="2" customFormat="1" ht="12" customHeight="1">
      <c r="A8" s="34"/>
      <c r="B8" s="39"/>
      <c r="C8" s="34"/>
      <c r="D8" s="114" t="s">
        <v>104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105</v>
      </c>
      <c r="F9" s="298"/>
      <c r="G9" s="298"/>
      <c r="H9" s="298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01" t="s">
        <v>1</v>
      </c>
      <c r="F27" s="301"/>
      <c r="G27" s="301"/>
      <c r="H27" s="301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41</v>
      </c>
      <c r="E33" s="114" t="s">
        <v>42</v>
      </c>
      <c r="F33" s="130">
        <f>ROUND((SUM(BE121:BE148)),  2)</f>
        <v>0</v>
      </c>
      <c r="G33" s="34"/>
      <c r="H33" s="34"/>
      <c r="I33" s="131">
        <v>0.21</v>
      </c>
      <c r="J33" s="130">
        <f>ROUND(((SUM(BE121:BE148))*I33),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43</v>
      </c>
      <c r="F34" s="130">
        <f>ROUND((SUM(BF121:BF148)),  2)</f>
        <v>0</v>
      </c>
      <c r="G34" s="34"/>
      <c r="H34" s="34"/>
      <c r="I34" s="131">
        <v>0.15</v>
      </c>
      <c r="J34" s="130">
        <f>ROUND(((SUM(BF121:BF148))*I34),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ROUND((SUM(BG121:BG148)),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ROUND((SUM(BH121:BH148)),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ROUND((SUM(BI121:BI148)),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ÚKLID SKLEPŮ A PŮDNÍCH PROSTOR</v>
      </c>
      <c r="F85" s="303"/>
      <c r="G85" s="303"/>
      <c r="H85" s="303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4" t="str">
        <f>E9</f>
        <v>01 - Březová nad Svitavou - Výpravní budova</v>
      </c>
      <c r="F87" s="304"/>
      <c r="G87" s="304"/>
      <c r="H87" s="304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OŘ Brno</v>
      </c>
      <c r="G89" s="36"/>
      <c r="H89" s="36"/>
      <c r="I89" s="117" t="s">
        <v>22</v>
      </c>
      <c r="J89" s="66" t="str">
        <f>IF(J12="","",J12)</f>
        <v>23. 4. 2020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107</v>
      </c>
      <c r="D94" s="157"/>
      <c r="E94" s="157"/>
      <c r="F94" s="157"/>
      <c r="G94" s="157"/>
      <c r="H94" s="157"/>
      <c r="I94" s="158"/>
      <c r="J94" s="159" t="s">
        <v>108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109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61"/>
      <c r="C97" s="162"/>
      <c r="D97" s="163" t="s">
        <v>111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112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113</v>
      </c>
      <c r="E99" s="171"/>
      <c r="F99" s="171"/>
      <c r="G99" s="171"/>
      <c r="H99" s="171"/>
      <c r="I99" s="172"/>
      <c r="J99" s="173">
        <f>J130</f>
        <v>0</v>
      </c>
      <c r="K99" s="169"/>
      <c r="L99" s="174"/>
    </row>
    <row r="100" spans="1:31" s="9" customFormat="1" ht="24.95" customHeight="1">
      <c r="B100" s="161"/>
      <c r="C100" s="162"/>
      <c r="D100" s="163" t="s">
        <v>114</v>
      </c>
      <c r="E100" s="164"/>
      <c r="F100" s="164"/>
      <c r="G100" s="164"/>
      <c r="H100" s="164"/>
      <c r="I100" s="165"/>
      <c r="J100" s="166">
        <f>J146</f>
        <v>0</v>
      </c>
      <c r="K100" s="162"/>
      <c r="L100" s="167"/>
    </row>
    <row r="101" spans="1:31" s="10" customFormat="1" ht="19.899999999999999" customHeight="1">
      <c r="B101" s="168"/>
      <c r="C101" s="169"/>
      <c r="D101" s="170" t="s">
        <v>115</v>
      </c>
      <c r="E101" s="171"/>
      <c r="F101" s="171"/>
      <c r="G101" s="171"/>
      <c r="H101" s="171"/>
      <c r="I101" s="172"/>
      <c r="J101" s="173">
        <f>J147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2" t="str">
        <f>E7</f>
        <v>ÚKLID SKLEPŮ A PŮDNÍCH PROSTOR</v>
      </c>
      <c r="F111" s="303"/>
      <c r="G111" s="303"/>
      <c r="H111" s="303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104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4" t="str">
        <f>E9</f>
        <v>01 - Březová nad Svitavou - Výpravní budova</v>
      </c>
      <c r="F113" s="304"/>
      <c r="G113" s="304"/>
      <c r="H113" s="304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OŘ Brno</v>
      </c>
      <c r="G115" s="36"/>
      <c r="H115" s="36"/>
      <c r="I115" s="117" t="s">
        <v>22</v>
      </c>
      <c r="J115" s="66" t="str">
        <f>IF(J12="","",J12)</f>
        <v>23. 4. 2020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117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117" t="s">
        <v>35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117</v>
      </c>
      <c r="D120" s="178" t="s">
        <v>62</v>
      </c>
      <c r="E120" s="178" t="s">
        <v>58</v>
      </c>
      <c r="F120" s="178" t="s">
        <v>59</v>
      </c>
      <c r="G120" s="178" t="s">
        <v>118</v>
      </c>
      <c r="H120" s="178" t="s">
        <v>119</v>
      </c>
      <c r="I120" s="179" t="s">
        <v>120</v>
      </c>
      <c r="J120" s="178" t="s">
        <v>108</v>
      </c>
      <c r="K120" s="180" t="s">
        <v>121</v>
      </c>
      <c r="L120" s="181"/>
      <c r="M120" s="75" t="s">
        <v>1</v>
      </c>
      <c r="N120" s="76" t="s">
        <v>41</v>
      </c>
      <c r="O120" s="76" t="s">
        <v>122</v>
      </c>
      <c r="P120" s="76" t="s">
        <v>123</v>
      </c>
      <c r="Q120" s="76" t="s">
        <v>124</v>
      </c>
      <c r="R120" s="76" t="s">
        <v>125</v>
      </c>
      <c r="S120" s="76" t="s">
        <v>126</v>
      </c>
      <c r="T120" s="77" t="s">
        <v>127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128</v>
      </c>
      <c r="D121" s="36"/>
      <c r="E121" s="36"/>
      <c r="F121" s="36"/>
      <c r="G121" s="36"/>
      <c r="H121" s="36"/>
      <c r="I121" s="115"/>
      <c r="J121" s="182">
        <f>BK121</f>
        <v>0</v>
      </c>
      <c r="K121" s="36"/>
      <c r="L121" s="39"/>
      <c r="M121" s="78"/>
      <c r="N121" s="183"/>
      <c r="O121" s="79"/>
      <c r="P121" s="184">
        <f>P122+P146</f>
        <v>0</v>
      </c>
      <c r="Q121" s="79"/>
      <c r="R121" s="184">
        <f>R122+R146</f>
        <v>5.6803159999999995</v>
      </c>
      <c r="S121" s="79"/>
      <c r="T121" s="185">
        <f>T122+T146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110</v>
      </c>
      <c r="BK121" s="186">
        <f>BK122+BK146</f>
        <v>0</v>
      </c>
    </row>
    <row r="122" spans="1:65" s="12" customFormat="1" ht="25.9" customHeight="1">
      <c r="B122" s="187"/>
      <c r="C122" s="188"/>
      <c r="D122" s="189" t="s">
        <v>76</v>
      </c>
      <c r="E122" s="190" t="s">
        <v>129</v>
      </c>
      <c r="F122" s="190" t="s">
        <v>130</v>
      </c>
      <c r="G122" s="188"/>
      <c r="H122" s="188"/>
      <c r="I122" s="191"/>
      <c r="J122" s="192">
        <f>BK122</f>
        <v>0</v>
      </c>
      <c r="K122" s="188"/>
      <c r="L122" s="193"/>
      <c r="M122" s="194"/>
      <c r="N122" s="195"/>
      <c r="O122" s="195"/>
      <c r="P122" s="196">
        <f>P123+P130</f>
        <v>0</v>
      </c>
      <c r="Q122" s="195"/>
      <c r="R122" s="196">
        <f>R123+R130</f>
        <v>5.6803159999999995</v>
      </c>
      <c r="S122" s="195"/>
      <c r="T122" s="197">
        <f>T123+T130</f>
        <v>0</v>
      </c>
      <c r="AR122" s="198" t="s">
        <v>85</v>
      </c>
      <c r="AT122" s="199" t="s">
        <v>76</v>
      </c>
      <c r="AU122" s="199" t="s">
        <v>77</v>
      </c>
      <c r="AY122" s="198" t="s">
        <v>131</v>
      </c>
      <c r="BK122" s="200">
        <f>BK123+BK130</f>
        <v>0</v>
      </c>
    </row>
    <row r="123" spans="1:65" s="12" customFormat="1" ht="22.9" customHeight="1">
      <c r="B123" s="187"/>
      <c r="C123" s="188"/>
      <c r="D123" s="189" t="s">
        <v>76</v>
      </c>
      <c r="E123" s="201" t="s">
        <v>132</v>
      </c>
      <c r="F123" s="201" t="s">
        <v>133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SUM(P124:P129)</f>
        <v>0</v>
      </c>
      <c r="Q123" s="195"/>
      <c r="R123" s="196">
        <f>SUM(R124:R129)</f>
        <v>5.6803159999999995</v>
      </c>
      <c r="S123" s="195"/>
      <c r="T123" s="197">
        <f>SUM(T124:T129)</f>
        <v>0</v>
      </c>
      <c r="AR123" s="198" t="s">
        <v>85</v>
      </c>
      <c r="AT123" s="199" t="s">
        <v>76</v>
      </c>
      <c r="AU123" s="199" t="s">
        <v>85</v>
      </c>
      <c r="AY123" s="198" t="s">
        <v>131</v>
      </c>
      <c r="BK123" s="200">
        <f>SUM(BK124:BK129)</f>
        <v>0</v>
      </c>
    </row>
    <row r="124" spans="1:65" s="2" customFormat="1" ht="21.75" customHeight="1">
      <c r="A124" s="34"/>
      <c r="B124" s="35"/>
      <c r="C124" s="203" t="s">
        <v>85</v>
      </c>
      <c r="D124" s="203" t="s">
        <v>134</v>
      </c>
      <c r="E124" s="204" t="s">
        <v>135</v>
      </c>
      <c r="F124" s="205" t="s">
        <v>136</v>
      </c>
      <c r="G124" s="206" t="s">
        <v>137</v>
      </c>
      <c r="H124" s="207">
        <v>235.6</v>
      </c>
      <c r="I124" s="208"/>
      <c r="J124" s="209">
        <f>ROUND(I124*H124,2)</f>
        <v>0</v>
      </c>
      <c r="K124" s="205" t="s">
        <v>138</v>
      </c>
      <c r="L124" s="39"/>
      <c r="M124" s="210" t="s">
        <v>1</v>
      </c>
      <c r="N124" s="211" t="s">
        <v>42</v>
      </c>
      <c r="O124" s="71"/>
      <c r="P124" s="212">
        <f>O124*H124</f>
        <v>0</v>
      </c>
      <c r="Q124" s="212">
        <v>2.4109999999999999E-2</v>
      </c>
      <c r="R124" s="212">
        <f>Q124*H124</f>
        <v>5.6803159999999995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139</v>
      </c>
      <c r="AT124" s="214" t="s">
        <v>134</v>
      </c>
      <c r="AU124" s="214" t="s">
        <v>87</v>
      </c>
      <c r="AY124" s="17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85</v>
      </c>
      <c r="BK124" s="215">
        <f>ROUND(I124*H124,2)</f>
        <v>0</v>
      </c>
      <c r="BL124" s="17" t="s">
        <v>139</v>
      </c>
      <c r="BM124" s="214" t="s">
        <v>140</v>
      </c>
    </row>
    <row r="125" spans="1:65" s="13" customFormat="1" ht="33.75">
      <c r="B125" s="216"/>
      <c r="C125" s="217"/>
      <c r="D125" s="218" t="s">
        <v>141</v>
      </c>
      <c r="E125" s="219" t="s">
        <v>1</v>
      </c>
      <c r="F125" s="220" t="s">
        <v>142</v>
      </c>
      <c r="G125" s="217"/>
      <c r="H125" s="219" t="s">
        <v>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141</v>
      </c>
      <c r="AU125" s="226" t="s">
        <v>87</v>
      </c>
      <c r="AV125" s="13" t="s">
        <v>85</v>
      </c>
      <c r="AW125" s="13" t="s">
        <v>34</v>
      </c>
      <c r="AX125" s="13" t="s">
        <v>77</v>
      </c>
      <c r="AY125" s="226" t="s">
        <v>131</v>
      </c>
    </row>
    <row r="126" spans="1:65" s="14" customFormat="1" ht="11.25">
      <c r="B126" s="227"/>
      <c r="C126" s="228"/>
      <c r="D126" s="218" t="s">
        <v>141</v>
      </c>
      <c r="E126" s="229" t="s">
        <v>1</v>
      </c>
      <c r="F126" s="230" t="s">
        <v>143</v>
      </c>
      <c r="G126" s="228"/>
      <c r="H126" s="231">
        <v>199.75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141</v>
      </c>
      <c r="AU126" s="237" t="s">
        <v>87</v>
      </c>
      <c r="AV126" s="14" t="s">
        <v>87</v>
      </c>
      <c r="AW126" s="14" t="s">
        <v>34</v>
      </c>
      <c r="AX126" s="14" t="s">
        <v>77</v>
      </c>
      <c r="AY126" s="237" t="s">
        <v>131</v>
      </c>
    </row>
    <row r="127" spans="1:65" s="14" customFormat="1" ht="11.25">
      <c r="B127" s="227"/>
      <c r="C127" s="228"/>
      <c r="D127" s="218" t="s">
        <v>141</v>
      </c>
      <c r="E127" s="229" t="s">
        <v>1</v>
      </c>
      <c r="F127" s="230" t="s">
        <v>144</v>
      </c>
      <c r="G127" s="228"/>
      <c r="H127" s="231">
        <v>10.85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141</v>
      </c>
      <c r="AU127" s="237" t="s">
        <v>87</v>
      </c>
      <c r="AV127" s="14" t="s">
        <v>87</v>
      </c>
      <c r="AW127" s="14" t="s">
        <v>34</v>
      </c>
      <c r="AX127" s="14" t="s">
        <v>77</v>
      </c>
      <c r="AY127" s="237" t="s">
        <v>131</v>
      </c>
    </row>
    <row r="128" spans="1:65" s="14" customFormat="1" ht="11.25">
      <c r="B128" s="227"/>
      <c r="C128" s="228"/>
      <c r="D128" s="218" t="s">
        <v>141</v>
      </c>
      <c r="E128" s="229" t="s">
        <v>1</v>
      </c>
      <c r="F128" s="230" t="s">
        <v>145</v>
      </c>
      <c r="G128" s="228"/>
      <c r="H128" s="231">
        <v>25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141</v>
      </c>
      <c r="AU128" s="237" t="s">
        <v>87</v>
      </c>
      <c r="AV128" s="14" t="s">
        <v>87</v>
      </c>
      <c r="AW128" s="14" t="s">
        <v>34</v>
      </c>
      <c r="AX128" s="14" t="s">
        <v>77</v>
      </c>
      <c r="AY128" s="237" t="s">
        <v>131</v>
      </c>
    </row>
    <row r="129" spans="1:65" s="15" customFormat="1" ht="11.25">
      <c r="B129" s="238"/>
      <c r="C129" s="239"/>
      <c r="D129" s="218" t="s">
        <v>141</v>
      </c>
      <c r="E129" s="240" t="s">
        <v>1</v>
      </c>
      <c r="F129" s="241" t="s">
        <v>146</v>
      </c>
      <c r="G129" s="239"/>
      <c r="H129" s="242">
        <v>235.6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AT129" s="248" t="s">
        <v>141</v>
      </c>
      <c r="AU129" s="248" t="s">
        <v>87</v>
      </c>
      <c r="AV129" s="15" t="s">
        <v>139</v>
      </c>
      <c r="AW129" s="15" t="s">
        <v>34</v>
      </c>
      <c r="AX129" s="15" t="s">
        <v>85</v>
      </c>
      <c r="AY129" s="248" t="s">
        <v>131</v>
      </c>
    </row>
    <row r="130" spans="1:65" s="12" customFormat="1" ht="22.9" customHeight="1">
      <c r="B130" s="187"/>
      <c r="C130" s="188"/>
      <c r="D130" s="189" t="s">
        <v>76</v>
      </c>
      <c r="E130" s="201" t="s">
        <v>147</v>
      </c>
      <c r="F130" s="201" t="s">
        <v>148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SUM(P131:P145)</f>
        <v>0</v>
      </c>
      <c r="Q130" s="195"/>
      <c r="R130" s="196">
        <f>SUM(R131:R145)</f>
        <v>0</v>
      </c>
      <c r="S130" s="195"/>
      <c r="T130" s="197">
        <f>SUM(T131:T145)</f>
        <v>0</v>
      </c>
      <c r="AR130" s="198" t="s">
        <v>85</v>
      </c>
      <c r="AT130" s="199" t="s">
        <v>76</v>
      </c>
      <c r="AU130" s="199" t="s">
        <v>85</v>
      </c>
      <c r="AY130" s="198" t="s">
        <v>131</v>
      </c>
      <c r="BK130" s="200">
        <f>SUM(BK131:BK145)</f>
        <v>0</v>
      </c>
    </row>
    <row r="131" spans="1:65" s="2" customFormat="1" ht="21.75" customHeight="1">
      <c r="A131" s="34"/>
      <c r="B131" s="35"/>
      <c r="C131" s="203" t="s">
        <v>87</v>
      </c>
      <c r="D131" s="203" t="s">
        <v>134</v>
      </c>
      <c r="E131" s="204" t="s">
        <v>149</v>
      </c>
      <c r="F131" s="205" t="s">
        <v>150</v>
      </c>
      <c r="G131" s="206" t="s">
        <v>151</v>
      </c>
      <c r="H131" s="207">
        <v>7.1449999999999996</v>
      </c>
      <c r="I131" s="208"/>
      <c r="J131" s="209">
        <f>ROUND(I131*H131,2)</f>
        <v>0</v>
      </c>
      <c r="K131" s="205" t="s">
        <v>138</v>
      </c>
      <c r="L131" s="39"/>
      <c r="M131" s="210" t="s">
        <v>1</v>
      </c>
      <c r="N131" s="211" t="s">
        <v>42</v>
      </c>
      <c r="O131" s="71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139</v>
      </c>
      <c r="AT131" s="214" t="s">
        <v>134</v>
      </c>
      <c r="AU131" s="214" t="s">
        <v>87</v>
      </c>
      <c r="AY131" s="17" t="s">
        <v>131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85</v>
      </c>
      <c r="BK131" s="215">
        <f>ROUND(I131*H131,2)</f>
        <v>0</v>
      </c>
      <c r="BL131" s="17" t="s">
        <v>139</v>
      </c>
      <c r="BM131" s="214" t="s">
        <v>152</v>
      </c>
    </row>
    <row r="132" spans="1:65" s="14" customFormat="1" ht="11.25">
      <c r="B132" s="227"/>
      <c r="C132" s="228"/>
      <c r="D132" s="218" t="s">
        <v>141</v>
      </c>
      <c r="E132" s="229" t="s">
        <v>1</v>
      </c>
      <c r="F132" s="230" t="s">
        <v>153</v>
      </c>
      <c r="G132" s="228"/>
      <c r="H132" s="231">
        <v>4.9939999999999998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141</v>
      </c>
      <c r="AU132" s="237" t="s">
        <v>87</v>
      </c>
      <c r="AV132" s="14" t="s">
        <v>87</v>
      </c>
      <c r="AW132" s="14" t="s">
        <v>34</v>
      </c>
      <c r="AX132" s="14" t="s">
        <v>77</v>
      </c>
      <c r="AY132" s="237" t="s">
        <v>131</v>
      </c>
    </row>
    <row r="133" spans="1:65" s="14" customFormat="1" ht="11.25">
      <c r="B133" s="227"/>
      <c r="C133" s="228"/>
      <c r="D133" s="218" t="s">
        <v>141</v>
      </c>
      <c r="E133" s="229" t="s">
        <v>1</v>
      </c>
      <c r="F133" s="230" t="s">
        <v>154</v>
      </c>
      <c r="G133" s="228"/>
      <c r="H133" s="231">
        <v>0.65100000000000002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141</v>
      </c>
      <c r="AU133" s="237" t="s">
        <v>87</v>
      </c>
      <c r="AV133" s="14" t="s">
        <v>87</v>
      </c>
      <c r="AW133" s="14" t="s">
        <v>34</v>
      </c>
      <c r="AX133" s="14" t="s">
        <v>77</v>
      </c>
      <c r="AY133" s="237" t="s">
        <v>131</v>
      </c>
    </row>
    <row r="134" spans="1:65" s="14" customFormat="1" ht="11.25">
      <c r="B134" s="227"/>
      <c r="C134" s="228"/>
      <c r="D134" s="218" t="s">
        <v>141</v>
      </c>
      <c r="E134" s="229" t="s">
        <v>1</v>
      </c>
      <c r="F134" s="230" t="s">
        <v>155</v>
      </c>
      <c r="G134" s="228"/>
      <c r="H134" s="231">
        <v>1.5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141</v>
      </c>
      <c r="AU134" s="237" t="s">
        <v>87</v>
      </c>
      <c r="AV134" s="14" t="s">
        <v>87</v>
      </c>
      <c r="AW134" s="14" t="s">
        <v>34</v>
      </c>
      <c r="AX134" s="14" t="s">
        <v>77</v>
      </c>
      <c r="AY134" s="237" t="s">
        <v>131</v>
      </c>
    </row>
    <row r="135" spans="1:65" s="15" customFormat="1" ht="11.25">
      <c r="B135" s="238"/>
      <c r="C135" s="239"/>
      <c r="D135" s="218" t="s">
        <v>141</v>
      </c>
      <c r="E135" s="240" t="s">
        <v>1</v>
      </c>
      <c r="F135" s="241" t="s">
        <v>146</v>
      </c>
      <c r="G135" s="239"/>
      <c r="H135" s="242">
        <v>7.1449999999999996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AT135" s="248" t="s">
        <v>141</v>
      </c>
      <c r="AU135" s="248" t="s">
        <v>87</v>
      </c>
      <c r="AV135" s="15" t="s">
        <v>139</v>
      </c>
      <c r="AW135" s="15" t="s">
        <v>34</v>
      </c>
      <c r="AX135" s="15" t="s">
        <v>85</v>
      </c>
      <c r="AY135" s="248" t="s">
        <v>131</v>
      </c>
    </row>
    <row r="136" spans="1:65" s="2" customFormat="1" ht="21.75" customHeight="1">
      <c r="A136" s="34"/>
      <c r="B136" s="35"/>
      <c r="C136" s="203" t="s">
        <v>156</v>
      </c>
      <c r="D136" s="203" t="s">
        <v>134</v>
      </c>
      <c r="E136" s="204" t="s">
        <v>157</v>
      </c>
      <c r="F136" s="205" t="s">
        <v>158</v>
      </c>
      <c r="G136" s="206" t="s">
        <v>151</v>
      </c>
      <c r="H136" s="207">
        <v>35.725000000000001</v>
      </c>
      <c r="I136" s="208"/>
      <c r="J136" s="209">
        <f>ROUND(I136*H136,2)</f>
        <v>0</v>
      </c>
      <c r="K136" s="205" t="s">
        <v>138</v>
      </c>
      <c r="L136" s="39"/>
      <c r="M136" s="210" t="s">
        <v>1</v>
      </c>
      <c r="N136" s="211" t="s">
        <v>42</v>
      </c>
      <c r="O136" s="7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139</v>
      </c>
      <c r="AT136" s="214" t="s">
        <v>134</v>
      </c>
      <c r="AU136" s="214" t="s">
        <v>87</v>
      </c>
      <c r="AY136" s="17" t="s">
        <v>131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85</v>
      </c>
      <c r="BK136" s="215">
        <f>ROUND(I136*H136,2)</f>
        <v>0</v>
      </c>
      <c r="BL136" s="17" t="s">
        <v>139</v>
      </c>
      <c r="BM136" s="214" t="s">
        <v>159</v>
      </c>
    </row>
    <row r="137" spans="1:65" s="14" customFormat="1" ht="11.25">
      <c r="B137" s="227"/>
      <c r="C137" s="228"/>
      <c r="D137" s="218" t="s">
        <v>141</v>
      </c>
      <c r="E137" s="229" t="s">
        <v>1</v>
      </c>
      <c r="F137" s="230" t="s">
        <v>160</v>
      </c>
      <c r="G137" s="228"/>
      <c r="H137" s="231">
        <v>35.725000000000001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141</v>
      </c>
      <c r="AU137" s="237" t="s">
        <v>87</v>
      </c>
      <c r="AV137" s="14" t="s">
        <v>87</v>
      </c>
      <c r="AW137" s="14" t="s">
        <v>34</v>
      </c>
      <c r="AX137" s="14" t="s">
        <v>85</v>
      </c>
      <c r="AY137" s="237" t="s">
        <v>131</v>
      </c>
    </row>
    <row r="138" spans="1:65" s="2" customFormat="1" ht="21.75" customHeight="1">
      <c r="A138" s="34"/>
      <c r="B138" s="35"/>
      <c r="C138" s="203" t="s">
        <v>139</v>
      </c>
      <c r="D138" s="203" t="s">
        <v>134</v>
      </c>
      <c r="E138" s="204" t="s">
        <v>161</v>
      </c>
      <c r="F138" s="205" t="s">
        <v>162</v>
      </c>
      <c r="G138" s="206" t="s">
        <v>151</v>
      </c>
      <c r="H138" s="207">
        <v>7.1449999999999996</v>
      </c>
      <c r="I138" s="208"/>
      <c r="J138" s="209">
        <f>ROUND(I138*H138,2)</f>
        <v>0</v>
      </c>
      <c r="K138" s="205" t="s">
        <v>138</v>
      </c>
      <c r="L138" s="39"/>
      <c r="M138" s="210" t="s">
        <v>1</v>
      </c>
      <c r="N138" s="211" t="s">
        <v>42</v>
      </c>
      <c r="O138" s="71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139</v>
      </c>
      <c r="AT138" s="214" t="s">
        <v>134</v>
      </c>
      <c r="AU138" s="214" t="s">
        <v>87</v>
      </c>
      <c r="AY138" s="17" t="s">
        <v>131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85</v>
      </c>
      <c r="BK138" s="215">
        <f>ROUND(I138*H138,2)</f>
        <v>0</v>
      </c>
      <c r="BL138" s="17" t="s">
        <v>139</v>
      </c>
      <c r="BM138" s="214" t="s">
        <v>163</v>
      </c>
    </row>
    <row r="139" spans="1:65" s="14" customFormat="1" ht="11.25">
      <c r="B139" s="227"/>
      <c r="C139" s="228"/>
      <c r="D139" s="218" t="s">
        <v>141</v>
      </c>
      <c r="E139" s="229" t="s">
        <v>1</v>
      </c>
      <c r="F139" s="230" t="s">
        <v>164</v>
      </c>
      <c r="G139" s="228"/>
      <c r="H139" s="231">
        <v>7.1449999999999996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141</v>
      </c>
      <c r="AU139" s="237" t="s">
        <v>87</v>
      </c>
      <c r="AV139" s="14" t="s">
        <v>87</v>
      </c>
      <c r="AW139" s="14" t="s">
        <v>34</v>
      </c>
      <c r="AX139" s="14" t="s">
        <v>85</v>
      </c>
      <c r="AY139" s="237" t="s">
        <v>131</v>
      </c>
    </row>
    <row r="140" spans="1:65" s="2" customFormat="1" ht="21.75" customHeight="1">
      <c r="A140" s="34"/>
      <c r="B140" s="35"/>
      <c r="C140" s="203" t="s">
        <v>165</v>
      </c>
      <c r="D140" s="203" t="s">
        <v>134</v>
      </c>
      <c r="E140" s="204" t="s">
        <v>166</v>
      </c>
      <c r="F140" s="205" t="s">
        <v>167</v>
      </c>
      <c r="G140" s="206" t="s">
        <v>151</v>
      </c>
      <c r="H140" s="207">
        <v>135.755</v>
      </c>
      <c r="I140" s="208"/>
      <c r="J140" s="209">
        <f>ROUND(I140*H140,2)</f>
        <v>0</v>
      </c>
      <c r="K140" s="205" t="s">
        <v>138</v>
      </c>
      <c r="L140" s="39"/>
      <c r="M140" s="210" t="s">
        <v>1</v>
      </c>
      <c r="N140" s="211" t="s">
        <v>42</v>
      </c>
      <c r="O140" s="71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139</v>
      </c>
      <c r="AT140" s="214" t="s">
        <v>134</v>
      </c>
      <c r="AU140" s="214" t="s">
        <v>87</v>
      </c>
      <c r="AY140" s="17" t="s">
        <v>131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85</v>
      </c>
      <c r="BK140" s="215">
        <f>ROUND(I140*H140,2)</f>
        <v>0</v>
      </c>
      <c r="BL140" s="17" t="s">
        <v>139</v>
      </c>
      <c r="BM140" s="214" t="s">
        <v>168</v>
      </c>
    </row>
    <row r="141" spans="1:65" s="14" customFormat="1" ht="11.25">
      <c r="B141" s="227"/>
      <c r="C141" s="228"/>
      <c r="D141" s="218" t="s">
        <v>141</v>
      </c>
      <c r="E141" s="229" t="s">
        <v>1</v>
      </c>
      <c r="F141" s="230" t="s">
        <v>169</v>
      </c>
      <c r="G141" s="228"/>
      <c r="H141" s="231">
        <v>135.755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141</v>
      </c>
      <c r="AU141" s="237" t="s">
        <v>87</v>
      </c>
      <c r="AV141" s="14" t="s">
        <v>87</v>
      </c>
      <c r="AW141" s="14" t="s">
        <v>34</v>
      </c>
      <c r="AX141" s="14" t="s">
        <v>85</v>
      </c>
      <c r="AY141" s="237" t="s">
        <v>131</v>
      </c>
    </row>
    <row r="142" spans="1:65" s="2" customFormat="1" ht="21.75" customHeight="1">
      <c r="A142" s="34"/>
      <c r="B142" s="35"/>
      <c r="C142" s="203" t="s">
        <v>170</v>
      </c>
      <c r="D142" s="203" t="s">
        <v>134</v>
      </c>
      <c r="E142" s="204" t="s">
        <v>171</v>
      </c>
      <c r="F142" s="205" t="s">
        <v>172</v>
      </c>
      <c r="G142" s="206" t="s">
        <v>151</v>
      </c>
      <c r="H142" s="207">
        <v>7.1449999999999996</v>
      </c>
      <c r="I142" s="208"/>
      <c r="J142" s="209">
        <f>ROUND(I142*H142,2)</f>
        <v>0</v>
      </c>
      <c r="K142" s="205" t="s">
        <v>138</v>
      </c>
      <c r="L142" s="39"/>
      <c r="M142" s="210" t="s">
        <v>1</v>
      </c>
      <c r="N142" s="211" t="s">
        <v>42</v>
      </c>
      <c r="O142" s="71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139</v>
      </c>
      <c r="AT142" s="214" t="s">
        <v>134</v>
      </c>
      <c r="AU142" s="214" t="s">
        <v>87</v>
      </c>
      <c r="AY142" s="17" t="s">
        <v>131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85</v>
      </c>
      <c r="BK142" s="215">
        <f>ROUND(I142*H142,2)</f>
        <v>0</v>
      </c>
      <c r="BL142" s="17" t="s">
        <v>139</v>
      </c>
      <c r="BM142" s="214" t="s">
        <v>173</v>
      </c>
    </row>
    <row r="143" spans="1:65" s="13" customFormat="1" ht="22.5">
      <c r="B143" s="216"/>
      <c r="C143" s="217"/>
      <c r="D143" s="218" t="s">
        <v>141</v>
      </c>
      <c r="E143" s="219" t="s">
        <v>1</v>
      </c>
      <c r="F143" s="220" t="s">
        <v>174</v>
      </c>
      <c r="G143" s="217"/>
      <c r="H143" s="219" t="s">
        <v>1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141</v>
      </c>
      <c r="AU143" s="226" t="s">
        <v>87</v>
      </c>
      <c r="AV143" s="13" t="s">
        <v>85</v>
      </c>
      <c r="AW143" s="13" t="s">
        <v>34</v>
      </c>
      <c r="AX143" s="13" t="s">
        <v>77</v>
      </c>
      <c r="AY143" s="226" t="s">
        <v>131</v>
      </c>
    </row>
    <row r="144" spans="1:65" s="14" customFormat="1" ht="11.25">
      <c r="B144" s="227"/>
      <c r="C144" s="228"/>
      <c r="D144" s="218" t="s">
        <v>141</v>
      </c>
      <c r="E144" s="229" t="s">
        <v>1</v>
      </c>
      <c r="F144" s="230" t="s">
        <v>164</v>
      </c>
      <c r="G144" s="228"/>
      <c r="H144" s="231">
        <v>7.1449999999999996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141</v>
      </c>
      <c r="AU144" s="237" t="s">
        <v>87</v>
      </c>
      <c r="AV144" s="14" t="s">
        <v>87</v>
      </c>
      <c r="AW144" s="14" t="s">
        <v>34</v>
      </c>
      <c r="AX144" s="14" t="s">
        <v>85</v>
      </c>
      <c r="AY144" s="237" t="s">
        <v>131</v>
      </c>
    </row>
    <row r="145" spans="1:65" s="2" customFormat="1" ht="16.5" customHeight="1">
      <c r="A145" s="34"/>
      <c r="B145" s="35"/>
      <c r="C145" s="203" t="s">
        <v>175</v>
      </c>
      <c r="D145" s="203" t="s">
        <v>134</v>
      </c>
      <c r="E145" s="204" t="s">
        <v>176</v>
      </c>
      <c r="F145" s="205" t="s">
        <v>177</v>
      </c>
      <c r="G145" s="206" t="s">
        <v>151</v>
      </c>
      <c r="H145" s="207">
        <v>7.1449999999999996</v>
      </c>
      <c r="I145" s="208"/>
      <c r="J145" s="209">
        <f>ROUND(I145*H145,2)</f>
        <v>0</v>
      </c>
      <c r="K145" s="205" t="s">
        <v>178</v>
      </c>
      <c r="L145" s="39"/>
      <c r="M145" s="210" t="s">
        <v>1</v>
      </c>
      <c r="N145" s="211" t="s">
        <v>42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139</v>
      </c>
      <c r="AT145" s="214" t="s">
        <v>134</v>
      </c>
      <c r="AU145" s="214" t="s">
        <v>87</v>
      </c>
      <c r="AY145" s="17" t="s">
        <v>131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85</v>
      </c>
      <c r="BK145" s="215">
        <f>ROUND(I145*H145,2)</f>
        <v>0</v>
      </c>
      <c r="BL145" s="17" t="s">
        <v>139</v>
      </c>
      <c r="BM145" s="214" t="s">
        <v>179</v>
      </c>
    </row>
    <row r="146" spans="1:65" s="12" customFormat="1" ht="25.9" customHeight="1">
      <c r="B146" s="187"/>
      <c r="C146" s="188"/>
      <c r="D146" s="189" t="s">
        <v>76</v>
      </c>
      <c r="E146" s="190" t="s">
        <v>180</v>
      </c>
      <c r="F146" s="190" t="s">
        <v>181</v>
      </c>
      <c r="G146" s="188"/>
      <c r="H146" s="188"/>
      <c r="I146" s="191"/>
      <c r="J146" s="192">
        <f>BK146</f>
        <v>0</v>
      </c>
      <c r="K146" s="188"/>
      <c r="L146" s="193"/>
      <c r="M146" s="194"/>
      <c r="N146" s="195"/>
      <c r="O146" s="195"/>
      <c r="P146" s="196">
        <f>P147</f>
        <v>0</v>
      </c>
      <c r="Q146" s="195"/>
      <c r="R146" s="196">
        <f>R147</f>
        <v>0</v>
      </c>
      <c r="S146" s="195"/>
      <c r="T146" s="197">
        <f>T147</f>
        <v>0</v>
      </c>
      <c r="AR146" s="198" t="s">
        <v>165</v>
      </c>
      <c r="AT146" s="199" t="s">
        <v>76</v>
      </c>
      <c r="AU146" s="199" t="s">
        <v>77</v>
      </c>
      <c r="AY146" s="198" t="s">
        <v>131</v>
      </c>
      <c r="BK146" s="200">
        <f>BK147</f>
        <v>0</v>
      </c>
    </row>
    <row r="147" spans="1:65" s="12" customFormat="1" ht="22.9" customHeight="1">
      <c r="B147" s="187"/>
      <c r="C147" s="188"/>
      <c r="D147" s="189" t="s">
        <v>76</v>
      </c>
      <c r="E147" s="201" t="s">
        <v>182</v>
      </c>
      <c r="F147" s="201" t="s">
        <v>183</v>
      </c>
      <c r="G147" s="188"/>
      <c r="H147" s="188"/>
      <c r="I147" s="191"/>
      <c r="J147" s="202">
        <f>BK147</f>
        <v>0</v>
      </c>
      <c r="K147" s="188"/>
      <c r="L147" s="193"/>
      <c r="M147" s="194"/>
      <c r="N147" s="195"/>
      <c r="O147" s="195"/>
      <c r="P147" s="196">
        <f>P148</f>
        <v>0</v>
      </c>
      <c r="Q147" s="195"/>
      <c r="R147" s="196">
        <f>R148</f>
        <v>0</v>
      </c>
      <c r="S147" s="195"/>
      <c r="T147" s="197">
        <f>T148</f>
        <v>0</v>
      </c>
      <c r="AR147" s="198" t="s">
        <v>165</v>
      </c>
      <c r="AT147" s="199" t="s">
        <v>76</v>
      </c>
      <c r="AU147" s="199" t="s">
        <v>85</v>
      </c>
      <c r="AY147" s="198" t="s">
        <v>131</v>
      </c>
      <c r="BK147" s="200">
        <f>BK148</f>
        <v>0</v>
      </c>
    </row>
    <row r="148" spans="1:65" s="2" customFormat="1" ht="16.5" customHeight="1">
      <c r="A148" s="34"/>
      <c r="B148" s="35"/>
      <c r="C148" s="203" t="s">
        <v>184</v>
      </c>
      <c r="D148" s="203" t="s">
        <v>134</v>
      </c>
      <c r="E148" s="204" t="s">
        <v>185</v>
      </c>
      <c r="F148" s="205" t="s">
        <v>186</v>
      </c>
      <c r="G148" s="206" t="s">
        <v>187</v>
      </c>
      <c r="H148" s="207">
        <v>1</v>
      </c>
      <c r="I148" s="208"/>
      <c r="J148" s="209">
        <f>ROUND(I148*H148,2)</f>
        <v>0</v>
      </c>
      <c r="K148" s="205" t="s">
        <v>138</v>
      </c>
      <c r="L148" s="39"/>
      <c r="M148" s="249" t="s">
        <v>1</v>
      </c>
      <c r="N148" s="250" t="s">
        <v>42</v>
      </c>
      <c r="O148" s="251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188</v>
      </c>
      <c r="AT148" s="214" t="s">
        <v>134</v>
      </c>
      <c r="AU148" s="214" t="s">
        <v>87</v>
      </c>
      <c r="AY148" s="17" t="s">
        <v>131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85</v>
      </c>
      <c r="BK148" s="215">
        <f>ROUND(I148*H148,2)</f>
        <v>0</v>
      </c>
      <c r="BL148" s="17" t="s">
        <v>188</v>
      </c>
      <c r="BM148" s="214" t="s">
        <v>189</v>
      </c>
    </row>
    <row r="149" spans="1:65" s="2" customFormat="1" ht="6.95" customHeight="1">
      <c r="A149" s="34"/>
      <c r="B149" s="54"/>
      <c r="C149" s="55"/>
      <c r="D149" s="55"/>
      <c r="E149" s="55"/>
      <c r="F149" s="55"/>
      <c r="G149" s="55"/>
      <c r="H149" s="55"/>
      <c r="I149" s="152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iRY9CVAm/lgApfyjxMKI5oL4ZzQ4fxGuIKPo8+ZJs7shpsXLmp+xfqjFh3IIlfLo1+OWSonpSjIg6GfdMPWwtQ==" saltValue="2QuaQp2JZ6/slU4WqaA8N7nBrWtT8XJo7lEzbmh1/g/qBGyCoOLOunK0NEh0tBLtt/LdNORa6ViDVMnRxOkokA==" spinCount="100000" sheet="1" objects="1" scenarios="1" formatColumns="0" formatRows="0" autoFilter="0"/>
  <autoFilter ref="C120:K14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87</v>
      </c>
    </row>
    <row r="4" spans="1:46" s="1" customFormat="1" ht="24.95" customHeight="1">
      <c r="B4" s="20"/>
      <c r="D4" s="112" t="s">
        <v>103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295" t="str">
        <f>'Rekapitulace stavby'!K6</f>
        <v>ÚKLID SKLEPŮ A PŮDNÍCH PROSTOR</v>
      </c>
      <c r="F7" s="296"/>
      <c r="G7" s="296"/>
      <c r="H7" s="296"/>
      <c r="I7" s="108"/>
      <c r="L7" s="20"/>
    </row>
    <row r="8" spans="1:46" s="2" customFormat="1" ht="12" customHeight="1">
      <c r="A8" s="34"/>
      <c r="B8" s="39"/>
      <c r="C8" s="34"/>
      <c r="D8" s="114" t="s">
        <v>104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190</v>
      </c>
      <c r="F9" s="298"/>
      <c r="G9" s="298"/>
      <c r="H9" s="298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01" t="s">
        <v>1</v>
      </c>
      <c r="F27" s="301"/>
      <c r="G27" s="301"/>
      <c r="H27" s="301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41</v>
      </c>
      <c r="E33" s="114" t="s">
        <v>42</v>
      </c>
      <c r="F33" s="130">
        <f>ROUND((SUM(BE121:BE152)),  2)</f>
        <v>0</v>
      </c>
      <c r="G33" s="34"/>
      <c r="H33" s="34"/>
      <c r="I33" s="131">
        <v>0.21</v>
      </c>
      <c r="J33" s="130">
        <f>ROUND(((SUM(BE121:BE152))*I33),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43</v>
      </c>
      <c r="F34" s="130">
        <f>ROUND((SUM(BF121:BF152)),  2)</f>
        <v>0</v>
      </c>
      <c r="G34" s="34"/>
      <c r="H34" s="34"/>
      <c r="I34" s="131">
        <v>0.15</v>
      </c>
      <c r="J34" s="130">
        <f>ROUND(((SUM(BF121:BF152))*I34),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ROUND((SUM(BG121:BG152)),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ROUND((SUM(BH121:BH152)),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ROUND((SUM(BI121:BI152)),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ÚKLID SKLEPŮ A PŮDNÍCH PROSTOR</v>
      </c>
      <c r="F85" s="303"/>
      <c r="G85" s="303"/>
      <c r="H85" s="303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4" t="str">
        <f>E9</f>
        <v>02 - Brno Židenice, budova zastávky</v>
      </c>
      <c r="F87" s="304"/>
      <c r="G87" s="304"/>
      <c r="H87" s="304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OŘ Brno</v>
      </c>
      <c r="G89" s="36"/>
      <c r="H89" s="36"/>
      <c r="I89" s="117" t="s">
        <v>22</v>
      </c>
      <c r="J89" s="66" t="str">
        <f>IF(J12="","",J12)</f>
        <v>23. 4. 2020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107</v>
      </c>
      <c r="D94" s="157"/>
      <c r="E94" s="157"/>
      <c r="F94" s="157"/>
      <c r="G94" s="157"/>
      <c r="H94" s="157"/>
      <c r="I94" s="158"/>
      <c r="J94" s="159" t="s">
        <v>108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109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61"/>
      <c r="C97" s="162"/>
      <c r="D97" s="163" t="s">
        <v>111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112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113</v>
      </c>
      <c r="E99" s="171"/>
      <c r="F99" s="171"/>
      <c r="G99" s="171"/>
      <c r="H99" s="171"/>
      <c r="I99" s="172"/>
      <c r="J99" s="173">
        <f>J134</f>
        <v>0</v>
      </c>
      <c r="K99" s="169"/>
      <c r="L99" s="174"/>
    </row>
    <row r="100" spans="1:31" s="9" customFormat="1" ht="24.95" customHeight="1">
      <c r="B100" s="161"/>
      <c r="C100" s="162"/>
      <c r="D100" s="163" t="s">
        <v>114</v>
      </c>
      <c r="E100" s="164"/>
      <c r="F100" s="164"/>
      <c r="G100" s="164"/>
      <c r="H100" s="164"/>
      <c r="I100" s="165"/>
      <c r="J100" s="166">
        <f>J150</f>
        <v>0</v>
      </c>
      <c r="K100" s="162"/>
      <c r="L100" s="167"/>
    </row>
    <row r="101" spans="1:31" s="10" customFormat="1" ht="19.899999999999999" customHeight="1">
      <c r="B101" s="168"/>
      <c r="C101" s="169"/>
      <c r="D101" s="170" t="s">
        <v>115</v>
      </c>
      <c r="E101" s="171"/>
      <c r="F101" s="171"/>
      <c r="G101" s="171"/>
      <c r="H101" s="171"/>
      <c r="I101" s="172"/>
      <c r="J101" s="173">
        <f>J151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2" t="str">
        <f>E7</f>
        <v>ÚKLID SKLEPŮ A PŮDNÍCH PROSTOR</v>
      </c>
      <c r="F111" s="303"/>
      <c r="G111" s="303"/>
      <c r="H111" s="303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104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4" t="str">
        <f>E9</f>
        <v>02 - Brno Židenice, budova zastávky</v>
      </c>
      <c r="F113" s="304"/>
      <c r="G113" s="304"/>
      <c r="H113" s="304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OŘ Brno</v>
      </c>
      <c r="G115" s="36"/>
      <c r="H115" s="36"/>
      <c r="I115" s="117" t="s">
        <v>22</v>
      </c>
      <c r="J115" s="66" t="str">
        <f>IF(J12="","",J12)</f>
        <v>23. 4. 2020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117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117" t="s">
        <v>35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117</v>
      </c>
      <c r="D120" s="178" t="s">
        <v>62</v>
      </c>
      <c r="E120" s="178" t="s">
        <v>58</v>
      </c>
      <c r="F120" s="178" t="s">
        <v>59</v>
      </c>
      <c r="G120" s="178" t="s">
        <v>118</v>
      </c>
      <c r="H120" s="178" t="s">
        <v>119</v>
      </c>
      <c r="I120" s="179" t="s">
        <v>120</v>
      </c>
      <c r="J120" s="178" t="s">
        <v>108</v>
      </c>
      <c r="K120" s="180" t="s">
        <v>121</v>
      </c>
      <c r="L120" s="181"/>
      <c r="M120" s="75" t="s">
        <v>1</v>
      </c>
      <c r="N120" s="76" t="s">
        <v>41</v>
      </c>
      <c r="O120" s="76" t="s">
        <v>122</v>
      </c>
      <c r="P120" s="76" t="s">
        <v>123</v>
      </c>
      <c r="Q120" s="76" t="s">
        <v>124</v>
      </c>
      <c r="R120" s="76" t="s">
        <v>125</v>
      </c>
      <c r="S120" s="76" t="s">
        <v>126</v>
      </c>
      <c r="T120" s="77" t="s">
        <v>127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128</v>
      </c>
      <c r="D121" s="36"/>
      <c r="E121" s="36"/>
      <c r="F121" s="36"/>
      <c r="G121" s="36"/>
      <c r="H121" s="36"/>
      <c r="I121" s="115"/>
      <c r="J121" s="182">
        <f>BK121</f>
        <v>0</v>
      </c>
      <c r="K121" s="36"/>
      <c r="L121" s="39"/>
      <c r="M121" s="78"/>
      <c r="N121" s="183"/>
      <c r="O121" s="79"/>
      <c r="P121" s="184">
        <f>P122+P150</f>
        <v>0</v>
      </c>
      <c r="Q121" s="79"/>
      <c r="R121" s="184">
        <f>R122+R150</f>
        <v>3.9116107499999999</v>
      </c>
      <c r="S121" s="79"/>
      <c r="T121" s="185">
        <f>T122+T150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110</v>
      </c>
      <c r="BK121" s="186">
        <f>BK122+BK150</f>
        <v>0</v>
      </c>
    </row>
    <row r="122" spans="1:65" s="12" customFormat="1" ht="25.9" customHeight="1">
      <c r="B122" s="187"/>
      <c r="C122" s="188"/>
      <c r="D122" s="189" t="s">
        <v>76</v>
      </c>
      <c r="E122" s="190" t="s">
        <v>129</v>
      </c>
      <c r="F122" s="190" t="s">
        <v>130</v>
      </c>
      <c r="G122" s="188"/>
      <c r="H122" s="188"/>
      <c r="I122" s="191"/>
      <c r="J122" s="192">
        <f>BK122</f>
        <v>0</v>
      </c>
      <c r="K122" s="188"/>
      <c r="L122" s="193"/>
      <c r="M122" s="194"/>
      <c r="N122" s="195"/>
      <c r="O122" s="195"/>
      <c r="P122" s="196">
        <f>P123+P134</f>
        <v>0</v>
      </c>
      <c r="Q122" s="195"/>
      <c r="R122" s="196">
        <f>R123+R134</f>
        <v>3.9116107499999999</v>
      </c>
      <c r="S122" s="195"/>
      <c r="T122" s="197">
        <f>T123+T134</f>
        <v>0</v>
      </c>
      <c r="AR122" s="198" t="s">
        <v>85</v>
      </c>
      <c r="AT122" s="199" t="s">
        <v>76</v>
      </c>
      <c r="AU122" s="199" t="s">
        <v>77</v>
      </c>
      <c r="AY122" s="198" t="s">
        <v>131</v>
      </c>
      <c r="BK122" s="200">
        <f>BK123+BK134</f>
        <v>0</v>
      </c>
    </row>
    <row r="123" spans="1:65" s="12" customFormat="1" ht="22.9" customHeight="1">
      <c r="B123" s="187"/>
      <c r="C123" s="188"/>
      <c r="D123" s="189" t="s">
        <v>76</v>
      </c>
      <c r="E123" s="201" t="s">
        <v>132</v>
      </c>
      <c r="F123" s="201" t="s">
        <v>133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SUM(P124:P133)</f>
        <v>0</v>
      </c>
      <c r="Q123" s="195"/>
      <c r="R123" s="196">
        <f>SUM(R124:R133)</f>
        <v>3.9116107499999999</v>
      </c>
      <c r="S123" s="195"/>
      <c r="T123" s="197">
        <f>SUM(T124:T133)</f>
        <v>0</v>
      </c>
      <c r="AR123" s="198" t="s">
        <v>85</v>
      </c>
      <c r="AT123" s="199" t="s">
        <v>76</v>
      </c>
      <c r="AU123" s="199" t="s">
        <v>85</v>
      </c>
      <c r="AY123" s="198" t="s">
        <v>131</v>
      </c>
      <c r="BK123" s="200">
        <f>SUM(BK124:BK133)</f>
        <v>0</v>
      </c>
    </row>
    <row r="124" spans="1:65" s="2" customFormat="1" ht="21.75" customHeight="1">
      <c r="A124" s="34"/>
      <c r="B124" s="35"/>
      <c r="C124" s="203" t="s">
        <v>85</v>
      </c>
      <c r="D124" s="203" t="s">
        <v>134</v>
      </c>
      <c r="E124" s="204" t="s">
        <v>135</v>
      </c>
      <c r="F124" s="205" t="s">
        <v>136</v>
      </c>
      <c r="G124" s="206" t="s">
        <v>137</v>
      </c>
      <c r="H124" s="207">
        <v>44.164999999999999</v>
      </c>
      <c r="I124" s="208"/>
      <c r="J124" s="209">
        <f>ROUND(I124*H124,2)</f>
        <v>0</v>
      </c>
      <c r="K124" s="205" t="s">
        <v>138</v>
      </c>
      <c r="L124" s="39"/>
      <c r="M124" s="210" t="s">
        <v>1</v>
      </c>
      <c r="N124" s="211" t="s">
        <v>42</v>
      </c>
      <c r="O124" s="71"/>
      <c r="P124" s="212">
        <f>O124*H124</f>
        <v>0</v>
      </c>
      <c r="Q124" s="212">
        <v>8.8550000000000004E-2</v>
      </c>
      <c r="R124" s="212">
        <f>Q124*H124</f>
        <v>3.91081075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139</v>
      </c>
      <c r="AT124" s="214" t="s">
        <v>134</v>
      </c>
      <c r="AU124" s="214" t="s">
        <v>87</v>
      </c>
      <c r="AY124" s="17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85</v>
      </c>
      <c r="BK124" s="215">
        <f>ROUND(I124*H124,2)</f>
        <v>0</v>
      </c>
      <c r="BL124" s="17" t="s">
        <v>139</v>
      </c>
      <c r="BM124" s="214" t="s">
        <v>191</v>
      </c>
    </row>
    <row r="125" spans="1:65" s="13" customFormat="1" ht="33.75">
      <c r="B125" s="216"/>
      <c r="C125" s="217"/>
      <c r="D125" s="218" t="s">
        <v>141</v>
      </c>
      <c r="E125" s="219" t="s">
        <v>1</v>
      </c>
      <c r="F125" s="220" t="s">
        <v>142</v>
      </c>
      <c r="G125" s="217"/>
      <c r="H125" s="219" t="s">
        <v>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141</v>
      </c>
      <c r="AU125" s="226" t="s">
        <v>87</v>
      </c>
      <c r="AV125" s="13" t="s">
        <v>85</v>
      </c>
      <c r="AW125" s="13" t="s">
        <v>34</v>
      </c>
      <c r="AX125" s="13" t="s">
        <v>77</v>
      </c>
      <c r="AY125" s="226" t="s">
        <v>131</v>
      </c>
    </row>
    <row r="126" spans="1:65" s="14" customFormat="1" ht="11.25">
      <c r="B126" s="227"/>
      <c r="C126" s="228"/>
      <c r="D126" s="218" t="s">
        <v>141</v>
      </c>
      <c r="E126" s="229" t="s">
        <v>1</v>
      </c>
      <c r="F126" s="230" t="s">
        <v>192</v>
      </c>
      <c r="G126" s="228"/>
      <c r="H126" s="231">
        <v>14.82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141</v>
      </c>
      <c r="AU126" s="237" t="s">
        <v>87</v>
      </c>
      <c r="AV126" s="14" t="s">
        <v>87</v>
      </c>
      <c r="AW126" s="14" t="s">
        <v>34</v>
      </c>
      <c r="AX126" s="14" t="s">
        <v>77</v>
      </c>
      <c r="AY126" s="237" t="s">
        <v>131</v>
      </c>
    </row>
    <row r="127" spans="1:65" s="14" customFormat="1" ht="11.25">
      <c r="B127" s="227"/>
      <c r="C127" s="228"/>
      <c r="D127" s="218" t="s">
        <v>141</v>
      </c>
      <c r="E127" s="229" t="s">
        <v>1</v>
      </c>
      <c r="F127" s="230" t="s">
        <v>193</v>
      </c>
      <c r="G127" s="228"/>
      <c r="H127" s="231">
        <v>14.625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141</v>
      </c>
      <c r="AU127" s="237" t="s">
        <v>87</v>
      </c>
      <c r="AV127" s="14" t="s">
        <v>87</v>
      </c>
      <c r="AW127" s="14" t="s">
        <v>34</v>
      </c>
      <c r="AX127" s="14" t="s">
        <v>77</v>
      </c>
      <c r="AY127" s="237" t="s">
        <v>131</v>
      </c>
    </row>
    <row r="128" spans="1:65" s="14" customFormat="1" ht="11.25">
      <c r="B128" s="227"/>
      <c r="C128" s="228"/>
      <c r="D128" s="218" t="s">
        <v>141</v>
      </c>
      <c r="E128" s="229" t="s">
        <v>1</v>
      </c>
      <c r="F128" s="230" t="s">
        <v>194</v>
      </c>
      <c r="G128" s="228"/>
      <c r="H128" s="231">
        <v>14.72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141</v>
      </c>
      <c r="AU128" s="237" t="s">
        <v>87</v>
      </c>
      <c r="AV128" s="14" t="s">
        <v>87</v>
      </c>
      <c r="AW128" s="14" t="s">
        <v>34</v>
      </c>
      <c r="AX128" s="14" t="s">
        <v>77</v>
      </c>
      <c r="AY128" s="237" t="s">
        <v>131</v>
      </c>
    </row>
    <row r="129" spans="1:65" s="15" customFormat="1" ht="11.25">
      <c r="B129" s="238"/>
      <c r="C129" s="239"/>
      <c r="D129" s="218" t="s">
        <v>141</v>
      </c>
      <c r="E129" s="240" t="s">
        <v>1</v>
      </c>
      <c r="F129" s="241" t="s">
        <v>146</v>
      </c>
      <c r="G129" s="239"/>
      <c r="H129" s="242">
        <v>44.164999999999999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AT129" s="248" t="s">
        <v>141</v>
      </c>
      <c r="AU129" s="248" t="s">
        <v>87</v>
      </c>
      <c r="AV129" s="15" t="s">
        <v>139</v>
      </c>
      <c r="AW129" s="15" t="s">
        <v>34</v>
      </c>
      <c r="AX129" s="15" t="s">
        <v>85</v>
      </c>
      <c r="AY129" s="248" t="s">
        <v>131</v>
      </c>
    </row>
    <row r="130" spans="1:65" s="2" customFormat="1" ht="21.75" customHeight="1">
      <c r="A130" s="34"/>
      <c r="B130" s="35"/>
      <c r="C130" s="203" t="s">
        <v>87</v>
      </c>
      <c r="D130" s="203" t="s">
        <v>134</v>
      </c>
      <c r="E130" s="204" t="s">
        <v>195</v>
      </c>
      <c r="F130" s="205" t="s">
        <v>196</v>
      </c>
      <c r="G130" s="206" t="s">
        <v>137</v>
      </c>
      <c r="H130" s="207">
        <v>20</v>
      </c>
      <c r="I130" s="208"/>
      <c r="J130" s="209">
        <f>ROUND(I130*H130,2)</f>
        <v>0</v>
      </c>
      <c r="K130" s="205" t="s">
        <v>138</v>
      </c>
      <c r="L130" s="39"/>
      <c r="M130" s="210" t="s">
        <v>1</v>
      </c>
      <c r="N130" s="211" t="s">
        <v>42</v>
      </c>
      <c r="O130" s="71"/>
      <c r="P130" s="212">
        <f>O130*H130</f>
        <v>0</v>
      </c>
      <c r="Q130" s="212">
        <v>4.0000000000000003E-5</v>
      </c>
      <c r="R130" s="212">
        <f>Q130*H130</f>
        <v>8.0000000000000004E-4</v>
      </c>
      <c r="S130" s="212">
        <v>0</v>
      </c>
      <c r="T130" s="21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139</v>
      </c>
      <c r="AT130" s="214" t="s">
        <v>134</v>
      </c>
      <c r="AU130" s="214" t="s">
        <v>87</v>
      </c>
      <c r="AY130" s="17" t="s">
        <v>131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85</v>
      </c>
      <c r="BK130" s="215">
        <f>ROUND(I130*H130,2)</f>
        <v>0</v>
      </c>
      <c r="BL130" s="17" t="s">
        <v>139</v>
      </c>
      <c r="BM130" s="214" t="s">
        <v>197</v>
      </c>
    </row>
    <row r="131" spans="1:65" s="14" customFormat="1" ht="11.25">
      <c r="B131" s="227"/>
      <c r="C131" s="228"/>
      <c r="D131" s="218" t="s">
        <v>141</v>
      </c>
      <c r="E131" s="229" t="s">
        <v>1</v>
      </c>
      <c r="F131" s="230" t="s">
        <v>198</v>
      </c>
      <c r="G131" s="228"/>
      <c r="H131" s="231">
        <v>20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141</v>
      </c>
      <c r="AU131" s="237" t="s">
        <v>87</v>
      </c>
      <c r="AV131" s="14" t="s">
        <v>87</v>
      </c>
      <c r="AW131" s="14" t="s">
        <v>34</v>
      </c>
      <c r="AX131" s="14" t="s">
        <v>85</v>
      </c>
      <c r="AY131" s="237" t="s">
        <v>131</v>
      </c>
    </row>
    <row r="132" spans="1:65" s="2" customFormat="1" ht="16.5" customHeight="1">
      <c r="A132" s="34"/>
      <c r="B132" s="35"/>
      <c r="C132" s="203" t="s">
        <v>156</v>
      </c>
      <c r="D132" s="203" t="s">
        <v>134</v>
      </c>
      <c r="E132" s="204" t="s">
        <v>199</v>
      </c>
      <c r="F132" s="205" t="s">
        <v>200</v>
      </c>
      <c r="G132" s="206" t="s">
        <v>137</v>
      </c>
      <c r="H132" s="207">
        <v>74.819999999999993</v>
      </c>
      <c r="I132" s="208"/>
      <c r="J132" s="209">
        <f>ROUND(I132*H132,2)</f>
        <v>0</v>
      </c>
      <c r="K132" s="205" t="s">
        <v>138</v>
      </c>
      <c r="L132" s="39"/>
      <c r="M132" s="210" t="s">
        <v>1</v>
      </c>
      <c r="N132" s="211" t="s">
        <v>42</v>
      </c>
      <c r="O132" s="71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139</v>
      </c>
      <c r="AT132" s="214" t="s">
        <v>134</v>
      </c>
      <c r="AU132" s="214" t="s">
        <v>87</v>
      </c>
      <c r="AY132" s="17" t="s">
        <v>131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85</v>
      </c>
      <c r="BK132" s="215">
        <f>ROUND(I132*H132,2)</f>
        <v>0</v>
      </c>
      <c r="BL132" s="17" t="s">
        <v>139</v>
      </c>
      <c r="BM132" s="214" t="s">
        <v>201</v>
      </c>
    </row>
    <row r="133" spans="1:65" s="14" customFormat="1" ht="11.25">
      <c r="B133" s="227"/>
      <c r="C133" s="228"/>
      <c r="D133" s="218" t="s">
        <v>141</v>
      </c>
      <c r="E133" s="229" t="s">
        <v>1</v>
      </c>
      <c r="F133" s="230" t="s">
        <v>202</v>
      </c>
      <c r="G133" s="228"/>
      <c r="H133" s="231">
        <v>74.819999999999993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141</v>
      </c>
      <c r="AU133" s="237" t="s">
        <v>87</v>
      </c>
      <c r="AV133" s="14" t="s">
        <v>87</v>
      </c>
      <c r="AW133" s="14" t="s">
        <v>34</v>
      </c>
      <c r="AX133" s="14" t="s">
        <v>85</v>
      </c>
      <c r="AY133" s="237" t="s">
        <v>131</v>
      </c>
    </row>
    <row r="134" spans="1:65" s="12" customFormat="1" ht="22.9" customHeight="1">
      <c r="B134" s="187"/>
      <c r="C134" s="188"/>
      <c r="D134" s="189" t="s">
        <v>76</v>
      </c>
      <c r="E134" s="201" t="s">
        <v>147</v>
      </c>
      <c r="F134" s="201" t="s">
        <v>148</v>
      </c>
      <c r="G134" s="188"/>
      <c r="H134" s="188"/>
      <c r="I134" s="191"/>
      <c r="J134" s="202">
        <f>BK134</f>
        <v>0</v>
      </c>
      <c r="K134" s="188"/>
      <c r="L134" s="193"/>
      <c r="M134" s="194"/>
      <c r="N134" s="195"/>
      <c r="O134" s="195"/>
      <c r="P134" s="196">
        <f>SUM(P135:P149)</f>
        <v>0</v>
      </c>
      <c r="Q134" s="195"/>
      <c r="R134" s="196">
        <f>SUM(R135:R149)</f>
        <v>0</v>
      </c>
      <c r="S134" s="195"/>
      <c r="T134" s="197">
        <f>SUM(T135:T149)</f>
        <v>0</v>
      </c>
      <c r="AR134" s="198" t="s">
        <v>85</v>
      </c>
      <c r="AT134" s="199" t="s">
        <v>76</v>
      </c>
      <c r="AU134" s="199" t="s">
        <v>85</v>
      </c>
      <c r="AY134" s="198" t="s">
        <v>131</v>
      </c>
      <c r="BK134" s="200">
        <f>SUM(BK135:BK149)</f>
        <v>0</v>
      </c>
    </row>
    <row r="135" spans="1:65" s="2" customFormat="1" ht="21.75" customHeight="1">
      <c r="A135" s="34"/>
      <c r="B135" s="35"/>
      <c r="C135" s="203" t="s">
        <v>139</v>
      </c>
      <c r="D135" s="203" t="s">
        <v>134</v>
      </c>
      <c r="E135" s="204" t="s">
        <v>149</v>
      </c>
      <c r="F135" s="205" t="s">
        <v>150</v>
      </c>
      <c r="G135" s="206" t="s">
        <v>151</v>
      </c>
      <c r="H135" s="207">
        <v>5.0179999999999998</v>
      </c>
      <c r="I135" s="208"/>
      <c r="J135" s="209">
        <f>ROUND(I135*H135,2)</f>
        <v>0</v>
      </c>
      <c r="K135" s="205" t="s">
        <v>138</v>
      </c>
      <c r="L135" s="39"/>
      <c r="M135" s="210" t="s">
        <v>1</v>
      </c>
      <c r="N135" s="211" t="s">
        <v>42</v>
      </c>
      <c r="O135" s="7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139</v>
      </c>
      <c r="AT135" s="214" t="s">
        <v>134</v>
      </c>
      <c r="AU135" s="214" t="s">
        <v>87</v>
      </c>
      <c r="AY135" s="17" t="s">
        <v>131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85</v>
      </c>
      <c r="BK135" s="215">
        <f>ROUND(I135*H135,2)</f>
        <v>0</v>
      </c>
      <c r="BL135" s="17" t="s">
        <v>139</v>
      </c>
      <c r="BM135" s="214" t="s">
        <v>203</v>
      </c>
    </row>
    <row r="136" spans="1:65" s="14" customFormat="1" ht="11.25">
      <c r="B136" s="227"/>
      <c r="C136" s="228"/>
      <c r="D136" s="218" t="s">
        <v>141</v>
      </c>
      <c r="E136" s="229" t="s">
        <v>1</v>
      </c>
      <c r="F136" s="230" t="s">
        <v>204</v>
      </c>
      <c r="G136" s="228"/>
      <c r="H136" s="231">
        <v>2.964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141</v>
      </c>
      <c r="AU136" s="237" t="s">
        <v>87</v>
      </c>
      <c r="AV136" s="14" t="s">
        <v>87</v>
      </c>
      <c r="AW136" s="14" t="s">
        <v>34</v>
      </c>
      <c r="AX136" s="14" t="s">
        <v>77</v>
      </c>
      <c r="AY136" s="237" t="s">
        <v>131</v>
      </c>
    </row>
    <row r="137" spans="1:65" s="14" customFormat="1" ht="11.25">
      <c r="B137" s="227"/>
      <c r="C137" s="228"/>
      <c r="D137" s="218" t="s">
        <v>141</v>
      </c>
      <c r="E137" s="229" t="s">
        <v>1</v>
      </c>
      <c r="F137" s="230" t="s">
        <v>205</v>
      </c>
      <c r="G137" s="228"/>
      <c r="H137" s="231">
        <v>1.024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141</v>
      </c>
      <c r="AU137" s="237" t="s">
        <v>87</v>
      </c>
      <c r="AV137" s="14" t="s">
        <v>87</v>
      </c>
      <c r="AW137" s="14" t="s">
        <v>34</v>
      </c>
      <c r="AX137" s="14" t="s">
        <v>77</v>
      </c>
      <c r="AY137" s="237" t="s">
        <v>131</v>
      </c>
    </row>
    <row r="138" spans="1:65" s="14" customFormat="1" ht="11.25">
      <c r="B138" s="227"/>
      <c r="C138" s="228"/>
      <c r="D138" s="218" t="s">
        <v>141</v>
      </c>
      <c r="E138" s="229" t="s">
        <v>1</v>
      </c>
      <c r="F138" s="230" t="s">
        <v>206</v>
      </c>
      <c r="G138" s="228"/>
      <c r="H138" s="231">
        <v>1.03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141</v>
      </c>
      <c r="AU138" s="237" t="s">
        <v>87</v>
      </c>
      <c r="AV138" s="14" t="s">
        <v>87</v>
      </c>
      <c r="AW138" s="14" t="s">
        <v>34</v>
      </c>
      <c r="AX138" s="14" t="s">
        <v>77</v>
      </c>
      <c r="AY138" s="237" t="s">
        <v>131</v>
      </c>
    </row>
    <row r="139" spans="1:65" s="15" customFormat="1" ht="11.25">
      <c r="B139" s="238"/>
      <c r="C139" s="239"/>
      <c r="D139" s="218" t="s">
        <v>141</v>
      </c>
      <c r="E139" s="240" t="s">
        <v>1</v>
      </c>
      <c r="F139" s="241" t="s">
        <v>146</v>
      </c>
      <c r="G139" s="239"/>
      <c r="H139" s="242">
        <v>5.0179999999999998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AT139" s="248" t="s">
        <v>141</v>
      </c>
      <c r="AU139" s="248" t="s">
        <v>87</v>
      </c>
      <c r="AV139" s="15" t="s">
        <v>139</v>
      </c>
      <c r="AW139" s="15" t="s">
        <v>34</v>
      </c>
      <c r="AX139" s="15" t="s">
        <v>85</v>
      </c>
      <c r="AY139" s="248" t="s">
        <v>131</v>
      </c>
    </row>
    <row r="140" spans="1:65" s="2" customFormat="1" ht="21.75" customHeight="1">
      <c r="A140" s="34"/>
      <c r="B140" s="35"/>
      <c r="C140" s="203" t="s">
        <v>165</v>
      </c>
      <c r="D140" s="203" t="s">
        <v>134</v>
      </c>
      <c r="E140" s="204" t="s">
        <v>157</v>
      </c>
      <c r="F140" s="205" t="s">
        <v>158</v>
      </c>
      <c r="G140" s="206" t="s">
        <v>151</v>
      </c>
      <c r="H140" s="207">
        <v>25.09</v>
      </c>
      <c r="I140" s="208"/>
      <c r="J140" s="209">
        <f>ROUND(I140*H140,2)</f>
        <v>0</v>
      </c>
      <c r="K140" s="205" t="s">
        <v>138</v>
      </c>
      <c r="L140" s="39"/>
      <c r="M140" s="210" t="s">
        <v>1</v>
      </c>
      <c r="N140" s="211" t="s">
        <v>42</v>
      </c>
      <c r="O140" s="71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139</v>
      </c>
      <c r="AT140" s="214" t="s">
        <v>134</v>
      </c>
      <c r="AU140" s="214" t="s">
        <v>87</v>
      </c>
      <c r="AY140" s="17" t="s">
        <v>131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85</v>
      </c>
      <c r="BK140" s="215">
        <f>ROUND(I140*H140,2)</f>
        <v>0</v>
      </c>
      <c r="BL140" s="17" t="s">
        <v>139</v>
      </c>
      <c r="BM140" s="214" t="s">
        <v>207</v>
      </c>
    </row>
    <row r="141" spans="1:65" s="14" customFormat="1" ht="11.25">
      <c r="B141" s="227"/>
      <c r="C141" s="228"/>
      <c r="D141" s="218" t="s">
        <v>141</v>
      </c>
      <c r="E141" s="229" t="s">
        <v>1</v>
      </c>
      <c r="F141" s="230" t="s">
        <v>208</v>
      </c>
      <c r="G141" s="228"/>
      <c r="H141" s="231">
        <v>25.09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141</v>
      </c>
      <c r="AU141" s="237" t="s">
        <v>87</v>
      </c>
      <c r="AV141" s="14" t="s">
        <v>87</v>
      </c>
      <c r="AW141" s="14" t="s">
        <v>34</v>
      </c>
      <c r="AX141" s="14" t="s">
        <v>85</v>
      </c>
      <c r="AY141" s="237" t="s">
        <v>131</v>
      </c>
    </row>
    <row r="142" spans="1:65" s="2" customFormat="1" ht="21.75" customHeight="1">
      <c r="A142" s="34"/>
      <c r="B142" s="35"/>
      <c r="C142" s="203" t="s">
        <v>170</v>
      </c>
      <c r="D142" s="203" t="s">
        <v>134</v>
      </c>
      <c r="E142" s="204" t="s">
        <v>161</v>
      </c>
      <c r="F142" s="205" t="s">
        <v>162</v>
      </c>
      <c r="G142" s="206" t="s">
        <v>151</v>
      </c>
      <c r="H142" s="207">
        <v>5.0179999999999998</v>
      </c>
      <c r="I142" s="208"/>
      <c r="J142" s="209">
        <f>ROUND(I142*H142,2)</f>
        <v>0</v>
      </c>
      <c r="K142" s="205" t="s">
        <v>138</v>
      </c>
      <c r="L142" s="39"/>
      <c r="M142" s="210" t="s">
        <v>1</v>
      </c>
      <c r="N142" s="211" t="s">
        <v>42</v>
      </c>
      <c r="O142" s="71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139</v>
      </c>
      <c r="AT142" s="214" t="s">
        <v>134</v>
      </c>
      <c r="AU142" s="214" t="s">
        <v>87</v>
      </c>
      <c r="AY142" s="17" t="s">
        <v>131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85</v>
      </c>
      <c r="BK142" s="215">
        <f>ROUND(I142*H142,2)</f>
        <v>0</v>
      </c>
      <c r="BL142" s="17" t="s">
        <v>139</v>
      </c>
      <c r="BM142" s="214" t="s">
        <v>209</v>
      </c>
    </row>
    <row r="143" spans="1:65" s="14" customFormat="1" ht="11.25">
      <c r="B143" s="227"/>
      <c r="C143" s="228"/>
      <c r="D143" s="218" t="s">
        <v>141</v>
      </c>
      <c r="E143" s="229" t="s">
        <v>1</v>
      </c>
      <c r="F143" s="230" t="s">
        <v>210</v>
      </c>
      <c r="G143" s="228"/>
      <c r="H143" s="231">
        <v>5.0179999999999998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141</v>
      </c>
      <c r="AU143" s="237" t="s">
        <v>87</v>
      </c>
      <c r="AV143" s="14" t="s">
        <v>87</v>
      </c>
      <c r="AW143" s="14" t="s">
        <v>34</v>
      </c>
      <c r="AX143" s="14" t="s">
        <v>85</v>
      </c>
      <c r="AY143" s="237" t="s">
        <v>131</v>
      </c>
    </row>
    <row r="144" spans="1:65" s="2" customFormat="1" ht="21.75" customHeight="1">
      <c r="A144" s="34"/>
      <c r="B144" s="35"/>
      <c r="C144" s="203" t="s">
        <v>175</v>
      </c>
      <c r="D144" s="203" t="s">
        <v>134</v>
      </c>
      <c r="E144" s="204" t="s">
        <v>166</v>
      </c>
      <c r="F144" s="205" t="s">
        <v>167</v>
      </c>
      <c r="G144" s="206" t="s">
        <v>151</v>
      </c>
      <c r="H144" s="207">
        <v>95.341999999999999</v>
      </c>
      <c r="I144" s="208"/>
      <c r="J144" s="209">
        <f>ROUND(I144*H144,2)</f>
        <v>0</v>
      </c>
      <c r="K144" s="205" t="s">
        <v>138</v>
      </c>
      <c r="L144" s="39"/>
      <c r="M144" s="210" t="s">
        <v>1</v>
      </c>
      <c r="N144" s="211" t="s">
        <v>42</v>
      </c>
      <c r="O144" s="71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139</v>
      </c>
      <c r="AT144" s="214" t="s">
        <v>134</v>
      </c>
      <c r="AU144" s="214" t="s">
        <v>87</v>
      </c>
      <c r="AY144" s="17" t="s">
        <v>131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7" t="s">
        <v>85</v>
      </c>
      <c r="BK144" s="215">
        <f>ROUND(I144*H144,2)</f>
        <v>0</v>
      </c>
      <c r="BL144" s="17" t="s">
        <v>139</v>
      </c>
      <c r="BM144" s="214" t="s">
        <v>211</v>
      </c>
    </row>
    <row r="145" spans="1:65" s="14" customFormat="1" ht="11.25">
      <c r="B145" s="227"/>
      <c r="C145" s="228"/>
      <c r="D145" s="218" t="s">
        <v>141</v>
      </c>
      <c r="E145" s="229" t="s">
        <v>1</v>
      </c>
      <c r="F145" s="230" t="s">
        <v>212</v>
      </c>
      <c r="G145" s="228"/>
      <c r="H145" s="231">
        <v>95.341999999999999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141</v>
      </c>
      <c r="AU145" s="237" t="s">
        <v>87</v>
      </c>
      <c r="AV145" s="14" t="s">
        <v>87</v>
      </c>
      <c r="AW145" s="14" t="s">
        <v>34</v>
      </c>
      <c r="AX145" s="14" t="s">
        <v>85</v>
      </c>
      <c r="AY145" s="237" t="s">
        <v>131</v>
      </c>
    </row>
    <row r="146" spans="1:65" s="2" customFormat="1" ht="21.75" customHeight="1">
      <c r="A146" s="34"/>
      <c r="B146" s="35"/>
      <c r="C146" s="203" t="s">
        <v>184</v>
      </c>
      <c r="D146" s="203" t="s">
        <v>134</v>
      </c>
      <c r="E146" s="204" t="s">
        <v>171</v>
      </c>
      <c r="F146" s="205" t="s">
        <v>172</v>
      </c>
      <c r="G146" s="206" t="s">
        <v>151</v>
      </c>
      <c r="H146" s="207">
        <v>5.0179999999999998</v>
      </c>
      <c r="I146" s="208"/>
      <c r="J146" s="209">
        <f>ROUND(I146*H146,2)</f>
        <v>0</v>
      </c>
      <c r="K146" s="205" t="s">
        <v>138</v>
      </c>
      <c r="L146" s="39"/>
      <c r="M146" s="210" t="s">
        <v>1</v>
      </c>
      <c r="N146" s="211" t="s">
        <v>42</v>
      </c>
      <c r="O146" s="71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139</v>
      </c>
      <c r="AT146" s="214" t="s">
        <v>134</v>
      </c>
      <c r="AU146" s="214" t="s">
        <v>87</v>
      </c>
      <c r="AY146" s="17" t="s">
        <v>131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85</v>
      </c>
      <c r="BK146" s="215">
        <f>ROUND(I146*H146,2)</f>
        <v>0</v>
      </c>
      <c r="BL146" s="17" t="s">
        <v>139</v>
      </c>
      <c r="BM146" s="214" t="s">
        <v>213</v>
      </c>
    </row>
    <row r="147" spans="1:65" s="13" customFormat="1" ht="22.5">
      <c r="B147" s="216"/>
      <c r="C147" s="217"/>
      <c r="D147" s="218" t="s">
        <v>141</v>
      </c>
      <c r="E147" s="219" t="s">
        <v>1</v>
      </c>
      <c r="F147" s="220" t="s">
        <v>174</v>
      </c>
      <c r="G147" s="217"/>
      <c r="H147" s="219" t="s">
        <v>1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141</v>
      </c>
      <c r="AU147" s="226" t="s">
        <v>87</v>
      </c>
      <c r="AV147" s="13" t="s">
        <v>85</v>
      </c>
      <c r="AW147" s="13" t="s">
        <v>34</v>
      </c>
      <c r="AX147" s="13" t="s">
        <v>77</v>
      </c>
      <c r="AY147" s="226" t="s">
        <v>131</v>
      </c>
    </row>
    <row r="148" spans="1:65" s="14" customFormat="1" ht="11.25">
      <c r="B148" s="227"/>
      <c r="C148" s="228"/>
      <c r="D148" s="218" t="s">
        <v>141</v>
      </c>
      <c r="E148" s="229" t="s">
        <v>1</v>
      </c>
      <c r="F148" s="230" t="s">
        <v>210</v>
      </c>
      <c r="G148" s="228"/>
      <c r="H148" s="231">
        <v>5.0179999999999998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141</v>
      </c>
      <c r="AU148" s="237" t="s">
        <v>87</v>
      </c>
      <c r="AV148" s="14" t="s">
        <v>87</v>
      </c>
      <c r="AW148" s="14" t="s">
        <v>34</v>
      </c>
      <c r="AX148" s="14" t="s">
        <v>85</v>
      </c>
      <c r="AY148" s="237" t="s">
        <v>131</v>
      </c>
    </row>
    <row r="149" spans="1:65" s="2" customFormat="1" ht="16.5" customHeight="1">
      <c r="A149" s="34"/>
      <c r="B149" s="35"/>
      <c r="C149" s="203" t="s">
        <v>132</v>
      </c>
      <c r="D149" s="203" t="s">
        <v>134</v>
      </c>
      <c r="E149" s="204" t="s">
        <v>176</v>
      </c>
      <c r="F149" s="205" t="s">
        <v>177</v>
      </c>
      <c r="G149" s="206" t="s">
        <v>151</v>
      </c>
      <c r="H149" s="207">
        <v>5.0179999999999998</v>
      </c>
      <c r="I149" s="208"/>
      <c r="J149" s="209">
        <f>ROUND(I149*H149,2)</f>
        <v>0</v>
      </c>
      <c r="K149" s="205" t="s">
        <v>178</v>
      </c>
      <c r="L149" s="39"/>
      <c r="M149" s="210" t="s">
        <v>1</v>
      </c>
      <c r="N149" s="211" t="s">
        <v>42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139</v>
      </c>
      <c r="AT149" s="214" t="s">
        <v>134</v>
      </c>
      <c r="AU149" s="214" t="s">
        <v>87</v>
      </c>
      <c r="AY149" s="17" t="s">
        <v>131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85</v>
      </c>
      <c r="BK149" s="215">
        <f>ROUND(I149*H149,2)</f>
        <v>0</v>
      </c>
      <c r="BL149" s="17" t="s">
        <v>139</v>
      </c>
      <c r="BM149" s="214" t="s">
        <v>214</v>
      </c>
    </row>
    <row r="150" spans="1:65" s="12" customFormat="1" ht="25.9" customHeight="1">
      <c r="B150" s="187"/>
      <c r="C150" s="188"/>
      <c r="D150" s="189" t="s">
        <v>76</v>
      </c>
      <c r="E150" s="190" t="s">
        <v>180</v>
      </c>
      <c r="F150" s="190" t="s">
        <v>181</v>
      </c>
      <c r="G150" s="188"/>
      <c r="H150" s="188"/>
      <c r="I150" s="191"/>
      <c r="J150" s="192">
        <f>BK150</f>
        <v>0</v>
      </c>
      <c r="K150" s="188"/>
      <c r="L150" s="193"/>
      <c r="M150" s="194"/>
      <c r="N150" s="195"/>
      <c r="O150" s="195"/>
      <c r="P150" s="196">
        <f>P151</f>
        <v>0</v>
      </c>
      <c r="Q150" s="195"/>
      <c r="R150" s="196">
        <f>R151</f>
        <v>0</v>
      </c>
      <c r="S150" s="195"/>
      <c r="T150" s="197">
        <f>T151</f>
        <v>0</v>
      </c>
      <c r="AR150" s="198" t="s">
        <v>165</v>
      </c>
      <c r="AT150" s="199" t="s">
        <v>76</v>
      </c>
      <c r="AU150" s="199" t="s">
        <v>77</v>
      </c>
      <c r="AY150" s="198" t="s">
        <v>131</v>
      </c>
      <c r="BK150" s="200">
        <f>BK151</f>
        <v>0</v>
      </c>
    </row>
    <row r="151" spans="1:65" s="12" customFormat="1" ht="22.9" customHeight="1">
      <c r="B151" s="187"/>
      <c r="C151" s="188"/>
      <c r="D151" s="189" t="s">
        <v>76</v>
      </c>
      <c r="E151" s="201" t="s">
        <v>182</v>
      </c>
      <c r="F151" s="201" t="s">
        <v>183</v>
      </c>
      <c r="G151" s="188"/>
      <c r="H151" s="188"/>
      <c r="I151" s="191"/>
      <c r="J151" s="202">
        <f>BK151</f>
        <v>0</v>
      </c>
      <c r="K151" s="188"/>
      <c r="L151" s="193"/>
      <c r="M151" s="194"/>
      <c r="N151" s="195"/>
      <c r="O151" s="195"/>
      <c r="P151" s="196">
        <f>P152</f>
        <v>0</v>
      </c>
      <c r="Q151" s="195"/>
      <c r="R151" s="196">
        <f>R152</f>
        <v>0</v>
      </c>
      <c r="S151" s="195"/>
      <c r="T151" s="197">
        <f>T152</f>
        <v>0</v>
      </c>
      <c r="AR151" s="198" t="s">
        <v>165</v>
      </c>
      <c r="AT151" s="199" t="s">
        <v>76</v>
      </c>
      <c r="AU151" s="199" t="s">
        <v>85</v>
      </c>
      <c r="AY151" s="198" t="s">
        <v>131</v>
      </c>
      <c r="BK151" s="200">
        <f>BK152</f>
        <v>0</v>
      </c>
    </row>
    <row r="152" spans="1:65" s="2" customFormat="1" ht="16.5" customHeight="1">
      <c r="A152" s="34"/>
      <c r="B152" s="35"/>
      <c r="C152" s="203" t="s">
        <v>215</v>
      </c>
      <c r="D152" s="203" t="s">
        <v>134</v>
      </c>
      <c r="E152" s="204" t="s">
        <v>185</v>
      </c>
      <c r="F152" s="205" t="s">
        <v>186</v>
      </c>
      <c r="G152" s="206" t="s">
        <v>187</v>
      </c>
      <c r="H152" s="207">
        <v>1</v>
      </c>
      <c r="I152" s="208"/>
      <c r="J152" s="209">
        <f>ROUND(I152*H152,2)</f>
        <v>0</v>
      </c>
      <c r="K152" s="205" t="s">
        <v>138</v>
      </c>
      <c r="L152" s="39"/>
      <c r="M152" s="249" t="s">
        <v>1</v>
      </c>
      <c r="N152" s="250" t="s">
        <v>42</v>
      </c>
      <c r="O152" s="251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188</v>
      </c>
      <c r="AT152" s="214" t="s">
        <v>134</v>
      </c>
      <c r="AU152" s="214" t="s">
        <v>87</v>
      </c>
      <c r="AY152" s="17" t="s">
        <v>131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85</v>
      </c>
      <c r="BK152" s="215">
        <f>ROUND(I152*H152,2)</f>
        <v>0</v>
      </c>
      <c r="BL152" s="17" t="s">
        <v>188</v>
      </c>
      <c r="BM152" s="214" t="s">
        <v>216</v>
      </c>
    </row>
    <row r="153" spans="1:65" s="2" customFormat="1" ht="6.95" customHeight="1">
      <c r="A153" s="34"/>
      <c r="B153" s="54"/>
      <c r="C153" s="55"/>
      <c r="D153" s="55"/>
      <c r="E153" s="55"/>
      <c r="F153" s="55"/>
      <c r="G153" s="55"/>
      <c r="H153" s="55"/>
      <c r="I153" s="152"/>
      <c r="J153" s="55"/>
      <c r="K153" s="55"/>
      <c r="L153" s="39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sheetProtection algorithmName="SHA-512" hashValue="pCKxJ4eesBxLeNMZ15ZGUgMFhPsPedPWfVw77TKZiLumFU7kgrCLcllhr8jC6O9DfSpmO6/umgFvpKev0fEBkQ==" saltValue="rY6qJPs/JJ864Dyox/LctPPNekLSSQTUtx6IlU5+6k736otwcrQ+wo1uamOi5mn+duJqV3foV0MCSJuy2jZbYQ==" spinCount="100000" sheet="1" objects="1" scenarios="1" formatColumns="0" formatRows="0" autoFilter="0"/>
  <autoFilter ref="C120:K15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87</v>
      </c>
    </row>
    <row r="4" spans="1:46" s="1" customFormat="1" ht="24.95" customHeight="1">
      <c r="B4" s="20"/>
      <c r="D4" s="112" t="s">
        <v>103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295" t="str">
        <f>'Rekapitulace stavby'!K6</f>
        <v>ÚKLID SKLEPŮ A PŮDNÍCH PROSTOR</v>
      </c>
      <c r="F7" s="296"/>
      <c r="G7" s="296"/>
      <c r="H7" s="296"/>
      <c r="I7" s="108"/>
      <c r="L7" s="20"/>
    </row>
    <row r="8" spans="1:46" s="2" customFormat="1" ht="12" customHeight="1">
      <c r="A8" s="34"/>
      <c r="B8" s="39"/>
      <c r="C8" s="34"/>
      <c r="D8" s="114" t="s">
        <v>104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217</v>
      </c>
      <c r="F9" s="298"/>
      <c r="G9" s="298"/>
      <c r="H9" s="298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01" t="s">
        <v>1</v>
      </c>
      <c r="F27" s="301"/>
      <c r="G27" s="301"/>
      <c r="H27" s="301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41</v>
      </c>
      <c r="E33" s="114" t="s">
        <v>42</v>
      </c>
      <c r="F33" s="130">
        <f>ROUND((SUM(BE121:BE148)),  2)</f>
        <v>0</v>
      </c>
      <c r="G33" s="34"/>
      <c r="H33" s="34"/>
      <c r="I33" s="131">
        <v>0.21</v>
      </c>
      <c r="J33" s="130">
        <f>ROUND(((SUM(BE121:BE148))*I33),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43</v>
      </c>
      <c r="F34" s="130">
        <f>ROUND((SUM(BF121:BF148)),  2)</f>
        <v>0</v>
      </c>
      <c r="G34" s="34"/>
      <c r="H34" s="34"/>
      <c r="I34" s="131">
        <v>0.15</v>
      </c>
      <c r="J34" s="130">
        <f>ROUND(((SUM(BF121:BF148))*I34),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ROUND((SUM(BG121:BG148)),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ROUND((SUM(BH121:BH148)),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ROUND((SUM(BI121:BI148)),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ÚKLID SKLEPŮ A PŮDNÍCH PROSTOR</v>
      </c>
      <c r="F85" s="303"/>
      <c r="G85" s="303"/>
      <c r="H85" s="303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4" t="str">
        <f>E9</f>
        <v>03 - Luleč - Výpravní budova</v>
      </c>
      <c r="F87" s="304"/>
      <c r="G87" s="304"/>
      <c r="H87" s="304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OŘ Brno</v>
      </c>
      <c r="G89" s="36"/>
      <c r="H89" s="36"/>
      <c r="I89" s="117" t="s">
        <v>22</v>
      </c>
      <c r="J89" s="66" t="str">
        <f>IF(J12="","",J12)</f>
        <v>23. 4. 2020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107</v>
      </c>
      <c r="D94" s="157"/>
      <c r="E94" s="157"/>
      <c r="F94" s="157"/>
      <c r="G94" s="157"/>
      <c r="H94" s="157"/>
      <c r="I94" s="158"/>
      <c r="J94" s="159" t="s">
        <v>108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109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61"/>
      <c r="C97" s="162"/>
      <c r="D97" s="163" t="s">
        <v>111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112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113</v>
      </c>
      <c r="E99" s="171"/>
      <c r="F99" s="171"/>
      <c r="G99" s="171"/>
      <c r="H99" s="171"/>
      <c r="I99" s="172"/>
      <c r="J99" s="173">
        <f>J130</f>
        <v>0</v>
      </c>
      <c r="K99" s="169"/>
      <c r="L99" s="174"/>
    </row>
    <row r="100" spans="1:31" s="9" customFormat="1" ht="24.95" customHeight="1">
      <c r="B100" s="161"/>
      <c r="C100" s="162"/>
      <c r="D100" s="163" t="s">
        <v>114</v>
      </c>
      <c r="E100" s="164"/>
      <c r="F100" s="164"/>
      <c r="G100" s="164"/>
      <c r="H100" s="164"/>
      <c r="I100" s="165"/>
      <c r="J100" s="166">
        <f>J146</f>
        <v>0</v>
      </c>
      <c r="K100" s="162"/>
      <c r="L100" s="167"/>
    </row>
    <row r="101" spans="1:31" s="10" customFormat="1" ht="19.899999999999999" customHeight="1">
      <c r="B101" s="168"/>
      <c r="C101" s="169"/>
      <c r="D101" s="170" t="s">
        <v>115</v>
      </c>
      <c r="E101" s="171"/>
      <c r="F101" s="171"/>
      <c r="G101" s="171"/>
      <c r="H101" s="171"/>
      <c r="I101" s="172"/>
      <c r="J101" s="173">
        <f>J147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2" t="str">
        <f>E7</f>
        <v>ÚKLID SKLEPŮ A PŮDNÍCH PROSTOR</v>
      </c>
      <c r="F111" s="303"/>
      <c r="G111" s="303"/>
      <c r="H111" s="303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104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4" t="str">
        <f>E9</f>
        <v>03 - Luleč - Výpravní budova</v>
      </c>
      <c r="F113" s="304"/>
      <c r="G113" s="304"/>
      <c r="H113" s="304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OŘ Brno</v>
      </c>
      <c r="G115" s="36"/>
      <c r="H115" s="36"/>
      <c r="I115" s="117" t="s">
        <v>22</v>
      </c>
      <c r="J115" s="66" t="str">
        <f>IF(J12="","",J12)</f>
        <v>23. 4. 2020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117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117" t="s">
        <v>35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117</v>
      </c>
      <c r="D120" s="178" t="s">
        <v>62</v>
      </c>
      <c r="E120" s="178" t="s">
        <v>58</v>
      </c>
      <c r="F120" s="178" t="s">
        <v>59</v>
      </c>
      <c r="G120" s="178" t="s">
        <v>118</v>
      </c>
      <c r="H120" s="178" t="s">
        <v>119</v>
      </c>
      <c r="I120" s="179" t="s">
        <v>120</v>
      </c>
      <c r="J120" s="178" t="s">
        <v>108</v>
      </c>
      <c r="K120" s="180" t="s">
        <v>121</v>
      </c>
      <c r="L120" s="181"/>
      <c r="M120" s="75" t="s">
        <v>1</v>
      </c>
      <c r="N120" s="76" t="s">
        <v>41</v>
      </c>
      <c r="O120" s="76" t="s">
        <v>122</v>
      </c>
      <c r="P120" s="76" t="s">
        <v>123</v>
      </c>
      <c r="Q120" s="76" t="s">
        <v>124</v>
      </c>
      <c r="R120" s="76" t="s">
        <v>125</v>
      </c>
      <c r="S120" s="76" t="s">
        <v>126</v>
      </c>
      <c r="T120" s="77" t="s">
        <v>127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128</v>
      </c>
      <c r="D121" s="36"/>
      <c r="E121" s="36"/>
      <c r="F121" s="36"/>
      <c r="G121" s="36"/>
      <c r="H121" s="36"/>
      <c r="I121" s="115"/>
      <c r="J121" s="182">
        <f>BK121</f>
        <v>0</v>
      </c>
      <c r="K121" s="36"/>
      <c r="L121" s="39"/>
      <c r="M121" s="78"/>
      <c r="N121" s="183"/>
      <c r="O121" s="79"/>
      <c r="P121" s="184">
        <f>P122+P146</f>
        <v>0</v>
      </c>
      <c r="Q121" s="79"/>
      <c r="R121" s="184">
        <f>R122+R146</f>
        <v>10.8719988</v>
      </c>
      <c r="S121" s="79"/>
      <c r="T121" s="185">
        <f>T122+T146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110</v>
      </c>
      <c r="BK121" s="186">
        <f>BK122+BK146</f>
        <v>0</v>
      </c>
    </row>
    <row r="122" spans="1:65" s="12" customFormat="1" ht="25.9" customHeight="1">
      <c r="B122" s="187"/>
      <c r="C122" s="188"/>
      <c r="D122" s="189" t="s">
        <v>76</v>
      </c>
      <c r="E122" s="190" t="s">
        <v>129</v>
      </c>
      <c r="F122" s="190" t="s">
        <v>130</v>
      </c>
      <c r="G122" s="188"/>
      <c r="H122" s="188"/>
      <c r="I122" s="191"/>
      <c r="J122" s="192">
        <f>BK122</f>
        <v>0</v>
      </c>
      <c r="K122" s="188"/>
      <c r="L122" s="193"/>
      <c r="M122" s="194"/>
      <c r="N122" s="195"/>
      <c r="O122" s="195"/>
      <c r="P122" s="196">
        <f>P123+P130</f>
        <v>0</v>
      </c>
      <c r="Q122" s="195"/>
      <c r="R122" s="196">
        <f>R123+R130</f>
        <v>10.8719988</v>
      </c>
      <c r="S122" s="195"/>
      <c r="T122" s="197">
        <f>T123+T130</f>
        <v>0</v>
      </c>
      <c r="AR122" s="198" t="s">
        <v>85</v>
      </c>
      <c r="AT122" s="199" t="s">
        <v>76</v>
      </c>
      <c r="AU122" s="199" t="s">
        <v>77</v>
      </c>
      <c r="AY122" s="198" t="s">
        <v>131</v>
      </c>
      <c r="BK122" s="200">
        <f>BK123+BK130</f>
        <v>0</v>
      </c>
    </row>
    <row r="123" spans="1:65" s="12" customFormat="1" ht="22.9" customHeight="1">
      <c r="B123" s="187"/>
      <c r="C123" s="188"/>
      <c r="D123" s="189" t="s">
        <v>76</v>
      </c>
      <c r="E123" s="201" t="s">
        <v>132</v>
      </c>
      <c r="F123" s="201" t="s">
        <v>133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SUM(P124:P129)</f>
        <v>0</v>
      </c>
      <c r="Q123" s="195"/>
      <c r="R123" s="196">
        <f>SUM(R124:R129)</f>
        <v>10.8719988</v>
      </c>
      <c r="S123" s="195"/>
      <c r="T123" s="197">
        <f>SUM(T124:T129)</f>
        <v>0</v>
      </c>
      <c r="AR123" s="198" t="s">
        <v>85</v>
      </c>
      <c r="AT123" s="199" t="s">
        <v>76</v>
      </c>
      <c r="AU123" s="199" t="s">
        <v>85</v>
      </c>
      <c r="AY123" s="198" t="s">
        <v>131</v>
      </c>
      <c r="BK123" s="200">
        <f>SUM(BK124:BK129)</f>
        <v>0</v>
      </c>
    </row>
    <row r="124" spans="1:65" s="2" customFormat="1" ht="21.75" customHeight="1">
      <c r="A124" s="34"/>
      <c r="B124" s="35"/>
      <c r="C124" s="203" t="s">
        <v>85</v>
      </c>
      <c r="D124" s="203" t="s">
        <v>134</v>
      </c>
      <c r="E124" s="204" t="s">
        <v>135</v>
      </c>
      <c r="F124" s="205" t="s">
        <v>136</v>
      </c>
      <c r="G124" s="206" t="s">
        <v>137</v>
      </c>
      <c r="H124" s="207">
        <v>433.32</v>
      </c>
      <c r="I124" s="208"/>
      <c r="J124" s="209">
        <f>ROUND(I124*H124,2)</f>
        <v>0</v>
      </c>
      <c r="K124" s="205" t="s">
        <v>138</v>
      </c>
      <c r="L124" s="39"/>
      <c r="M124" s="210" t="s">
        <v>1</v>
      </c>
      <c r="N124" s="211" t="s">
        <v>42</v>
      </c>
      <c r="O124" s="71"/>
      <c r="P124" s="212">
        <f>O124*H124</f>
        <v>0</v>
      </c>
      <c r="Q124" s="212">
        <v>2.5090000000000001E-2</v>
      </c>
      <c r="R124" s="212">
        <f>Q124*H124</f>
        <v>10.8719988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139</v>
      </c>
      <c r="AT124" s="214" t="s">
        <v>134</v>
      </c>
      <c r="AU124" s="214" t="s">
        <v>87</v>
      </c>
      <c r="AY124" s="17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85</v>
      </c>
      <c r="BK124" s="215">
        <f>ROUND(I124*H124,2)</f>
        <v>0</v>
      </c>
      <c r="BL124" s="17" t="s">
        <v>139</v>
      </c>
      <c r="BM124" s="214" t="s">
        <v>218</v>
      </c>
    </row>
    <row r="125" spans="1:65" s="13" customFormat="1" ht="33.75">
      <c r="B125" s="216"/>
      <c r="C125" s="217"/>
      <c r="D125" s="218" t="s">
        <v>141</v>
      </c>
      <c r="E125" s="219" t="s">
        <v>1</v>
      </c>
      <c r="F125" s="220" t="s">
        <v>142</v>
      </c>
      <c r="G125" s="217"/>
      <c r="H125" s="219" t="s">
        <v>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141</v>
      </c>
      <c r="AU125" s="226" t="s">
        <v>87</v>
      </c>
      <c r="AV125" s="13" t="s">
        <v>85</v>
      </c>
      <c r="AW125" s="13" t="s">
        <v>34</v>
      </c>
      <c r="AX125" s="13" t="s">
        <v>77</v>
      </c>
      <c r="AY125" s="226" t="s">
        <v>131</v>
      </c>
    </row>
    <row r="126" spans="1:65" s="14" customFormat="1" ht="11.25">
      <c r="B126" s="227"/>
      <c r="C126" s="228"/>
      <c r="D126" s="218" t="s">
        <v>141</v>
      </c>
      <c r="E126" s="229" t="s">
        <v>1</v>
      </c>
      <c r="F126" s="230" t="s">
        <v>219</v>
      </c>
      <c r="G126" s="228"/>
      <c r="H126" s="231">
        <v>110.7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141</v>
      </c>
      <c r="AU126" s="237" t="s">
        <v>87</v>
      </c>
      <c r="AV126" s="14" t="s">
        <v>87</v>
      </c>
      <c r="AW126" s="14" t="s">
        <v>34</v>
      </c>
      <c r="AX126" s="14" t="s">
        <v>77</v>
      </c>
      <c r="AY126" s="237" t="s">
        <v>131</v>
      </c>
    </row>
    <row r="127" spans="1:65" s="14" customFormat="1" ht="11.25">
      <c r="B127" s="227"/>
      <c r="C127" s="228"/>
      <c r="D127" s="218" t="s">
        <v>141</v>
      </c>
      <c r="E127" s="229" t="s">
        <v>1</v>
      </c>
      <c r="F127" s="230" t="s">
        <v>220</v>
      </c>
      <c r="G127" s="228"/>
      <c r="H127" s="231">
        <v>101.22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141</v>
      </c>
      <c r="AU127" s="237" t="s">
        <v>87</v>
      </c>
      <c r="AV127" s="14" t="s">
        <v>87</v>
      </c>
      <c r="AW127" s="14" t="s">
        <v>34</v>
      </c>
      <c r="AX127" s="14" t="s">
        <v>77</v>
      </c>
      <c r="AY127" s="237" t="s">
        <v>131</v>
      </c>
    </row>
    <row r="128" spans="1:65" s="14" customFormat="1" ht="11.25">
      <c r="B128" s="227"/>
      <c r="C128" s="228"/>
      <c r="D128" s="218" t="s">
        <v>141</v>
      </c>
      <c r="E128" s="229" t="s">
        <v>1</v>
      </c>
      <c r="F128" s="230" t="s">
        <v>221</v>
      </c>
      <c r="G128" s="228"/>
      <c r="H128" s="231">
        <v>221.4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141</v>
      </c>
      <c r="AU128" s="237" t="s">
        <v>87</v>
      </c>
      <c r="AV128" s="14" t="s">
        <v>87</v>
      </c>
      <c r="AW128" s="14" t="s">
        <v>34</v>
      </c>
      <c r="AX128" s="14" t="s">
        <v>77</v>
      </c>
      <c r="AY128" s="237" t="s">
        <v>131</v>
      </c>
    </row>
    <row r="129" spans="1:65" s="15" customFormat="1" ht="11.25">
      <c r="B129" s="238"/>
      <c r="C129" s="239"/>
      <c r="D129" s="218" t="s">
        <v>141</v>
      </c>
      <c r="E129" s="240" t="s">
        <v>1</v>
      </c>
      <c r="F129" s="241" t="s">
        <v>146</v>
      </c>
      <c r="G129" s="239"/>
      <c r="H129" s="242">
        <v>433.32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AT129" s="248" t="s">
        <v>141</v>
      </c>
      <c r="AU129" s="248" t="s">
        <v>87</v>
      </c>
      <c r="AV129" s="15" t="s">
        <v>139</v>
      </c>
      <c r="AW129" s="15" t="s">
        <v>34</v>
      </c>
      <c r="AX129" s="15" t="s">
        <v>85</v>
      </c>
      <c r="AY129" s="248" t="s">
        <v>131</v>
      </c>
    </row>
    <row r="130" spans="1:65" s="12" customFormat="1" ht="22.9" customHeight="1">
      <c r="B130" s="187"/>
      <c r="C130" s="188"/>
      <c r="D130" s="189" t="s">
        <v>76</v>
      </c>
      <c r="E130" s="201" t="s">
        <v>147</v>
      </c>
      <c r="F130" s="201" t="s">
        <v>148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SUM(P131:P145)</f>
        <v>0</v>
      </c>
      <c r="Q130" s="195"/>
      <c r="R130" s="196">
        <f>SUM(R131:R145)</f>
        <v>0</v>
      </c>
      <c r="S130" s="195"/>
      <c r="T130" s="197">
        <f>SUM(T131:T145)</f>
        <v>0</v>
      </c>
      <c r="AR130" s="198" t="s">
        <v>85</v>
      </c>
      <c r="AT130" s="199" t="s">
        <v>76</v>
      </c>
      <c r="AU130" s="199" t="s">
        <v>85</v>
      </c>
      <c r="AY130" s="198" t="s">
        <v>131</v>
      </c>
      <c r="BK130" s="200">
        <f>SUM(BK131:BK145)</f>
        <v>0</v>
      </c>
    </row>
    <row r="131" spans="1:65" s="2" customFormat="1" ht="21.75" customHeight="1">
      <c r="A131" s="34"/>
      <c r="B131" s="35"/>
      <c r="C131" s="203" t="s">
        <v>87</v>
      </c>
      <c r="D131" s="203" t="s">
        <v>134</v>
      </c>
      <c r="E131" s="204" t="s">
        <v>149</v>
      </c>
      <c r="F131" s="205" t="s">
        <v>150</v>
      </c>
      <c r="G131" s="206" t="s">
        <v>151</v>
      </c>
      <c r="H131" s="207">
        <v>14.06</v>
      </c>
      <c r="I131" s="208"/>
      <c r="J131" s="209">
        <f>ROUND(I131*H131,2)</f>
        <v>0</v>
      </c>
      <c r="K131" s="205" t="s">
        <v>138</v>
      </c>
      <c r="L131" s="39"/>
      <c r="M131" s="210" t="s">
        <v>1</v>
      </c>
      <c r="N131" s="211" t="s">
        <v>42</v>
      </c>
      <c r="O131" s="71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139</v>
      </c>
      <c r="AT131" s="214" t="s">
        <v>134</v>
      </c>
      <c r="AU131" s="214" t="s">
        <v>87</v>
      </c>
      <c r="AY131" s="17" t="s">
        <v>131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85</v>
      </c>
      <c r="BK131" s="215">
        <f>ROUND(I131*H131,2)</f>
        <v>0</v>
      </c>
      <c r="BL131" s="17" t="s">
        <v>139</v>
      </c>
      <c r="BM131" s="214" t="s">
        <v>222</v>
      </c>
    </row>
    <row r="132" spans="1:65" s="14" customFormat="1" ht="11.25">
      <c r="B132" s="227"/>
      <c r="C132" s="228"/>
      <c r="D132" s="218" t="s">
        <v>141</v>
      </c>
      <c r="E132" s="229" t="s">
        <v>1</v>
      </c>
      <c r="F132" s="230" t="s">
        <v>223</v>
      </c>
      <c r="G132" s="228"/>
      <c r="H132" s="231">
        <v>4.9820000000000002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141</v>
      </c>
      <c r="AU132" s="237" t="s">
        <v>87</v>
      </c>
      <c r="AV132" s="14" t="s">
        <v>87</v>
      </c>
      <c r="AW132" s="14" t="s">
        <v>34</v>
      </c>
      <c r="AX132" s="14" t="s">
        <v>77</v>
      </c>
      <c r="AY132" s="237" t="s">
        <v>131</v>
      </c>
    </row>
    <row r="133" spans="1:65" s="14" customFormat="1" ht="11.25">
      <c r="B133" s="227"/>
      <c r="C133" s="228"/>
      <c r="D133" s="218" t="s">
        <v>141</v>
      </c>
      <c r="E133" s="229" t="s">
        <v>1</v>
      </c>
      <c r="F133" s="230" t="s">
        <v>224</v>
      </c>
      <c r="G133" s="228"/>
      <c r="H133" s="231">
        <v>3.5430000000000001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141</v>
      </c>
      <c r="AU133" s="237" t="s">
        <v>87</v>
      </c>
      <c r="AV133" s="14" t="s">
        <v>87</v>
      </c>
      <c r="AW133" s="14" t="s">
        <v>34</v>
      </c>
      <c r="AX133" s="14" t="s">
        <v>77</v>
      </c>
      <c r="AY133" s="237" t="s">
        <v>131</v>
      </c>
    </row>
    <row r="134" spans="1:65" s="14" customFormat="1" ht="11.25">
      <c r="B134" s="227"/>
      <c r="C134" s="228"/>
      <c r="D134" s="218" t="s">
        <v>141</v>
      </c>
      <c r="E134" s="229" t="s">
        <v>1</v>
      </c>
      <c r="F134" s="230" t="s">
        <v>225</v>
      </c>
      <c r="G134" s="228"/>
      <c r="H134" s="231">
        <v>5.5350000000000001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141</v>
      </c>
      <c r="AU134" s="237" t="s">
        <v>87</v>
      </c>
      <c r="AV134" s="14" t="s">
        <v>87</v>
      </c>
      <c r="AW134" s="14" t="s">
        <v>34</v>
      </c>
      <c r="AX134" s="14" t="s">
        <v>77</v>
      </c>
      <c r="AY134" s="237" t="s">
        <v>131</v>
      </c>
    </row>
    <row r="135" spans="1:65" s="15" customFormat="1" ht="11.25">
      <c r="B135" s="238"/>
      <c r="C135" s="239"/>
      <c r="D135" s="218" t="s">
        <v>141</v>
      </c>
      <c r="E135" s="240" t="s">
        <v>1</v>
      </c>
      <c r="F135" s="241" t="s">
        <v>146</v>
      </c>
      <c r="G135" s="239"/>
      <c r="H135" s="242">
        <v>14.06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AT135" s="248" t="s">
        <v>141</v>
      </c>
      <c r="AU135" s="248" t="s">
        <v>87</v>
      </c>
      <c r="AV135" s="15" t="s">
        <v>139</v>
      </c>
      <c r="AW135" s="15" t="s">
        <v>34</v>
      </c>
      <c r="AX135" s="15" t="s">
        <v>85</v>
      </c>
      <c r="AY135" s="248" t="s">
        <v>131</v>
      </c>
    </row>
    <row r="136" spans="1:65" s="2" customFormat="1" ht="21.75" customHeight="1">
      <c r="A136" s="34"/>
      <c r="B136" s="35"/>
      <c r="C136" s="203" t="s">
        <v>156</v>
      </c>
      <c r="D136" s="203" t="s">
        <v>134</v>
      </c>
      <c r="E136" s="204" t="s">
        <v>157</v>
      </c>
      <c r="F136" s="205" t="s">
        <v>158</v>
      </c>
      <c r="G136" s="206" t="s">
        <v>151</v>
      </c>
      <c r="H136" s="207">
        <v>70.3</v>
      </c>
      <c r="I136" s="208"/>
      <c r="J136" s="209">
        <f>ROUND(I136*H136,2)</f>
        <v>0</v>
      </c>
      <c r="K136" s="205" t="s">
        <v>138</v>
      </c>
      <c r="L136" s="39"/>
      <c r="M136" s="210" t="s">
        <v>1</v>
      </c>
      <c r="N136" s="211" t="s">
        <v>42</v>
      </c>
      <c r="O136" s="7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139</v>
      </c>
      <c r="AT136" s="214" t="s">
        <v>134</v>
      </c>
      <c r="AU136" s="214" t="s">
        <v>87</v>
      </c>
      <c r="AY136" s="17" t="s">
        <v>131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85</v>
      </c>
      <c r="BK136" s="215">
        <f>ROUND(I136*H136,2)</f>
        <v>0</v>
      </c>
      <c r="BL136" s="17" t="s">
        <v>139</v>
      </c>
      <c r="BM136" s="214" t="s">
        <v>226</v>
      </c>
    </row>
    <row r="137" spans="1:65" s="14" customFormat="1" ht="11.25">
      <c r="B137" s="227"/>
      <c r="C137" s="228"/>
      <c r="D137" s="218" t="s">
        <v>141</v>
      </c>
      <c r="E137" s="229" t="s">
        <v>1</v>
      </c>
      <c r="F137" s="230" t="s">
        <v>227</v>
      </c>
      <c r="G137" s="228"/>
      <c r="H137" s="231">
        <v>70.3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141</v>
      </c>
      <c r="AU137" s="237" t="s">
        <v>87</v>
      </c>
      <c r="AV137" s="14" t="s">
        <v>87</v>
      </c>
      <c r="AW137" s="14" t="s">
        <v>34</v>
      </c>
      <c r="AX137" s="14" t="s">
        <v>85</v>
      </c>
      <c r="AY137" s="237" t="s">
        <v>131</v>
      </c>
    </row>
    <row r="138" spans="1:65" s="2" customFormat="1" ht="21.75" customHeight="1">
      <c r="A138" s="34"/>
      <c r="B138" s="35"/>
      <c r="C138" s="203" t="s">
        <v>139</v>
      </c>
      <c r="D138" s="203" t="s">
        <v>134</v>
      </c>
      <c r="E138" s="204" t="s">
        <v>161</v>
      </c>
      <c r="F138" s="205" t="s">
        <v>162</v>
      </c>
      <c r="G138" s="206" t="s">
        <v>151</v>
      </c>
      <c r="H138" s="207">
        <v>14.06</v>
      </c>
      <c r="I138" s="208"/>
      <c r="J138" s="209">
        <f>ROUND(I138*H138,2)</f>
        <v>0</v>
      </c>
      <c r="K138" s="205" t="s">
        <v>138</v>
      </c>
      <c r="L138" s="39"/>
      <c r="M138" s="210" t="s">
        <v>1</v>
      </c>
      <c r="N138" s="211" t="s">
        <v>42</v>
      </c>
      <c r="O138" s="71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139</v>
      </c>
      <c r="AT138" s="214" t="s">
        <v>134</v>
      </c>
      <c r="AU138" s="214" t="s">
        <v>87</v>
      </c>
      <c r="AY138" s="17" t="s">
        <v>131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85</v>
      </c>
      <c r="BK138" s="215">
        <f>ROUND(I138*H138,2)</f>
        <v>0</v>
      </c>
      <c r="BL138" s="17" t="s">
        <v>139</v>
      </c>
      <c r="BM138" s="214" t="s">
        <v>228</v>
      </c>
    </row>
    <row r="139" spans="1:65" s="14" customFormat="1" ht="11.25">
      <c r="B139" s="227"/>
      <c r="C139" s="228"/>
      <c r="D139" s="218" t="s">
        <v>141</v>
      </c>
      <c r="E139" s="229" t="s">
        <v>1</v>
      </c>
      <c r="F139" s="230" t="s">
        <v>229</v>
      </c>
      <c r="G139" s="228"/>
      <c r="H139" s="231">
        <v>14.06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141</v>
      </c>
      <c r="AU139" s="237" t="s">
        <v>87</v>
      </c>
      <c r="AV139" s="14" t="s">
        <v>87</v>
      </c>
      <c r="AW139" s="14" t="s">
        <v>34</v>
      </c>
      <c r="AX139" s="14" t="s">
        <v>85</v>
      </c>
      <c r="AY139" s="237" t="s">
        <v>131</v>
      </c>
    </row>
    <row r="140" spans="1:65" s="2" customFormat="1" ht="21.75" customHeight="1">
      <c r="A140" s="34"/>
      <c r="B140" s="35"/>
      <c r="C140" s="203" t="s">
        <v>165</v>
      </c>
      <c r="D140" s="203" t="s">
        <v>134</v>
      </c>
      <c r="E140" s="204" t="s">
        <v>166</v>
      </c>
      <c r="F140" s="205" t="s">
        <v>167</v>
      </c>
      <c r="G140" s="206" t="s">
        <v>151</v>
      </c>
      <c r="H140" s="207">
        <v>196.84</v>
      </c>
      <c r="I140" s="208"/>
      <c r="J140" s="209">
        <f>ROUND(I140*H140,2)</f>
        <v>0</v>
      </c>
      <c r="K140" s="205" t="s">
        <v>138</v>
      </c>
      <c r="L140" s="39"/>
      <c r="M140" s="210" t="s">
        <v>1</v>
      </c>
      <c r="N140" s="211" t="s">
        <v>42</v>
      </c>
      <c r="O140" s="71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139</v>
      </c>
      <c r="AT140" s="214" t="s">
        <v>134</v>
      </c>
      <c r="AU140" s="214" t="s">
        <v>87</v>
      </c>
      <c r="AY140" s="17" t="s">
        <v>131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85</v>
      </c>
      <c r="BK140" s="215">
        <f>ROUND(I140*H140,2)</f>
        <v>0</v>
      </c>
      <c r="BL140" s="17" t="s">
        <v>139</v>
      </c>
      <c r="BM140" s="214" t="s">
        <v>230</v>
      </c>
    </row>
    <row r="141" spans="1:65" s="14" customFormat="1" ht="11.25">
      <c r="B141" s="227"/>
      <c r="C141" s="228"/>
      <c r="D141" s="218" t="s">
        <v>141</v>
      </c>
      <c r="E141" s="229" t="s">
        <v>1</v>
      </c>
      <c r="F141" s="230" t="s">
        <v>231</v>
      </c>
      <c r="G141" s="228"/>
      <c r="H141" s="231">
        <v>196.84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141</v>
      </c>
      <c r="AU141" s="237" t="s">
        <v>87</v>
      </c>
      <c r="AV141" s="14" t="s">
        <v>87</v>
      </c>
      <c r="AW141" s="14" t="s">
        <v>34</v>
      </c>
      <c r="AX141" s="14" t="s">
        <v>85</v>
      </c>
      <c r="AY141" s="237" t="s">
        <v>131</v>
      </c>
    </row>
    <row r="142" spans="1:65" s="2" customFormat="1" ht="21.75" customHeight="1">
      <c r="A142" s="34"/>
      <c r="B142" s="35"/>
      <c r="C142" s="203" t="s">
        <v>170</v>
      </c>
      <c r="D142" s="203" t="s">
        <v>134</v>
      </c>
      <c r="E142" s="204" t="s">
        <v>171</v>
      </c>
      <c r="F142" s="205" t="s">
        <v>172</v>
      </c>
      <c r="G142" s="206" t="s">
        <v>151</v>
      </c>
      <c r="H142" s="207">
        <v>14.06</v>
      </c>
      <c r="I142" s="208"/>
      <c r="J142" s="209">
        <f>ROUND(I142*H142,2)</f>
        <v>0</v>
      </c>
      <c r="K142" s="205" t="s">
        <v>138</v>
      </c>
      <c r="L142" s="39"/>
      <c r="M142" s="210" t="s">
        <v>1</v>
      </c>
      <c r="N142" s="211" t="s">
        <v>42</v>
      </c>
      <c r="O142" s="71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139</v>
      </c>
      <c r="AT142" s="214" t="s">
        <v>134</v>
      </c>
      <c r="AU142" s="214" t="s">
        <v>87</v>
      </c>
      <c r="AY142" s="17" t="s">
        <v>131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85</v>
      </c>
      <c r="BK142" s="215">
        <f>ROUND(I142*H142,2)</f>
        <v>0</v>
      </c>
      <c r="BL142" s="17" t="s">
        <v>139</v>
      </c>
      <c r="BM142" s="214" t="s">
        <v>232</v>
      </c>
    </row>
    <row r="143" spans="1:65" s="13" customFormat="1" ht="22.5">
      <c r="B143" s="216"/>
      <c r="C143" s="217"/>
      <c r="D143" s="218" t="s">
        <v>141</v>
      </c>
      <c r="E143" s="219" t="s">
        <v>1</v>
      </c>
      <c r="F143" s="220" t="s">
        <v>174</v>
      </c>
      <c r="G143" s="217"/>
      <c r="H143" s="219" t="s">
        <v>1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141</v>
      </c>
      <c r="AU143" s="226" t="s">
        <v>87</v>
      </c>
      <c r="AV143" s="13" t="s">
        <v>85</v>
      </c>
      <c r="AW143" s="13" t="s">
        <v>34</v>
      </c>
      <c r="AX143" s="13" t="s">
        <v>77</v>
      </c>
      <c r="AY143" s="226" t="s">
        <v>131</v>
      </c>
    </row>
    <row r="144" spans="1:65" s="14" customFormat="1" ht="11.25">
      <c r="B144" s="227"/>
      <c r="C144" s="228"/>
      <c r="D144" s="218" t="s">
        <v>141</v>
      </c>
      <c r="E144" s="229" t="s">
        <v>1</v>
      </c>
      <c r="F144" s="230" t="s">
        <v>229</v>
      </c>
      <c r="G144" s="228"/>
      <c r="H144" s="231">
        <v>14.06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141</v>
      </c>
      <c r="AU144" s="237" t="s">
        <v>87</v>
      </c>
      <c r="AV144" s="14" t="s">
        <v>87</v>
      </c>
      <c r="AW144" s="14" t="s">
        <v>34</v>
      </c>
      <c r="AX144" s="14" t="s">
        <v>85</v>
      </c>
      <c r="AY144" s="237" t="s">
        <v>131</v>
      </c>
    </row>
    <row r="145" spans="1:65" s="2" customFormat="1" ht="16.5" customHeight="1">
      <c r="A145" s="34"/>
      <c r="B145" s="35"/>
      <c r="C145" s="203" t="s">
        <v>175</v>
      </c>
      <c r="D145" s="203" t="s">
        <v>134</v>
      </c>
      <c r="E145" s="204" t="s">
        <v>176</v>
      </c>
      <c r="F145" s="205" t="s">
        <v>177</v>
      </c>
      <c r="G145" s="206" t="s">
        <v>151</v>
      </c>
      <c r="H145" s="207">
        <v>14.06</v>
      </c>
      <c r="I145" s="208"/>
      <c r="J145" s="209">
        <f>ROUND(I145*H145,2)</f>
        <v>0</v>
      </c>
      <c r="K145" s="205" t="s">
        <v>178</v>
      </c>
      <c r="L145" s="39"/>
      <c r="M145" s="210" t="s">
        <v>1</v>
      </c>
      <c r="N145" s="211" t="s">
        <v>42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139</v>
      </c>
      <c r="AT145" s="214" t="s">
        <v>134</v>
      </c>
      <c r="AU145" s="214" t="s">
        <v>87</v>
      </c>
      <c r="AY145" s="17" t="s">
        <v>131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85</v>
      </c>
      <c r="BK145" s="215">
        <f>ROUND(I145*H145,2)</f>
        <v>0</v>
      </c>
      <c r="BL145" s="17" t="s">
        <v>139</v>
      </c>
      <c r="BM145" s="214" t="s">
        <v>233</v>
      </c>
    </row>
    <row r="146" spans="1:65" s="12" customFormat="1" ht="25.9" customHeight="1">
      <c r="B146" s="187"/>
      <c r="C146" s="188"/>
      <c r="D146" s="189" t="s">
        <v>76</v>
      </c>
      <c r="E146" s="190" t="s">
        <v>180</v>
      </c>
      <c r="F146" s="190" t="s">
        <v>181</v>
      </c>
      <c r="G146" s="188"/>
      <c r="H146" s="188"/>
      <c r="I146" s="191"/>
      <c r="J146" s="192">
        <f>BK146</f>
        <v>0</v>
      </c>
      <c r="K146" s="188"/>
      <c r="L146" s="193"/>
      <c r="M146" s="194"/>
      <c r="N146" s="195"/>
      <c r="O146" s="195"/>
      <c r="P146" s="196">
        <f>P147</f>
        <v>0</v>
      </c>
      <c r="Q146" s="195"/>
      <c r="R146" s="196">
        <f>R147</f>
        <v>0</v>
      </c>
      <c r="S146" s="195"/>
      <c r="T146" s="197">
        <f>T147</f>
        <v>0</v>
      </c>
      <c r="AR146" s="198" t="s">
        <v>165</v>
      </c>
      <c r="AT146" s="199" t="s">
        <v>76</v>
      </c>
      <c r="AU146" s="199" t="s">
        <v>77</v>
      </c>
      <c r="AY146" s="198" t="s">
        <v>131</v>
      </c>
      <c r="BK146" s="200">
        <f>BK147</f>
        <v>0</v>
      </c>
    </row>
    <row r="147" spans="1:65" s="12" customFormat="1" ht="22.9" customHeight="1">
      <c r="B147" s="187"/>
      <c r="C147" s="188"/>
      <c r="D147" s="189" t="s">
        <v>76</v>
      </c>
      <c r="E147" s="201" t="s">
        <v>182</v>
      </c>
      <c r="F147" s="201" t="s">
        <v>183</v>
      </c>
      <c r="G147" s="188"/>
      <c r="H147" s="188"/>
      <c r="I147" s="191"/>
      <c r="J147" s="202">
        <f>BK147</f>
        <v>0</v>
      </c>
      <c r="K147" s="188"/>
      <c r="L147" s="193"/>
      <c r="M147" s="194"/>
      <c r="N147" s="195"/>
      <c r="O147" s="195"/>
      <c r="P147" s="196">
        <f>P148</f>
        <v>0</v>
      </c>
      <c r="Q147" s="195"/>
      <c r="R147" s="196">
        <f>R148</f>
        <v>0</v>
      </c>
      <c r="S147" s="195"/>
      <c r="T147" s="197">
        <f>T148</f>
        <v>0</v>
      </c>
      <c r="AR147" s="198" t="s">
        <v>165</v>
      </c>
      <c r="AT147" s="199" t="s">
        <v>76</v>
      </c>
      <c r="AU147" s="199" t="s">
        <v>85</v>
      </c>
      <c r="AY147" s="198" t="s">
        <v>131</v>
      </c>
      <c r="BK147" s="200">
        <f>BK148</f>
        <v>0</v>
      </c>
    </row>
    <row r="148" spans="1:65" s="2" customFormat="1" ht="16.5" customHeight="1">
      <c r="A148" s="34"/>
      <c r="B148" s="35"/>
      <c r="C148" s="203" t="s">
        <v>184</v>
      </c>
      <c r="D148" s="203" t="s">
        <v>134</v>
      </c>
      <c r="E148" s="204" t="s">
        <v>185</v>
      </c>
      <c r="F148" s="205" t="s">
        <v>186</v>
      </c>
      <c r="G148" s="206" t="s">
        <v>187</v>
      </c>
      <c r="H148" s="207">
        <v>1</v>
      </c>
      <c r="I148" s="208"/>
      <c r="J148" s="209">
        <f>ROUND(I148*H148,2)</f>
        <v>0</v>
      </c>
      <c r="K148" s="205" t="s">
        <v>138</v>
      </c>
      <c r="L148" s="39"/>
      <c r="M148" s="249" t="s">
        <v>1</v>
      </c>
      <c r="N148" s="250" t="s">
        <v>42</v>
      </c>
      <c r="O148" s="251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188</v>
      </c>
      <c r="AT148" s="214" t="s">
        <v>134</v>
      </c>
      <c r="AU148" s="214" t="s">
        <v>87</v>
      </c>
      <c r="AY148" s="17" t="s">
        <v>131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85</v>
      </c>
      <c r="BK148" s="215">
        <f>ROUND(I148*H148,2)</f>
        <v>0</v>
      </c>
      <c r="BL148" s="17" t="s">
        <v>188</v>
      </c>
      <c r="BM148" s="214" t="s">
        <v>234</v>
      </c>
    </row>
    <row r="149" spans="1:65" s="2" customFormat="1" ht="6.95" customHeight="1">
      <c r="A149" s="34"/>
      <c r="B149" s="54"/>
      <c r="C149" s="55"/>
      <c r="D149" s="55"/>
      <c r="E149" s="55"/>
      <c r="F149" s="55"/>
      <c r="G149" s="55"/>
      <c r="H149" s="55"/>
      <c r="I149" s="152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EkgtVArPsHnezoSymtcMOuzNtBjWI844EhOfFXLusYhtWyg8B9YLPD0AsMCEfek3wHukXaC0Jgw02WPdlMN8mA==" saltValue="jSKeJZ1998hkmuRBwDtaDUksBVwM98i60Lsnav9wRcFagQ0xs/kEz2foR5/ujefT8eia12zYQHw+zWBY0FubHQ==" spinCount="100000" sheet="1" objects="1" scenarios="1" formatColumns="0" formatRows="0" autoFilter="0"/>
  <autoFilter ref="C120:K14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87</v>
      </c>
    </row>
    <row r="4" spans="1:46" s="1" customFormat="1" ht="24.95" customHeight="1">
      <c r="B4" s="20"/>
      <c r="D4" s="112" t="s">
        <v>103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295" t="str">
        <f>'Rekapitulace stavby'!K6</f>
        <v>ÚKLID SKLEPŮ A PŮDNÍCH PROSTOR</v>
      </c>
      <c r="F7" s="296"/>
      <c r="G7" s="296"/>
      <c r="H7" s="296"/>
      <c r="I7" s="108"/>
      <c r="L7" s="20"/>
    </row>
    <row r="8" spans="1:46" s="2" customFormat="1" ht="12" customHeight="1">
      <c r="A8" s="34"/>
      <c r="B8" s="39"/>
      <c r="C8" s="34"/>
      <c r="D8" s="114" t="s">
        <v>104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235</v>
      </c>
      <c r="F9" s="298"/>
      <c r="G9" s="298"/>
      <c r="H9" s="298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01" t="s">
        <v>1</v>
      </c>
      <c r="F27" s="301"/>
      <c r="G27" s="301"/>
      <c r="H27" s="301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41</v>
      </c>
      <c r="E33" s="114" t="s">
        <v>42</v>
      </c>
      <c r="F33" s="130">
        <f>ROUND((SUM(BE121:BE146)),  2)</f>
        <v>0</v>
      </c>
      <c r="G33" s="34"/>
      <c r="H33" s="34"/>
      <c r="I33" s="131">
        <v>0.21</v>
      </c>
      <c r="J33" s="130">
        <f>ROUND(((SUM(BE121:BE146))*I33),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43</v>
      </c>
      <c r="F34" s="130">
        <f>ROUND((SUM(BF121:BF146)),  2)</f>
        <v>0</v>
      </c>
      <c r="G34" s="34"/>
      <c r="H34" s="34"/>
      <c r="I34" s="131">
        <v>0.15</v>
      </c>
      <c r="J34" s="130">
        <f>ROUND(((SUM(BF121:BF146))*I34),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ROUND((SUM(BG121:BG146)),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ROUND((SUM(BH121:BH146)),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ROUND((SUM(BI121:BI146)),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ÚKLID SKLEPŮ A PŮDNÍCH PROSTOR</v>
      </c>
      <c r="F85" s="303"/>
      <c r="G85" s="303"/>
      <c r="H85" s="303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4" t="str">
        <f>E9</f>
        <v>04 - Břežany  - Budova zastávky</v>
      </c>
      <c r="F87" s="304"/>
      <c r="G87" s="304"/>
      <c r="H87" s="304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OŘ Brno</v>
      </c>
      <c r="G89" s="36"/>
      <c r="H89" s="36"/>
      <c r="I89" s="117" t="s">
        <v>22</v>
      </c>
      <c r="J89" s="66" t="str">
        <f>IF(J12="","",J12)</f>
        <v>23. 4. 2020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107</v>
      </c>
      <c r="D94" s="157"/>
      <c r="E94" s="157"/>
      <c r="F94" s="157"/>
      <c r="G94" s="157"/>
      <c r="H94" s="157"/>
      <c r="I94" s="158"/>
      <c r="J94" s="159" t="s">
        <v>108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109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61"/>
      <c r="C97" s="162"/>
      <c r="D97" s="163" t="s">
        <v>111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112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113</v>
      </c>
      <c r="E99" s="171"/>
      <c r="F99" s="171"/>
      <c r="G99" s="171"/>
      <c r="H99" s="171"/>
      <c r="I99" s="172"/>
      <c r="J99" s="173">
        <f>J129</f>
        <v>0</v>
      </c>
      <c r="K99" s="169"/>
      <c r="L99" s="174"/>
    </row>
    <row r="100" spans="1:31" s="9" customFormat="1" ht="24.95" customHeight="1">
      <c r="B100" s="161"/>
      <c r="C100" s="162"/>
      <c r="D100" s="163" t="s">
        <v>114</v>
      </c>
      <c r="E100" s="164"/>
      <c r="F100" s="164"/>
      <c r="G100" s="164"/>
      <c r="H100" s="164"/>
      <c r="I100" s="165"/>
      <c r="J100" s="166">
        <f>J144</f>
        <v>0</v>
      </c>
      <c r="K100" s="162"/>
      <c r="L100" s="167"/>
    </row>
    <row r="101" spans="1:31" s="10" customFormat="1" ht="19.899999999999999" customHeight="1">
      <c r="B101" s="168"/>
      <c r="C101" s="169"/>
      <c r="D101" s="170" t="s">
        <v>115</v>
      </c>
      <c r="E101" s="171"/>
      <c r="F101" s="171"/>
      <c r="G101" s="171"/>
      <c r="H101" s="171"/>
      <c r="I101" s="172"/>
      <c r="J101" s="173">
        <f>J145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2" t="str">
        <f>E7</f>
        <v>ÚKLID SKLEPŮ A PŮDNÍCH PROSTOR</v>
      </c>
      <c r="F111" s="303"/>
      <c r="G111" s="303"/>
      <c r="H111" s="303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104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4" t="str">
        <f>E9</f>
        <v>04 - Břežany  - Budova zastávky</v>
      </c>
      <c r="F113" s="304"/>
      <c r="G113" s="304"/>
      <c r="H113" s="304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OŘ Brno</v>
      </c>
      <c r="G115" s="36"/>
      <c r="H115" s="36"/>
      <c r="I115" s="117" t="s">
        <v>22</v>
      </c>
      <c r="J115" s="66" t="str">
        <f>IF(J12="","",J12)</f>
        <v>23. 4. 2020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117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117" t="s">
        <v>35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117</v>
      </c>
      <c r="D120" s="178" t="s">
        <v>62</v>
      </c>
      <c r="E120" s="178" t="s">
        <v>58</v>
      </c>
      <c r="F120" s="178" t="s">
        <v>59</v>
      </c>
      <c r="G120" s="178" t="s">
        <v>118</v>
      </c>
      <c r="H120" s="178" t="s">
        <v>119</v>
      </c>
      <c r="I120" s="179" t="s">
        <v>120</v>
      </c>
      <c r="J120" s="178" t="s">
        <v>108</v>
      </c>
      <c r="K120" s="180" t="s">
        <v>121</v>
      </c>
      <c r="L120" s="181"/>
      <c r="M120" s="75" t="s">
        <v>1</v>
      </c>
      <c r="N120" s="76" t="s">
        <v>41</v>
      </c>
      <c r="O120" s="76" t="s">
        <v>122</v>
      </c>
      <c r="P120" s="76" t="s">
        <v>123</v>
      </c>
      <c r="Q120" s="76" t="s">
        <v>124</v>
      </c>
      <c r="R120" s="76" t="s">
        <v>125</v>
      </c>
      <c r="S120" s="76" t="s">
        <v>126</v>
      </c>
      <c r="T120" s="77" t="s">
        <v>127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128</v>
      </c>
      <c r="D121" s="36"/>
      <c r="E121" s="36"/>
      <c r="F121" s="36"/>
      <c r="G121" s="36"/>
      <c r="H121" s="36"/>
      <c r="I121" s="115"/>
      <c r="J121" s="182">
        <f>BK121</f>
        <v>0</v>
      </c>
      <c r="K121" s="36"/>
      <c r="L121" s="39"/>
      <c r="M121" s="78"/>
      <c r="N121" s="183"/>
      <c r="O121" s="79"/>
      <c r="P121" s="184">
        <f>P122+P144</f>
        <v>0</v>
      </c>
      <c r="Q121" s="79"/>
      <c r="R121" s="184">
        <f>R122+R144</f>
        <v>6.253088</v>
      </c>
      <c r="S121" s="79"/>
      <c r="T121" s="185">
        <f>T122+T144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110</v>
      </c>
      <c r="BK121" s="186">
        <f>BK122+BK144</f>
        <v>0</v>
      </c>
    </row>
    <row r="122" spans="1:65" s="12" customFormat="1" ht="25.9" customHeight="1">
      <c r="B122" s="187"/>
      <c r="C122" s="188"/>
      <c r="D122" s="189" t="s">
        <v>76</v>
      </c>
      <c r="E122" s="190" t="s">
        <v>129</v>
      </c>
      <c r="F122" s="190" t="s">
        <v>130</v>
      </c>
      <c r="G122" s="188"/>
      <c r="H122" s="188"/>
      <c r="I122" s="191"/>
      <c r="J122" s="192">
        <f>BK122</f>
        <v>0</v>
      </c>
      <c r="K122" s="188"/>
      <c r="L122" s="193"/>
      <c r="M122" s="194"/>
      <c r="N122" s="195"/>
      <c r="O122" s="195"/>
      <c r="P122" s="196">
        <f>P123+P129</f>
        <v>0</v>
      </c>
      <c r="Q122" s="195"/>
      <c r="R122" s="196">
        <f>R123+R129</f>
        <v>6.253088</v>
      </c>
      <c r="S122" s="195"/>
      <c r="T122" s="197">
        <f>T123+T129</f>
        <v>0</v>
      </c>
      <c r="AR122" s="198" t="s">
        <v>85</v>
      </c>
      <c r="AT122" s="199" t="s">
        <v>76</v>
      </c>
      <c r="AU122" s="199" t="s">
        <v>77</v>
      </c>
      <c r="AY122" s="198" t="s">
        <v>131</v>
      </c>
      <c r="BK122" s="200">
        <f>BK123+BK129</f>
        <v>0</v>
      </c>
    </row>
    <row r="123" spans="1:65" s="12" customFormat="1" ht="22.9" customHeight="1">
      <c r="B123" s="187"/>
      <c r="C123" s="188"/>
      <c r="D123" s="189" t="s">
        <v>76</v>
      </c>
      <c r="E123" s="201" t="s">
        <v>132</v>
      </c>
      <c r="F123" s="201" t="s">
        <v>133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SUM(P124:P128)</f>
        <v>0</v>
      </c>
      <c r="Q123" s="195"/>
      <c r="R123" s="196">
        <f>SUM(R124:R128)</f>
        <v>6.253088</v>
      </c>
      <c r="S123" s="195"/>
      <c r="T123" s="197">
        <f>SUM(T124:T128)</f>
        <v>0</v>
      </c>
      <c r="AR123" s="198" t="s">
        <v>85</v>
      </c>
      <c r="AT123" s="199" t="s">
        <v>76</v>
      </c>
      <c r="AU123" s="199" t="s">
        <v>85</v>
      </c>
      <c r="AY123" s="198" t="s">
        <v>131</v>
      </c>
      <c r="BK123" s="200">
        <f>SUM(BK124:BK128)</f>
        <v>0</v>
      </c>
    </row>
    <row r="124" spans="1:65" s="2" customFormat="1" ht="21.75" customHeight="1">
      <c r="A124" s="34"/>
      <c r="B124" s="35"/>
      <c r="C124" s="203" t="s">
        <v>85</v>
      </c>
      <c r="D124" s="203" t="s">
        <v>134</v>
      </c>
      <c r="E124" s="204" t="s">
        <v>135</v>
      </c>
      <c r="F124" s="205" t="s">
        <v>136</v>
      </c>
      <c r="G124" s="206" t="s">
        <v>137</v>
      </c>
      <c r="H124" s="207">
        <v>297.2</v>
      </c>
      <c r="I124" s="208"/>
      <c r="J124" s="209">
        <f>ROUND(I124*H124,2)</f>
        <v>0</v>
      </c>
      <c r="K124" s="205" t="s">
        <v>138</v>
      </c>
      <c r="L124" s="39"/>
      <c r="M124" s="210" t="s">
        <v>1</v>
      </c>
      <c r="N124" s="211" t="s">
        <v>42</v>
      </c>
      <c r="O124" s="71"/>
      <c r="P124" s="212">
        <f>O124*H124</f>
        <v>0</v>
      </c>
      <c r="Q124" s="212">
        <v>2.104E-2</v>
      </c>
      <c r="R124" s="212">
        <f>Q124*H124</f>
        <v>6.253088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139</v>
      </c>
      <c r="AT124" s="214" t="s">
        <v>134</v>
      </c>
      <c r="AU124" s="214" t="s">
        <v>87</v>
      </c>
      <c r="AY124" s="17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85</v>
      </c>
      <c r="BK124" s="215">
        <f>ROUND(I124*H124,2)</f>
        <v>0</v>
      </c>
      <c r="BL124" s="17" t="s">
        <v>139</v>
      </c>
      <c r="BM124" s="214" t="s">
        <v>236</v>
      </c>
    </row>
    <row r="125" spans="1:65" s="13" customFormat="1" ht="33.75">
      <c r="B125" s="216"/>
      <c r="C125" s="217"/>
      <c r="D125" s="218" t="s">
        <v>141</v>
      </c>
      <c r="E125" s="219" t="s">
        <v>1</v>
      </c>
      <c r="F125" s="220" t="s">
        <v>142</v>
      </c>
      <c r="G125" s="217"/>
      <c r="H125" s="219" t="s">
        <v>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141</v>
      </c>
      <c r="AU125" s="226" t="s">
        <v>87</v>
      </c>
      <c r="AV125" s="13" t="s">
        <v>85</v>
      </c>
      <c r="AW125" s="13" t="s">
        <v>34</v>
      </c>
      <c r="AX125" s="13" t="s">
        <v>77</v>
      </c>
      <c r="AY125" s="226" t="s">
        <v>131</v>
      </c>
    </row>
    <row r="126" spans="1:65" s="14" customFormat="1" ht="11.25">
      <c r="B126" s="227"/>
      <c r="C126" s="228"/>
      <c r="D126" s="218" t="s">
        <v>141</v>
      </c>
      <c r="E126" s="229" t="s">
        <v>1</v>
      </c>
      <c r="F126" s="230" t="s">
        <v>237</v>
      </c>
      <c r="G126" s="228"/>
      <c r="H126" s="231">
        <v>62.225000000000001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141</v>
      </c>
      <c r="AU126" s="237" t="s">
        <v>87</v>
      </c>
      <c r="AV126" s="14" t="s">
        <v>87</v>
      </c>
      <c r="AW126" s="14" t="s">
        <v>34</v>
      </c>
      <c r="AX126" s="14" t="s">
        <v>77</v>
      </c>
      <c r="AY126" s="237" t="s">
        <v>131</v>
      </c>
    </row>
    <row r="127" spans="1:65" s="14" customFormat="1" ht="11.25">
      <c r="B127" s="227"/>
      <c r="C127" s="228"/>
      <c r="D127" s="218" t="s">
        <v>141</v>
      </c>
      <c r="E127" s="229" t="s">
        <v>1</v>
      </c>
      <c r="F127" s="230" t="s">
        <v>238</v>
      </c>
      <c r="G127" s="228"/>
      <c r="H127" s="231">
        <v>234.97499999999999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141</v>
      </c>
      <c r="AU127" s="237" t="s">
        <v>87</v>
      </c>
      <c r="AV127" s="14" t="s">
        <v>87</v>
      </c>
      <c r="AW127" s="14" t="s">
        <v>34</v>
      </c>
      <c r="AX127" s="14" t="s">
        <v>77</v>
      </c>
      <c r="AY127" s="237" t="s">
        <v>131</v>
      </c>
    </row>
    <row r="128" spans="1:65" s="15" customFormat="1" ht="11.25">
      <c r="B128" s="238"/>
      <c r="C128" s="239"/>
      <c r="D128" s="218" t="s">
        <v>141</v>
      </c>
      <c r="E128" s="240" t="s">
        <v>1</v>
      </c>
      <c r="F128" s="241" t="s">
        <v>146</v>
      </c>
      <c r="G128" s="239"/>
      <c r="H128" s="242">
        <v>297.2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AT128" s="248" t="s">
        <v>141</v>
      </c>
      <c r="AU128" s="248" t="s">
        <v>87</v>
      </c>
      <c r="AV128" s="15" t="s">
        <v>139</v>
      </c>
      <c r="AW128" s="15" t="s">
        <v>34</v>
      </c>
      <c r="AX128" s="15" t="s">
        <v>85</v>
      </c>
      <c r="AY128" s="248" t="s">
        <v>131</v>
      </c>
    </row>
    <row r="129" spans="1:65" s="12" customFormat="1" ht="22.9" customHeight="1">
      <c r="B129" s="187"/>
      <c r="C129" s="188"/>
      <c r="D129" s="189" t="s">
        <v>76</v>
      </c>
      <c r="E129" s="201" t="s">
        <v>147</v>
      </c>
      <c r="F129" s="201" t="s">
        <v>148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SUM(P130:P143)</f>
        <v>0</v>
      </c>
      <c r="Q129" s="195"/>
      <c r="R129" s="196">
        <f>SUM(R130:R143)</f>
        <v>0</v>
      </c>
      <c r="S129" s="195"/>
      <c r="T129" s="197">
        <f>SUM(T130:T143)</f>
        <v>0</v>
      </c>
      <c r="AR129" s="198" t="s">
        <v>85</v>
      </c>
      <c r="AT129" s="199" t="s">
        <v>76</v>
      </c>
      <c r="AU129" s="199" t="s">
        <v>85</v>
      </c>
      <c r="AY129" s="198" t="s">
        <v>131</v>
      </c>
      <c r="BK129" s="200">
        <f>SUM(BK130:BK143)</f>
        <v>0</v>
      </c>
    </row>
    <row r="130" spans="1:65" s="2" customFormat="1" ht="21.75" customHeight="1">
      <c r="A130" s="34"/>
      <c r="B130" s="35"/>
      <c r="C130" s="203" t="s">
        <v>87</v>
      </c>
      <c r="D130" s="203" t="s">
        <v>134</v>
      </c>
      <c r="E130" s="204" t="s">
        <v>149</v>
      </c>
      <c r="F130" s="205" t="s">
        <v>150</v>
      </c>
      <c r="G130" s="206" t="s">
        <v>151</v>
      </c>
      <c r="H130" s="207">
        <v>8.0500000000000007</v>
      </c>
      <c r="I130" s="208"/>
      <c r="J130" s="209">
        <f>ROUND(I130*H130,2)</f>
        <v>0</v>
      </c>
      <c r="K130" s="205" t="s">
        <v>138</v>
      </c>
      <c r="L130" s="39"/>
      <c r="M130" s="210" t="s">
        <v>1</v>
      </c>
      <c r="N130" s="211" t="s">
        <v>42</v>
      </c>
      <c r="O130" s="71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139</v>
      </c>
      <c r="AT130" s="214" t="s">
        <v>134</v>
      </c>
      <c r="AU130" s="214" t="s">
        <v>87</v>
      </c>
      <c r="AY130" s="17" t="s">
        <v>131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85</v>
      </c>
      <c r="BK130" s="215">
        <f>ROUND(I130*H130,2)</f>
        <v>0</v>
      </c>
      <c r="BL130" s="17" t="s">
        <v>139</v>
      </c>
      <c r="BM130" s="214" t="s">
        <v>239</v>
      </c>
    </row>
    <row r="131" spans="1:65" s="14" customFormat="1" ht="11.25">
      <c r="B131" s="227"/>
      <c r="C131" s="228"/>
      <c r="D131" s="218" t="s">
        <v>141</v>
      </c>
      <c r="E131" s="229" t="s">
        <v>1</v>
      </c>
      <c r="F131" s="230" t="s">
        <v>240</v>
      </c>
      <c r="G131" s="228"/>
      <c r="H131" s="231">
        <v>2.1760000000000002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141</v>
      </c>
      <c r="AU131" s="237" t="s">
        <v>87</v>
      </c>
      <c r="AV131" s="14" t="s">
        <v>87</v>
      </c>
      <c r="AW131" s="14" t="s">
        <v>34</v>
      </c>
      <c r="AX131" s="14" t="s">
        <v>77</v>
      </c>
      <c r="AY131" s="237" t="s">
        <v>131</v>
      </c>
    </row>
    <row r="132" spans="1:65" s="14" customFormat="1" ht="11.25">
      <c r="B132" s="227"/>
      <c r="C132" s="228"/>
      <c r="D132" s="218" t="s">
        <v>141</v>
      </c>
      <c r="E132" s="229" t="s">
        <v>1</v>
      </c>
      <c r="F132" s="230" t="s">
        <v>241</v>
      </c>
      <c r="G132" s="228"/>
      <c r="H132" s="231">
        <v>5.8739999999999997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141</v>
      </c>
      <c r="AU132" s="237" t="s">
        <v>87</v>
      </c>
      <c r="AV132" s="14" t="s">
        <v>87</v>
      </c>
      <c r="AW132" s="14" t="s">
        <v>34</v>
      </c>
      <c r="AX132" s="14" t="s">
        <v>77</v>
      </c>
      <c r="AY132" s="237" t="s">
        <v>131</v>
      </c>
    </row>
    <row r="133" spans="1:65" s="15" customFormat="1" ht="11.25">
      <c r="B133" s="238"/>
      <c r="C133" s="239"/>
      <c r="D133" s="218" t="s">
        <v>141</v>
      </c>
      <c r="E133" s="240" t="s">
        <v>1</v>
      </c>
      <c r="F133" s="241" t="s">
        <v>146</v>
      </c>
      <c r="G133" s="239"/>
      <c r="H133" s="242">
        <v>8.0500000000000007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AT133" s="248" t="s">
        <v>141</v>
      </c>
      <c r="AU133" s="248" t="s">
        <v>87</v>
      </c>
      <c r="AV133" s="15" t="s">
        <v>139</v>
      </c>
      <c r="AW133" s="15" t="s">
        <v>34</v>
      </c>
      <c r="AX133" s="15" t="s">
        <v>85</v>
      </c>
      <c r="AY133" s="248" t="s">
        <v>131</v>
      </c>
    </row>
    <row r="134" spans="1:65" s="2" customFormat="1" ht="21.75" customHeight="1">
      <c r="A134" s="34"/>
      <c r="B134" s="35"/>
      <c r="C134" s="203" t="s">
        <v>156</v>
      </c>
      <c r="D134" s="203" t="s">
        <v>134</v>
      </c>
      <c r="E134" s="204" t="s">
        <v>157</v>
      </c>
      <c r="F134" s="205" t="s">
        <v>158</v>
      </c>
      <c r="G134" s="206" t="s">
        <v>151</v>
      </c>
      <c r="H134" s="207">
        <v>40.25</v>
      </c>
      <c r="I134" s="208"/>
      <c r="J134" s="209">
        <f>ROUND(I134*H134,2)</f>
        <v>0</v>
      </c>
      <c r="K134" s="205" t="s">
        <v>138</v>
      </c>
      <c r="L134" s="39"/>
      <c r="M134" s="210" t="s">
        <v>1</v>
      </c>
      <c r="N134" s="211" t="s">
        <v>42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139</v>
      </c>
      <c r="AT134" s="214" t="s">
        <v>134</v>
      </c>
      <c r="AU134" s="214" t="s">
        <v>87</v>
      </c>
      <c r="AY134" s="17" t="s">
        <v>131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85</v>
      </c>
      <c r="BK134" s="215">
        <f>ROUND(I134*H134,2)</f>
        <v>0</v>
      </c>
      <c r="BL134" s="17" t="s">
        <v>139</v>
      </c>
      <c r="BM134" s="214" t="s">
        <v>242</v>
      </c>
    </row>
    <row r="135" spans="1:65" s="14" customFormat="1" ht="11.25">
      <c r="B135" s="227"/>
      <c r="C135" s="228"/>
      <c r="D135" s="218" t="s">
        <v>141</v>
      </c>
      <c r="E135" s="229" t="s">
        <v>1</v>
      </c>
      <c r="F135" s="230" t="s">
        <v>243</v>
      </c>
      <c r="G135" s="228"/>
      <c r="H135" s="231">
        <v>40.25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141</v>
      </c>
      <c r="AU135" s="237" t="s">
        <v>87</v>
      </c>
      <c r="AV135" s="14" t="s">
        <v>87</v>
      </c>
      <c r="AW135" s="14" t="s">
        <v>34</v>
      </c>
      <c r="AX135" s="14" t="s">
        <v>85</v>
      </c>
      <c r="AY135" s="237" t="s">
        <v>131</v>
      </c>
    </row>
    <row r="136" spans="1:65" s="2" customFormat="1" ht="21.75" customHeight="1">
      <c r="A136" s="34"/>
      <c r="B136" s="35"/>
      <c r="C136" s="203" t="s">
        <v>139</v>
      </c>
      <c r="D136" s="203" t="s">
        <v>134</v>
      </c>
      <c r="E136" s="204" t="s">
        <v>161</v>
      </c>
      <c r="F136" s="205" t="s">
        <v>162</v>
      </c>
      <c r="G136" s="206" t="s">
        <v>151</v>
      </c>
      <c r="H136" s="207">
        <v>8.0500000000000007</v>
      </c>
      <c r="I136" s="208"/>
      <c r="J136" s="209">
        <f>ROUND(I136*H136,2)</f>
        <v>0</v>
      </c>
      <c r="K136" s="205" t="s">
        <v>138</v>
      </c>
      <c r="L136" s="39"/>
      <c r="M136" s="210" t="s">
        <v>1</v>
      </c>
      <c r="N136" s="211" t="s">
        <v>42</v>
      </c>
      <c r="O136" s="7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139</v>
      </c>
      <c r="AT136" s="214" t="s">
        <v>134</v>
      </c>
      <c r="AU136" s="214" t="s">
        <v>87</v>
      </c>
      <c r="AY136" s="17" t="s">
        <v>131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85</v>
      </c>
      <c r="BK136" s="215">
        <f>ROUND(I136*H136,2)</f>
        <v>0</v>
      </c>
      <c r="BL136" s="17" t="s">
        <v>139</v>
      </c>
      <c r="BM136" s="214" t="s">
        <v>244</v>
      </c>
    </row>
    <row r="137" spans="1:65" s="14" customFormat="1" ht="11.25">
      <c r="B137" s="227"/>
      <c r="C137" s="228"/>
      <c r="D137" s="218" t="s">
        <v>141</v>
      </c>
      <c r="E137" s="229" t="s">
        <v>1</v>
      </c>
      <c r="F137" s="230" t="s">
        <v>245</v>
      </c>
      <c r="G137" s="228"/>
      <c r="H137" s="231">
        <v>8.0500000000000007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141</v>
      </c>
      <c r="AU137" s="237" t="s">
        <v>87</v>
      </c>
      <c r="AV137" s="14" t="s">
        <v>87</v>
      </c>
      <c r="AW137" s="14" t="s">
        <v>34</v>
      </c>
      <c r="AX137" s="14" t="s">
        <v>85</v>
      </c>
      <c r="AY137" s="237" t="s">
        <v>131</v>
      </c>
    </row>
    <row r="138" spans="1:65" s="2" customFormat="1" ht="21.75" customHeight="1">
      <c r="A138" s="34"/>
      <c r="B138" s="35"/>
      <c r="C138" s="203" t="s">
        <v>165</v>
      </c>
      <c r="D138" s="203" t="s">
        <v>134</v>
      </c>
      <c r="E138" s="204" t="s">
        <v>166</v>
      </c>
      <c r="F138" s="205" t="s">
        <v>167</v>
      </c>
      <c r="G138" s="206" t="s">
        <v>151</v>
      </c>
      <c r="H138" s="207">
        <v>193.2</v>
      </c>
      <c r="I138" s="208"/>
      <c r="J138" s="209">
        <f>ROUND(I138*H138,2)</f>
        <v>0</v>
      </c>
      <c r="K138" s="205" t="s">
        <v>138</v>
      </c>
      <c r="L138" s="39"/>
      <c r="M138" s="210" t="s">
        <v>1</v>
      </c>
      <c r="N138" s="211" t="s">
        <v>42</v>
      </c>
      <c r="O138" s="71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139</v>
      </c>
      <c r="AT138" s="214" t="s">
        <v>134</v>
      </c>
      <c r="AU138" s="214" t="s">
        <v>87</v>
      </c>
      <c r="AY138" s="17" t="s">
        <v>131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85</v>
      </c>
      <c r="BK138" s="215">
        <f>ROUND(I138*H138,2)</f>
        <v>0</v>
      </c>
      <c r="BL138" s="17" t="s">
        <v>139</v>
      </c>
      <c r="BM138" s="214" t="s">
        <v>246</v>
      </c>
    </row>
    <row r="139" spans="1:65" s="14" customFormat="1" ht="11.25">
      <c r="B139" s="227"/>
      <c r="C139" s="228"/>
      <c r="D139" s="218" t="s">
        <v>141</v>
      </c>
      <c r="E139" s="229" t="s">
        <v>1</v>
      </c>
      <c r="F139" s="230" t="s">
        <v>247</v>
      </c>
      <c r="G139" s="228"/>
      <c r="H139" s="231">
        <v>193.2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141</v>
      </c>
      <c r="AU139" s="237" t="s">
        <v>87</v>
      </c>
      <c r="AV139" s="14" t="s">
        <v>87</v>
      </c>
      <c r="AW139" s="14" t="s">
        <v>34</v>
      </c>
      <c r="AX139" s="14" t="s">
        <v>85</v>
      </c>
      <c r="AY139" s="237" t="s">
        <v>131</v>
      </c>
    </row>
    <row r="140" spans="1:65" s="2" customFormat="1" ht="21.75" customHeight="1">
      <c r="A140" s="34"/>
      <c r="B140" s="35"/>
      <c r="C140" s="203" t="s">
        <v>170</v>
      </c>
      <c r="D140" s="203" t="s">
        <v>134</v>
      </c>
      <c r="E140" s="204" t="s">
        <v>171</v>
      </c>
      <c r="F140" s="205" t="s">
        <v>172</v>
      </c>
      <c r="G140" s="206" t="s">
        <v>151</v>
      </c>
      <c r="H140" s="207">
        <v>8.0500000000000007</v>
      </c>
      <c r="I140" s="208"/>
      <c r="J140" s="209">
        <f>ROUND(I140*H140,2)</f>
        <v>0</v>
      </c>
      <c r="K140" s="205" t="s">
        <v>138</v>
      </c>
      <c r="L140" s="39"/>
      <c r="M140" s="210" t="s">
        <v>1</v>
      </c>
      <c r="N140" s="211" t="s">
        <v>42</v>
      </c>
      <c r="O140" s="71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139</v>
      </c>
      <c r="AT140" s="214" t="s">
        <v>134</v>
      </c>
      <c r="AU140" s="214" t="s">
        <v>87</v>
      </c>
      <c r="AY140" s="17" t="s">
        <v>131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85</v>
      </c>
      <c r="BK140" s="215">
        <f>ROUND(I140*H140,2)</f>
        <v>0</v>
      </c>
      <c r="BL140" s="17" t="s">
        <v>139</v>
      </c>
      <c r="BM140" s="214" t="s">
        <v>248</v>
      </c>
    </row>
    <row r="141" spans="1:65" s="13" customFormat="1" ht="22.5">
      <c r="B141" s="216"/>
      <c r="C141" s="217"/>
      <c r="D141" s="218" t="s">
        <v>141</v>
      </c>
      <c r="E141" s="219" t="s">
        <v>1</v>
      </c>
      <c r="F141" s="220" t="s">
        <v>174</v>
      </c>
      <c r="G141" s="217"/>
      <c r="H141" s="219" t="s">
        <v>1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141</v>
      </c>
      <c r="AU141" s="226" t="s">
        <v>87</v>
      </c>
      <c r="AV141" s="13" t="s">
        <v>85</v>
      </c>
      <c r="AW141" s="13" t="s">
        <v>34</v>
      </c>
      <c r="AX141" s="13" t="s">
        <v>77</v>
      </c>
      <c r="AY141" s="226" t="s">
        <v>131</v>
      </c>
    </row>
    <row r="142" spans="1:65" s="14" customFormat="1" ht="11.25">
      <c r="B142" s="227"/>
      <c r="C142" s="228"/>
      <c r="D142" s="218" t="s">
        <v>141</v>
      </c>
      <c r="E142" s="229" t="s">
        <v>1</v>
      </c>
      <c r="F142" s="230" t="s">
        <v>245</v>
      </c>
      <c r="G142" s="228"/>
      <c r="H142" s="231">
        <v>8.0500000000000007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141</v>
      </c>
      <c r="AU142" s="237" t="s">
        <v>87</v>
      </c>
      <c r="AV142" s="14" t="s">
        <v>87</v>
      </c>
      <c r="AW142" s="14" t="s">
        <v>34</v>
      </c>
      <c r="AX142" s="14" t="s">
        <v>85</v>
      </c>
      <c r="AY142" s="237" t="s">
        <v>131</v>
      </c>
    </row>
    <row r="143" spans="1:65" s="2" customFormat="1" ht="16.5" customHeight="1">
      <c r="A143" s="34"/>
      <c r="B143" s="35"/>
      <c r="C143" s="203" t="s">
        <v>175</v>
      </c>
      <c r="D143" s="203" t="s">
        <v>134</v>
      </c>
      <c r="E143" s="204" t="s">
        <v>176</v>
      </c>
      <c r="F143" s="205" t="s">
        <v>177</v>
      </c>
      <c r="G143" s="206" t="s">
        <v>151</v>
      </c>
      <c r="H143" s="207">
        <v>8.0500000000000007</v>
      </c>
      <c r="I143" s="208"/>
      <c r="J143" s="209">
        <f>ROUND(I143*H143,2)</f>
        <v>0</v>
      </c>
      <c r="K143" s="205" t="s">
        <v>178</v>
      </c>
      <c r="L143" s="39"/>
      <c r="M143" s="210" t="s">
        <v>1</v>
      </c>
      <c r="N143" s="211" t="s">
        <v>42</v>
      </c>
      <c r="O143" s="71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139</v>
      </c>
      <c r="AT143" s="214" t="s">
        <v>134</v>
      </c>
      <c r="AU143" s="214" t="s">
        <v>87</v>
      </c>
      <c r="AY143" s="17" t="s">
        <v>131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85</v>
      </c>
      <c r="BK143" s="215">
        <f>ROUND(I143*H143,2)</f>
        <v>0</v>
      </c>
      <c r="BL143" s="17" t="s">
        <v>139</v>
      </c>
      <c r="BM143" s="214" t="s">
        <v>249</v>
      </c>
    </row>
    <row r="144" spans="1:65" s="12" customFormat="1" ht="25.9" customHeight="1">
      <c r="B144" s="187"/>
      <c r="C144" s="188"/>
      <c r="D144" s="189" t="s">
        <v>76</v>
      </c>
      <c r="E144" s="190" t="s">
        <v>180</v>
      </c>
      <c r="F144" s="190" t="s">
        <v>181</v>
      </c>
      <c r="G144" s="188"/>
      <c r="H144" s="188"/>
      <c r="I144" s="191"/>
      <c r="J144" s="192">
        <f>BK144</f>
        <v>0</v>
      </c>
      <c r="K144" s="188"/>
      <c r="L144" s="193"/>
      <c r="M144" s="194"/>
      <c r="N144" s="195"/>
      <c r="O144" s="195"/>
      <c r="P144" s="196">
        <f>P145</f>
        <v>0</v>
      </c>
      <c r="Q144" s="195"/>
      <c r="R144" s="196">
        <f>R145</f>
        <v>0</v>
      </c>
      <c r="S144" s="195"/>
      <c r="T144" s="197">
        <f>T145</f>
        <v>0</v>
      </c>
      <c r="AR144" s="198" t="s">
        <v>165</v>
      </c>
      <c r="AT144" s="199" t="s">
        <v>76</v>
      </c>
      <c r="AU144" s="199" t="s">
        <v>77</v>
      </c>
      <c r="AY144" s="198" t="s">
        <v>131</v>
      </c>
      <c r="BK144" s="200">
        <f>BK145</f>
        <v>0</v>
      </c>
    </row>
    <row r="145" spans="1:65" s="12" customFormat="1" ht="22.9" customHeight="1">
      <c r="B145" s="187"/>
      <c r="C145" s="188"/>
      <c r="D145" s="189" t="s">
        <v>76</v>
      </c>
      <c r="E145" s="201" t="s">
        <v>182</v>
      </c>
      <c r="F145" s="201" t="s">
        <v>183</v>
      </c>
      <c r="G145" s="188"/>
      <c r="H145" s="188"/>
      <c r="I145" s="191"/>
      <c r="J145" s="202">
        <f>BK145</f>
        <v>0</v>
      </c>
      <c r="K145" s="188"/>
      <c r="L145" s="193"/>
      <c r="M145" s="194"/>
      <c r="N145" s="195"/>
      <c r="O145" s="195"/>
      <c r="P145" s="196">
        <f>P146</f>
        <v>0</v>
      </c>
      <c r="Q145" s="195"/>
      <c r="R145" s="196">
        <f>R146</f>
        <v>0</v>
      </c>
      <c r="S145" s="195"/>
      <c r="T145" s="197">
        <f>T146</f>
        <v>0</v>
      </c>
      <c r="AR145" s="198" t="s">
        <v>165</v>
      </c>
      <c r="AT145" s="199" t="s">
        <v>76</v>
      </c>
      <c r="AU145" s="199" t="s">
        <v>85</v>
      </c>
      <c r="AY145" s="198" t="s">
        <v>131</v>
      </c>
      <c r="BK145" s="200">
        <f>BK146</f>
        <v>0</v>
      </c>
    </row>
    <row r="146" spans="1:65" s="2" customFormat="1" ht="16.5" customHeight="1">
      <c r="A146" s="34"/>
      <c r="B146" s="35"/>
      <c r="C146" s="203" t="s">
        <v>184</v>
      </c>
      <c r="D146" s="203" t="s">
        <v>134</v>
      </c>
      <c r="E146" s="204" t="s">
        <v>185</v>
      </c>
      <c r="F146" s="205" t="s">
        <v>186</v>
      </c>
      <c r="G146" s="206" t="s">
        <v>187</v>
      </c>
      <c r="H146" s="207">
        <v>1</v>
      </c>
      <c r="I146" s="208"/>
      <c r="J146" s="209">
        <f>ROUND(I146*H146,2)</f>
        <v>0</v>
      </c>
      <c r="K146" s="205" t="s">
        <v>138</v>
      </c>
      <c r="L146" s="39"/>
      <c r="M146" s="249" t="s">
        <v>1</v>
      </c>
      <c r="N146" s="250" t="s">
        <v>42</v>
      </c>
      <c r="O146" s="251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188</v>
      </c>
      <c r="AT146" s="214" t="s">
        <v>134</v>
      </c>
      <c r="AU146" s="214" t="s">
        <v>87</v>
      </c>
      <c r="AY146" s="17" t="s">
        <v>131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85</v>
      </c>
      <c r="BK146" s="215">
        <f>ROUND(I146*H146,2)</f>
        <v>0</v>
      </c>
      <c r="BL146" s="17" t="s">
        <v>188</v>
      </c>
      <c r="BM146" s="214" t="s">
        <v>250</v>
      </c>
    </row>
    <row r="147" spans="1:65" s="2" customFormat="1" ht="6.95" customHeight="1">
      <c r="A147" s="34"/>
      <c r="B147" s="54"/>
      <c r="C147" s="55"/>
      <c r="D147" s="55"/>
      <c r="E147" s="55"/>
      <c r="F147" s="55"/>
      <c r="G147" s="55"/>
      <c r="H147" s="55"/>
      <c r="I147" s="152"/>
      <c r="J147" s="55"/>
      <c r="K147" s="55"/>
      <c r="L147" s="39"/>
      <c r="M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</sheetData>
  <sheetProtection algorithmName="SHA-512" hashValue="2iC16yRSB9I+oQaeMRn3UNsneSmB69X1nN6X6Lp+dQmQV8Rx9VFaGYUIDQKAtPrgTEsJG4bCGumZ2VykVPjKSg==" saltValue="peVxtkY2KXnJf/kO8deJu7wtnlmYMsYWh+OI/s7ovV+pYn3kPlU0X12P51I0KzkPKWGAMAMGWbe7PxhiDChkLA==" spinCount="100000" sheet="1" objects="1" scenarios="1" formatColumns="0" formatRows="0" autoFilter="0"/>
  <autoFilter ref="C120:K14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99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87</v>
      </c>
    </row>
    <row r="4" spans="1:46" s="1" customFormat="1" ht="24.95" customHeight="1">
      <c r="B4" s="20"/>
      <c r="D4" s="112" t="s">
        <v>103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295" t="str">
        <f>'Rekapitulace stavby'!K6</f>
        <v>ÚKLID SKLEPŮ A PŮDNÍCH PROSTOR</v>
      </c>
      <c r="F7" s="296"/>
      <c r="G7" s="296"/>
      <c r="H7" s="296"/>
      <c r="I7" s="108"/>
      <c r="L7" s="20"/>
    </row>
    <row r="8" spans="1:46" s="2" customFormat="1" ht="12" customHeight="1">
      <c r="A8" s="34"/>
      <c r="B8" s="39"/>
      <c r="C8" s="34"/>
      <c r="D8" s="114" t="s">
        <v>104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251</v>
      </c>
      <c r="F9" s="298"/>
      <c r="G9" s="298"/>
      <c r="H9" s="298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01" t="s">
        <v>1</v>
      </c>
      <c r="F27" s="301"/>
      <c r="G27" s="301"/>
      <c r="H27" s="301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41</v>
      </c>
      <c r="E33" s="114" t="s">
        <v>42</v>
      </c>
      <c r="F33" s="130">
        <f>ROUND((SUM(BE121:BE154)),  2)</f>
        <v>0</v>
      </c>
      <c r="G33" s="34"/>
      <c r="H33" s="34"/>
      <c r="I33" s="131">
        <v>0.21</v>
      </c>
      <c r="J33" s="130">
        <f>ROUND(((SUM(BE121:BE154))*I33),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43</v>
      </c>
      <c r="F34" s="130">
        <f>ROUND((SUM(BF121:BF154)),  2)</f>
        <v>0</v>
      </c>
      <c r="G34" s="34"/>
      <c r="H34" s="34"/>
      <c r="I34" s="131">
        <v>0.15</v>
      </c>
      <c r="J34" s="130">
        <f>ROUND(((SUM(BF121:BF154))*I34),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ROUND((SUM(BG121:BG154)),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ROUND((SUM(BH121:BH154)),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ROUND((SUM(BI121:BI154)),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ÚKLID SKLEPŮ A PŮDNÍCH PROSTOR</v>
      </c>
      <c r="F85" s="303"/>
      <c r="G85" s="303"/>
      <c r="H85" s="303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4" t="str">
        <f>E9</f>
        <v>05 - Novosedly - Výpravní budova</v>
      </c>
      <c r="F87" s="304"/>
      <c r="G87" s="304"/>
      <c r="H87" s="304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OŘ Brno</v>
      </c>
      <c r="G89" s="36"/>
      <c r="H89" s="36"/>
      <c r="I89" s="117" t="s">
        <v>22</v>
      </c>
      <c r="J89" s="66" t="str">
        <f>IF(J12="","",J12)</f>
        <v>23. 4. 2020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107</v>
      </c>
      <c r="D94" s="157"/>
      <c r="E94" s="157"/>
      <c r="F94" s="157"/>
      <c r="G94" s="157"/>
      <c r="H94" s="157"/>
      <c r="I94" s="158"/>
      <c r="J94" s="159" t="s">
        <v>108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109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61"/>
      <c r="C97" s="162"/>
      <c r="D97" s="163" t="s">
        <v>111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112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113</v>
      </c>
      <c r="E99" s="171"/>
      <c r="F99" s="171"/>
      <c r="G99" s="171"/>
      <c r="H99" s="171"/>
      <c r="I99" s="172"/>
      <c r="J99" s="173">
        <f>J133</f>
        <v>0</v>
      </c>
      <c r="K99" s="169"/>
      <c r="L99" s="174"/>
    </row>
    <row r="100" spans="1:31" s="9" customFormat="1" ht="24.95" customHeight="1">
      <c r="B100" s="161"/>
      <c r="C100" s="162"/>
      <c r="D100" s="163" t="s">
        <v>114</v>
      </c>
      <c r="E100" s="164"/>
      <c r="F100" s="164"/>
      <c r="G100" s="164"/>
      <c r="H100" s="164"/>
      <c r="I100" s="165"/>
      <c r="J100" s="166">
        <f>J152</f>
        <v>0</v>
      </c>
      <c r="K100" s="162"/>
      <c r="L100" s="167"/>
    </row>
    <row r="101" spans="1:31" s="10" customFormat="1" ht="19.899999999999999" customHeight="1">
      <c r="B101" s="168"/>
      <c r="C101" s="169"/>
      <c r="D101" s="170" t="s">
        <v>115</v>
      </c>
      <c r="E101" s="171"/>
      <c r="F101" s="171"/>
      <c r="G101" s="171"/>
      <c r="H101" s="171"/>
      <c r="I101" s="172"/>
      <c r="J101" s="173">
        <f>J153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2" t="str">
        <f>E7</f>
        <v>ÚKLID SKLEPŮ A PŮDNÍCH PROSTOR</v>
      </c>
      <c r="F111" s="303"/>
      <c r="G111" s="303"/>
      <c r="H111" s="303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104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4" t="str">
        <f>E9</f>
        <v>05 - Novosedly - Výpravní budova</v>
      </c>
      <c r="F113" s="304"/>
      <c r="G113" s="304"/>
      <c r="H113" s="304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OŘ Brno</v>
      </c>
      <c r="G115" s="36"/>
      <c r="H115" s="36"/>
      <c r="I115" s="117" t="s">
        <v>22</v>
      </c>
      <c r="J115" s="66" t="str">
        <f>IF(J12="","",J12)</f>
        <v>23. 4. 2020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117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117" t="s">
        <v>35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117</v>
      </c>
      <c r="D120" s="178" t="s">
        <v>62</v>
      </c>
      <c r="E120" s="178" t="s">
        <v>58</v>
      </c>
      <c r="F120" s="178" t="s">
        <v>59</v>
      </c>
      <c r="G120" s="178" t="s">
        <v>118</v>
      </c>
      <c r="H120" s="178" t="s">
        <v>119</v>
      </c>
      <c r="I120" s="179" t="s">
        <v>120</v>
      </c>
      <c r="J120" s="178" t="s">
        <v>108</v>
      </c>
      <c r="K120" s="180" t="s">
        <v>121</v>
      </c>
      <c r="L120" s="181"/>
      <c r="M120" s="75" t="s">
        <v>1</v>
      </c>
      <c r="N120" s="76" t="s">
        <v>41</v>
      </c>
      <c r="O120" s="76" t="s">
        <v>122</v>
      </c>
      <c r="P120" s="76" t="s">
        <v>123</v>
      </c>
      <c r="Q120" s="76" t="s">
        <v>124</v>
      </c>
      <c r="R120" s="76" t="s">
        <v>125</v>
      </c>
      <c r="S120" s="76" t="s">
        <v>126</v>
      </c>
      <c r="T120" s="77" t="s">
        <v>127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128</v>
      </c>
      <c r="D121" s="36"/>
      <c r="E121" s="36"/>
      <c r="F121" s="36"/>
      <c r="G121" s="36"/>
      <c r="H121" s="36"/>
      <c r="I121" s="115"/>
      <c r="J121" s="182">
        <f>BK121</f>
        <v>0</v>
      </c>
      <c r="K121" s="36"/>
      <c r="L121" s="39"/>
      <c r="M121" s="78"/>
      <c r="N121" s="183"/>
      <c r="O121" s="79"/>
      <c r="P121" s="184">
        <f>P122+P152</f>
        <v>0</v>
      </c>
      <c r="Q121" s="79"/>
      <c r="R121" s="184">
        <f>R122+R152</f>
        <v>16.48146852</v>
      </c>
      <c r="S121" s="79"/>
      <c r="T121" s="185">
        <f>T122+T152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110</v>
      </c>
      <c r="BK121" s="186">
        <f>BK122+BK152</f>
        <v>0</v>
      </c>
    </row>
    <row r="122" spans="1:65" s="12" customFormat="1" ht="25.9" customHeight="1">
      <c r="B122" s="187"/>
      <c r="C122" s="188"/>
      <c r="D122" s="189" t="s">
        <v>76</v>
      </c>
      <c r="E122" s="190" t="s">
        <v>129</v>
      </c>
      <c r="F122" s="190" t="s">
        <v>130</v>
      </c>
      <c r="G122" s="188"/>
      <c r="H122" s="188"/>
      <c r="I122" s="191"/>
      <c r="J122" s="192">
        <f>BK122</f>
        <v>0</v>
      </c>
      <c r="K122" s="188"/>
      <c r="L122" s="193"/>
      <c r="M122" s="194"/>
      <c r="N122" s="195"/>
      <c r="O122" s="195"/>
      <c r="P122" s="196">
        <f>P123+P133</f>
        <v>0</v>
      </c>
      <c r="Q122" s="195"/>
      <c r="R122" s="196">
        <f>R123+R133</f>
        <v>16.48146852</v>
      </c>
      <c r="S122" s="195"/>
      <c r="T122" s="197">
        <f>T123+T133</f>
        <v>0</v>
      </c>
      <c r="AR122" s="198" t="s">
        <v>85</v>
      </c>
      <c r="AT122" s="199" t="s">
        <v>76</v>
      </c>
      <c r="AU122" s="199" t="s">
        <v>77</v>
      </c>
      <c r="AY122" s="198" t="s">
        <v>131</v>
      </c>
      <c r="BK122" s="200">
        <f>BK123+BK133</f>
        <v>0</v>
      </c>
    </row>
    <row r="123" spans="1:65" s="12" customFormat="1" ht="22.9" customHeight="1">
      <c r="B123" s="187"/>
      <c r="C123" s="188"/>
      <c r="D123" s="189" t="s">
        <v>76</v>
      </c>
      <c r="E123" s="201" t="s">
        <v>132</v>
      </c>
      <c r="F123" s="201" t="s">
        <v>133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SUM(P124:P132)</f>
        <v>0</v>
      </c>
      <c r="Q123" s="195"/>
      <c r="R123" s="196">
        <f>SUM(R124:R132)</f>
        <v>16.48146852</v>
      </c>
      <c r="S123" s="195"/>
      <c r="T123" s="197">
        <f>SUM(T124:T132)</f>
        <v>0</v>
      </c>
      <c r="AR123" s="198" t="s">
        <v>85</v>
      </c>
      <c r="AT123" s="199" t="s">
        <v>76</v>
      </c>
      <c r="AU123" s="199" t="s">
        <v>85</v>
      </c>
      <c r="AY123" s="198" t="s">
        <v>131</v>
      </c>
      <c r="BK123" s="200">
        <f>SUM(BK124:BK132)</f>
        <v>0</v>
      </c>
    </row>
    <row r="124" spans="1:65" s="2" customFormat="1" ht="21.75" customHeight="1">
      <c r="A124" s="34"/>
      <c r="B124" s="35"/>
      <c r="C124" s="203" t="s">
        <v>85</v>
      </c>
      <c r="D124" s="203" t="s">
        <v>134</v>
      </c>
      <c r="E124" s="204" t="s">
        <v>135</v>
      </c>
      <c r="F124" s="205" t="s">
        <v>136</v>
      </c>
      <c r="G124" s="206" t="s">
        <v>137</v>
      </c>
      <c r="H124" s="207">
        <v>462.44299999999998</v>
      </c>
      <c r="I124" s="208"/>
      <c r="J124" s="209">
        <f>ROUND(I124*H124,2)</f>
        <v>0</v>
      </c>
      <c r="K124" s="205" t="s">
        <v>138</v>
      </c>
      <c r="L124" s="39"/>
      <c r="M124" s="210" t="s">
        <v>1</v>
      </c>
      <c r="N124" s="211" t="s">
        <v>42</v>
      </c>
      <c r="O124" s="71"/>
      <c r="P124" s="212">
        <f>O124*H124</f>
        <v>0</v>
      </c>
      <c r="Q124" s="212">
        <v>3.5639999999999998E-2</v>
      </c>
      <c r="R124" s="212">
        <f>Q124*H124</f>
        <v>16.48146852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139</v>
      </c>
      <c r="AT124" s="214" t="s">
        <v>134</v>
      </c>
      <c r="AU124" s="214" t="s">
        <v>87</v>
      </c>
      <c r="AY124" s="17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85</v>
      </c>
      <c r="BK124" s="215">
        <f>ROUND(I124*H124,2)</f>
        <v>0</v>
      </c>
      <c r="BL124" s="17" t="s">
        <v>139</v>
      </c>
      <c r="BM124" s="214" t="s">
        <v>252</v>
      </c>
    </row>
    <row r="125" spans="1:65" s="13" customFormat="1" ht="33.75">
      <c r="B125" s="216"/>
      <c r="C125" s="217"/>
      <c r="D125" s="218" t="s">
        <v>141</v>
      </c>
      <c r="E125" s="219" t="s">
        <v>1</v>
      </c>
      <c r="F125" s="220" t="s">
        <v>142</v>
      </c>
      <c r="G125" s="217"/>
      <c r="H125" s="219" t="s">
        <v>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141</v>
      </c>
      <c r="AU125" s="226" t="s">
        <v>87</v>
      </c>
      <c r="AV125" s="13" t="s">
        <v>85</v>
      </c>
      <c r="AW125" s="13" t="s">
        <v>34</v>
      </c>
      <c r="AX125" s="13" t="s">
        <v>77</v>
      </c>
      <c r="AY125" s="226" t="s">
        <v>131</v>
      </c>
    </row>
    <row r="126" spans="1:65" s="13" customFormat="1" ht="11.25">
      <c r="B126" s="216"/>
      <c r="C126" s="217"/>
      <c r="D126" s="218" t="s">
        <v>141</v>
      </c>
      <c r="E126" s="219" t="s">
        <v>1</v>
      </c>
      <c r="F126" s="220" t="s">
        <v>253</v>
      </c>
      <c r="G126" s="217"/>
      <c r="H126" s="219" t="s">
        <v>1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141</v>
      </c>
      <c r="AU126" s="226" t="s">
        <v>87</v>
      </c>
      <c r="AV126" s="13" t="s">
        <v>85</v>
      </c>
      <c r="AW126" s="13" t="s">
        <v>34</v>
      </c>
      <c r="AX126" s="13" t="s">
        <v>77</v>
      </c>
      <c r="AY126" s="226" t="s">
        <v>131</v>
      </c>
    </row>
    <row r="127" spans="1:65" s="14" customFormat="1" ht="11.25">
      <c r="B127" s="227"/>
      <c r="C127" s="228"/>
      <c r="D127" s="218" t="s">
        <v>141</v>
      </c>
      <c r="E127" s="229" t="s">
        <v>1</v>
      </c>
      <c r="F127" s="230" t="s">
        <v>254</v>
      </c>
      <c r="G127" s="228"/>
      <c r="H127" s="231">
        <v>32.06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141</v>
      </c>
      <c r="AU127" s="237" t="s">
        <v>87</v>
      </c>
      <c r="AV127" s="14" t="s">
        <v>87</v>
      </c>
      <c r="AW127" s="14" t="s">
        <v>34</v>
      </c>
      <c r="AX127" s="14" t="s">
        <v>77</v>
      </c>
      <c r="AY127" s="237" t="s">
        <v>131</v>
      </c>
    </row>
    <row r="128" spans="1:65" s="13" customFormat="1" ht="11.25">
      <c r="B128" s="216"/>
      <c r="C128" s="217"/>
      <c r="D128" s="218" t="s">
        <v>141</v>
      </c>
      <c r="E128" s="219" t="s">
        <v>1</v>
      </c>
      <c r="F128" s="220" t="s">
        <v>255</v>
      </c>
      <c r="G128" s="217"/>
      <c r="H128" s="219" t="s">
        <v>1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141</v>
      </c>
      <c r="AU128" s="226" t="s">
        <v>87</v>
      </c>
      <c r="AV128" s="13" t="s">
        <v>85</v>
      </c>
      <c r="AW128" s="13" t="s">
        <v>34</v>
      </c>
      <c r="AX128" s="13" t="s">
        <v>77</v>
      </c>
      <c r="AY128" s="226" t="s">
        <v>131</v>
      </c>
    </row>
    <row r="129" spans="1:65" s="14" customFormat="1" ht="11.25">
      <c r="B129" s="227"/>
      <c r="C129" s="228"/>
      <c r="D129" s="218" t="s">
        <v>141</v>
      </c>
      <c r="E129" s="229" t="s">
        <v>1</v>
      </c>
      <c r="F129" s="230" t="s">
        <v>256</v>
      </c>
      <c r="G129" s="228"/>
      <c r="H129" s="231">
        <v>300.803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141</v>
      </c>
      <c r="AU129" s="237" t="s">
        <v>87</v>
      </c>
      <c r="AV129" s="14" t="s">
        <v>87</v>
      </c>
      <c r="AW129" s="14" t="s">
        <v>34</v>
      </c>
      <c r="AX129" s="14" t="s">
        <v>77</v>
      </c>
      <c r="AY129" s="237" t="s">
        <v>131</v>
      </c>
    </row>
    <row r="130" spans="1:65" s="13" customFormat="1" ht="11.25">
      <c r="B130" s="216"/>
      <c r="C130" s="217"/>
      <c r="D130" s="218" t="s">
        <v>141</v>
      </c>
      <c r="E130" s="219" t="s">
        <v>1</v>
      </c>
      <c r="F130" s="220" t="s">
        <v>257</v>
      </c>
      <c r="G130" s="217"/>
      <c r="H130" s="219" t="s">
        <v>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141</v>
      </c>
      <c r="AU130" s="226" t="s">
        <v>87</v>
      </c>
      <c r="AV130" s="13" t="s">
        <v>85</v>
      </c>
      <c r="AW130" s="13" t="s">
        <v>34</v>
      </c>
      <c r="AX130" s="13" t="s">
        <v>77</v>
      </c>
      <c r="AY130" s="226" t="s">
        <v>131</v>
      </c>
    </row>
    <row r="131" spans="1:65" s="14" customFormat="1" ht="11.25">
      <c r="B131" s="227"/>
      <c r="C131" s="228"/>
      <c r="D131" s="218" t="s">
        <v>141</v>
      </c>
      <c r="E131" s="229" t="s">
        <v>1</v>
      </c>
      <c r="F131" s="230" t="s">
        <v>258</v>
      </c>
      <c r="G131" s="228"/>
      <c r="H131" s="231">
        <v>129.58000000000001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141</v>
      </c>
      <c r="AU131" s="237" t="s">
        <v>87</v>
      </c>
      <c r="AV131" s="14" t="s">
        <v>87</v>
      </c>
      <c r="AW131" s="14" t="s">
        <v>34</v>
      </c>
      <c r="AX131" s="14" t="s">
        <v>77</v>
      </c>
      <c r="AY131" s="237" t="s">
        <v>131</v>
      </c>
    </row>
    <row r="132" spans="1:65" s="15" customFormat="1" ht="11.25">
      <c r="B132" s="238"/>
      <c r="C132" s="239"/>
      <c r="D132" s="218" t="s">
        <v>141</v>
      </c>
      <c r="E132" s="240" t="s">
        <v>1</v>
      </c>
      <c r="F132" s="241" t="s">
        <v>146</v>
      </c>
      <c r="G132" s="239"/>
      <c r="H132" s="242">
        <v>462.44299999999998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AT132" s="248" t="s">
        <v>141</v>
      </c>
      <c r="AU132" s="248" t="s">
        <v>87</v>
      </c>
      <c r="AV132" s="15" t="s">
        <v>139</v>
      </c>
      <c r="AW132" s="15" t="s">
        <v>34</v>
      </c>
      <c r="AX132" s="15" t="s">
        <v>85</v>
      </c>
      <c r="AY132" s="248" t="s">
        <v>131</v>
      </c>
    </row>
    <row r="133" spans="1:65" s="12" customFormat="1" ht="22.9" customHeight="1">
      <c r="B133" s="187"/>
      <c r="C133" s="188"/>
      <c r="D133" s="189" t="s">
        <v>76</v>
      </c>
      <c r="E133" s="201" t="s">
        <v>147</v>
      </c>
      <c r="F133" s="201" t="s">
        <v>148</v>
      </c>
      <c r="G133" s="188"/>
      <c r="H133" s="188"/>
      <c r="I133" s="191"/>
      <c r="J133" s="202">
        <f>BK133</f>
        <v>0</v>
      </c>
      <c r="K133" s="188"/>
      <c r="L133" s="193"/>
      <c r="M133" s="194"/>
      <c r="N133" s="195"/>
      <c r="O133" s="195"/>
      <c r="P133" s="196">
        <f>SUM(P134:P151)</f>
        <v>0</v>
      </c>
      <c r="Q133" s="195"/>
      <c r="R133" s="196">
        <f>SUM(R134:R151)</f>
        <v>0</v>
      </c>
      <c r="S133" s="195"/>
      <c r="T133" s="197">
        <f>SUM(T134:T151)</f>
        <v>0</v>
      </c>
      <c r="AR133" s="198" t="s">
        <v>85</v>
      </c>
      <c r="AT133" s="199" t="s">
        <v>76</v>
      </c>
      <c r="AU133" s="199" t="s">
        <v>85</v>
      </c>
      <c r="AY133" s="198" t="s">
        <v>131</v>
      </c>
      <c r="BK133" s="200">
        <f>SUM(BK134:BK151)</f>
        <v>0</v>
      </c>
    </row>
    <row r="134" spans="1:65" s="2" customFormat="1" ht="21.75" customHeight="1">
      <c r="A134" s="34"/>
      <c r="B134" s="35"/>
      <c r="C134" s="203" t="s">
        <v>87</v>
      </c>
      <c r="D134" s="203" t="s">
        <v>134</v>
      </c>
      <c r="E134" s="204" t="s">
        <v>149</v>
      </c>
      <c r="F134" s="205" t="s">
        <v>150</v>
      </c>
      <c r="G134" s="206" t="s">
        <v>151</v>
      </c>
      <c r="H134" s="207">
        <v>19.721</v>
      </c>
      <c r="I134" s="208"/>
      <c r="J134" s="209">
        <f>ROUND(I134*H134,2)</f>
        <v>0</v>
      </c>
      <c r="K134" s="205" t="s">
        <v>138</v>
      </c>
      <c r="L134" s="39"/>
      <c r="M134" s="210" t="s">
        <v>1</v>
      </c>
      <c r="N134" s="211" t="s">
        <v>42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139</v>
      </c>
      <c r="AT134" s="214" t="s">
        <v>134</v>
      </c>
      <c r="AU134" s="214" t="s">
        <v>87</v>
      </c>
      <c r="AY134" s="17" t="s">
        <v>131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85</v>
      </c>
      <c r="BK134" s="215">
        <f>ROUND(I134*H134,2)</f>
        <v>0</v>
      </c>
      <c r="BL134" s="17" t="s">
        <v>139</v>
      </c>
      <c r="BM134" s="214" t="s">
        <v>259</v>
      </c>
    </row>
    <row r="135" spans="1:65" s="13" customFormat="1" ht="11.25">
      <c r="B135" s="216"/>
      <c r="C135" s="217"/>
      <c r="D135" s="218" t="s">
        <v>141</v>
      </c>
      <c r="E135" s="219" t="s">
        <v>1</v>
      </c>
      <c r="F135" s="220" t="s">
        <v>260</v>
      </c>
      <c r="G135" s="217"/>
      <c r="H135" s="219" t="s">
        <v>1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141</v>
      </c>
      <c r="AU135" s="226" t="s">
        <v>87</v>
      </c>
      <c r="AV135" s="13" t="s">
        <v>85</v>
      </c>
      <c r="AW135" s="13" t="s">
        <v>34</v>
      </c>
      <c r="AX135" s="13" t="s">
        <v>77</v>
      </c>
      <c r="AY135" s="226" t="s">
        <v>131</v>
      </c>
    </row>
    <row r="136" spans="1:65" s="14" customFormat="1" ht="11.25">
      <c r="B136" s="227"/>
      <c r="C136" s="228"/>
      <c r="D136" s="218" t="s">
        <v>141</v>
      </c>
      <c r="E136" s="229" t="s">
        <v>1</v>
      </c>
      <c r="F136" s="230" t="s">
        <v>261</v>
      </c>
      <c r="G136" s="228"/>
      <c r="H136" s="231">
        <v>13.349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141</v>
      </c>
      <c r="AU136" s="237" t="s">
        <v>87</v>
      </c>
      <c r="AV136" s="14" t="s">
        <v>87</v>
      </c>
      <c r="AW136" s="14" t="s">
        <v>34</v>
      </c>
      <c r="AX136" s="14" t="s">
        <v>77</v>
      </c>
      <c r="AY136" s="237" t="s">
        <v>131</v>
      </c>
    </row>
    <row r="137" spans="1:65" s="13" customFormat="1" ht="11.25">
      <c r="B137" s="216"/>
      <c r="C137" s="217"/>
      <c r="D137" s="218" t="s">
        <v>141</v>
      </c>
      <c r="E137" s="219" t="s">
        <v>1</v>
      </c>
      <c r="F137" s="220" t="s">
        <v>262</v>
      </c>
      <c r="G137" s="217"/>
      <c r="H137" s="219" t="s">
        <v>1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141</v>
      </c>
      <c r="AU137" s="226" t="s">
        <v>87</v>
      </c>
      <c r="AV137" s="13" t="s">
        <v>85</v>
      </c>
      <c r="AW137" s="13" t="s">
        <v>34</v>
      </c>
      <c r="AX137" s="13" t="s">
        <v>77</v>
      </c>
      <c r="AY137" s="226" t="s">
        <v>131</v>
      </c>
    </row>
    <row r="138" spans="1:65" s="14" customFormat="1" ht="11.25">
      <c r="B138" s="227"/>
      <c r="C138" s="228"/>
      <c r="D138" s="218" t="s">
        <v>141</v>
      </c>
      <c r="E138" s="229" t="s">
        <v>1</v>
      </c>
      <c r="F138" s="230" t="s">
        <v>263</v>
      </c>
      <c r="G138" s="228"/>
      <c r="H138" s="231">
        <v>1.837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141</v>
      </c>
      <c r="AU138" s="237" t="s">
        <v>87</v>
      </c>
      <c r="AV138" s="14" t="s">
        <v>87</v>
      </c>
      <c r="AW138" s="14" t="s">
        <v>34</v>
      </c>
      <c r="AX138" s="14" t="s">
        <v>77</v>
      </c>
      <c r="AY138" s="237" t="s">
        <v>131</v>
      </c>
    </row>
    <row r="139" spans="1:65" s="13" customFormat="1" ht="11.25">
      <c r="B139" s="216"/>
      <c r="C139" s="217"/>
      <c r="D139" s="218" t="s">
        <v>141</v>
      </c>
      <c r="E139" s="219" t="s">
        <v>1</v>
      </c>
      <c r="F139" s="220" t="s">
        <v>264</v>
      </c>
      <c r="G139" s="217"/>
      <c r="H139" s="219" t="s">
        <v>1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141</v>
      </c>
      <c r="AU139" s="226" t="s">
        <v>87</v>
      </c>
      <c r="AV139" s="13" t="s">
        <v>85</v>
      </c>
      <c r="AW139" s="13" t="s">
        <v>34</v>
      </c>
      <c r="AX139" s="13" t="s">
        <v>77</v>
      </c>
      <c r="AY139" s="226" t="s">
        <v>131</v>
      </c>
    </row>
    <row r="140" spans="1:65" s="14" customFormat="1" ht="11.25">
      <c r="B140" s="227"/>
      <c r="C140" s="228"/>
      <c r="D140" s="218" t="s">
        <v>141</v>
      </c>
      <c r="E140" s="229" t="s">
        <v>1</v>
      </c>
      <c r="F140" s="230" t="s">
        <v>265</v>
      </c>
      <c r="G140" s="228"/>
      <c r="H140" s="231">
        <v>4.5350000000000001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141</v>
      </c>
      <c r="AU140" s="237" t="s">
        <v>87</v>
      </c>
      <c r="AV140" s="14" t="s">
        <v>87</v>
      </c>
      <c r="AW140" s="14" t="s">
        <v>34</v>
      </c>
      <c r="AX140" s="14" t="s">
        <v>77</v>
      </c>
      <c r="AY140" s="237" t="s">
        <v>131</v>
      </c>
    </row>
    <row r="141" spans="1:65" s="15" customFormat="1" ht="11.25">
      <c r="B141" s="238"/>
      <c r="C141" s="239"/>
      <c r="D141" s="218" t="s">
        <v>141</v>
      </c>
      <c r="E141" s="240" t="s">
        <v>1</v>
      </c>
      <c r="F141" s="241" t="s">
        <v>146</v>
      </c>
      <c r="G141" s="239"/>
      <c r="H141" s="242">
        <v>19.721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AT141" s="248" t="s">
        <v>141</v>
      </c>
      <c r="AU141" s="248" t="s">
        <v>87</v>
      </c>
      <c r="AV141" s="15" t="s">
        <v>139</v>
      </c>
      <c r="AW141" s="15" t="s">
        <v>34</v>
      </c>
      <c r="AX141" s="15" t="s">
        <v>85</v>
      </c>
      <c r="AY141" s="248" t="s">
        <v>131</v>
      </c>
    </row>
    <row r="142" spans="1:65" s="2" customFormat="1" ht="21.75" customHeight="1">
      <c r="A142" s="34"/>
      <c r="B142" s="35"/>
      <c r="C142" s="203" t="s">
        <v>156</v>
      </c>
      <c r="D142" s="203" t="s">
        <v>134</v>
      </c>
      <c r="E142" s="204" t="s">
        <v>157</v>
      </c>
      <c r="F142" s="205" t="s">
        <v>158</v>
      </c>
      <c r="G142" s="206" t="s">
        <v>151</v>
      </c>
      <c r="H142" s="207">
        <v>118.32599999999999</v>
      </c>
      <c r="I142" s="208"/>
      <c r="J142" s="209">
        <f>ROUND(I142*H142,2)</f>
        <v>0</v>
      </c>
      <c r="K142" s="205" t="s">
        <v>138</v>
      </c>
      <c r="L142" s="39"/>
      <c r="M142" s="210" t="s">
        <v>1</v>
      </c>
      <c r="N142" s="211" t="s">
        <v>42</v>
      </c>
      <c r="O142" s="71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139</v>
      </c>
      <c r="AT142" s="214" t="s">
        <v>134</v>
      </c>
      <c r="AU142" s="214" t="s">
        <v>87</v>
      </c>
      <c r="AY142" s="17" t="s">
        <v>131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85</v>
      </c>
      <c r="BK142" s="215">
        <f>ROUND(I142*H142,2)</f>
        <v>0</v>
      </c>
      <c r="BL142" s="17" t="s">
        <v>139</v>
      </c>
      <c r="BM142" s="214" t="s">
        <v>266</v>
      </c>
    </row>
    <row r="143" spans="1:65" s="14" customFormat="1" ht="11.25">
      <c r="B143" s="227"/>
      <c r="C143" s="228"/>
      <c r="D143" s="218" t="s">
        <v>141</v>
      </c>
      <c r="E143" s="229" t="s">
        <v>1</v>
      </c>
      <c r="F143" s="230" t="s">
        <v>267</v>
      </c>
      <c r="G143" s="228"/>
      <c r="H143" s="231">
        <v>118.32599999999999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141</v>
      </c>
      <c r="AU143" s="237" t="s">
        <v>87</v>
      </c>
      <c r="AV143" s="14" t="s">
        <v>87</v>
      </c>
      <c r="AW143" s="14" t="s">
        <v>34</v>
      </c>
      <c r="AX143" s="14" t="s">
        <v>85</v>
      </c>
      <c r="AY143" s="237" t="s">
        <v>131</v>
      </c>
    </row>
    <row r="144" spans="1:65" s="2" customFormat="1" ht="21.75" customHeight="1">
      <c r="A144" s="34"/>
      <c r="B144" s="35"/>
      <c r="C144" s="203" t="s">
        <v>139</v>
      </c>
      <c r="D144" s="203" t="s">
        <v>134</v>
      </c>
      <c r="E144" s="204" t="s">
        <v>161</v>
      </c>
      <c r="F144" s="205" t="s">
        <v>162</v>
      </c>
      <c r="G144" s="206" t="s">
        <v>151</v>
      </c>
      <c r="H144" s="207">
        <v>19.721</v>
      </c>
      <c r="I144" s="208"/>
      <c r="J144" s="209">
        <f>ROUND(I144*H144,2)</f>
        <v>0</v>
      </c>
      <c r="K144" s="205" t="s">
        <v>138</v>
      </c>
      <c r="L144" s="39"/>
      <c r="M144" s="210" t="s">
        <v>1</v>
      </c>
      <c r="N144" s="211" t="s">
        <v>42</v>
      </c>
      <c r="O144" s="71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139</v>
      </c>
      <c r="AT144" s="214" t="s">
        <v>134</v>
      </c>
      <c r="AU144" s="214" t="s">
        <v>87</v>
      </c>
      <c r="AY144" s="17" t="s">
        <v>131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7" t="s">
        <v>85</v>
      </c>
      <c r="BK144" s="215">
        <f>ROUND(I144*H144,2)</f>
        <v>0</v>
      </c>
      <c r="BL144" s="17" t="s">
        <v>139</v>
      </c>
      <c r="BM144" s="214" t="s">
        <v>268</v>
      </c>
    </row>
    <row r="145" spans="1:65" s="14" customFormat="1" ht="11.25">
      <c r="B145" s="227"/>
      <c r="C145" s="228"/>
      <c r="D145" s="218" t="s">
        <v>141</v>
      </c>
      <c r="E145" s="229" t="s">
        <v>1</v>
      </c>
      <c r="F145" s="230" t="s">
        <v>269</v>
      </c>
      <c r="G145" s="228"/>
      <c r="H145" s="231">
        <v>19.721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141</v>
      </c>
      <c r="AU145" s="237" t="s">
        <v>87</v>
      </c>
      <c r="AV145" s="14" t="s">
        <v>87</v>
      </c>
      <c r="AW145" s="14" t="s">
        <v>34</v>
      </c>
      <c r="AX145" s="14" t="s">
        <v>85</v>
      </c>
      <c r="AY145" s="237" t="s">
        <v>131</v>
      </c>
    </row>
    <row r="146" spans="1:65" s="2" customFormat="1" ht="21.75" customHeight="1">
      <c r="A146" s="34"/>
      <c r="B146" s="35"/>
      <c r="C146" s="203" t="s">
        <v>165</v>
      </c>
      <c r="D146" s="203" t="s">
        <v>134</v>
      </c>
      <c r="E146" s="204" t="s">
        <v>166</v>
      </c>
      <c r="F146" s="205" t="s">
        <v>167</v>
      </c>
      <c r="G146" s="206" t="s">
        <v>151</v>
      </c>
      <c r="H146" s="207">
        <v>591.63</v>
      </c>
      <c r="I146" s="208"/>
      <c r="J146" s="209">
        <f>ROUND(I146*H146,2)</f>
        <v>0</v>
      </c>
      <c r="K146" s="205" t="s">
        <v>138</v>
      </c>
      <c r="L146" s="39"/>
      <c r="M146" s="210" t="s">
        <v>1</v>
      </c>
      <c r="N146" s="211" t="s">
        <v>42</v>
      </c>
      <c r="O146" s="71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139</v>
      </c>
      <c r="AT146" s="214" t="s">
        <v>134</v>
      </c>
      <c r="AU146" s="214" t="s">
        <v>87</v>
      </c>
      <c r="AY146" s="17" t="s">
        <v>131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85</v>
      </c>
      <c r="BK146" s="215">
        <f>ROUND(I146*H146,2)</f>
        <v>0</v>
      </c>
      <c r="BL146" s="17" t="s">
        <v>139</v>
      </c>
      <c r="BM146" s="214" t="s">
        <v>270</v>
      </c>
    </row>
    <row r="147" spans="1:65" s="14" customFormat="1" ht="11.25">
      <c r="B147" s="227"/>
      <c r="C147" s="228"/>
      <c r="D147" s="218" t="s">
        <v>141</v>
      </c>
      <c r="E147" s="229" t="s">
        <v>1</v>
      </c>
      <c r="F147" s="230" t="s">
        <v>271</v>
      </c>
      <c r="G147" s="228"/>
      <c r="H147" s="231">
        <v>591.63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141</v>
      </c>
      <c r="AU147" s="237" t="s">
        <v>87</v>
      </c>
      <c r="AV147" s="14" t="s">
        <v>87</v>
      </c>
      <c r="AW147" s="14" t="s">
        <v>34</v>
      </c>
      <c r="AX147" s="14" t="s">
        <v>85</v>
      </c>
      <c r="AY147" s="237" t="s">
        <v>131</v>
      </c>
    </row>
    <row r="148" spans="1:65" s="2" customFormat="1" ht="21.75" customHeight="1">
      <c r="A148" s="34"/>
      <c r="B148" s="35"/>
      <c r="C148" s="203" t="s">
        <v>170</v>
      </c>
      <c r="D148" s="203" t="s">
        <v>134</v>
      </c>
      <c r="E148" s="204" t="s">
        <v>171</v>
      </c>
      <c r="F148" s="205" t="s">
        <v>172</v>
      </c>
      <c r="G148" s="206" t="s">
        <v>151</v>
      </c>
      <c r="H148" s="207">
        <v>19.721</v>
      </c>
      <c r="I148" s="208"/>
      <c r="J148" s="209">
        <f>ROUND(I148*H148,2)</f>
        <v>0</v>
      </c>
      <c r="K148" s="205" t="s">
        <v>138</v>
      </c>
      <c r="L148" s="39"/>
      <c r="M148" s="210" t="s">
        <v>1</v>
      </c>
      <c r="N148" s="211" t="s">
        <v>42</v>
      </c>
      <c r="O148" s="71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139</v>
      </c>
      <c r="AT148" s="214" t="s">
        <v>134</v>
      </c>
      <c r="AU148" s="214" t="s">
        <v>87</v>
      </c>
      <c r="AY148" s="17" t="s">
        <v>131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85</v>
      </c>
      <c r="BK148" s="215">
        <f>ROUND(I148*H148,2)</f>
        <v>0</v>
      </c>
      <c r="BL148" s="17" t="s">
        <v>139</v>
      </c>
      <c r="BM148" s="214" t="s">
        <v>272</v>
      </c>
    </row>
    <row r="149" spans="1:65" s="13" customFormat="1" ht="22.5">
      <c r="B149" s="216"/>
      <c r="C149" s="217"/>
      <c r="D149" s="218" t="s">
        <v>141</v>
      </c>
      <c r="E149" s="219" t="s">
        <v>1</v>
      </c>
      <c r="F149" s="220" t="s">
        <v>273</v>
      </c>
      <c r="G149" s="217"/>
      <c r="H149" s="219" t="s">
        <v>1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141</v>
      </c>
      <c r="AU149" s="226" t="s">
        <v>87</v>
      </c>
      <c r="AV149" s="13" t="s">
        <v>85</v>
      </c>
      <c r="AW149" s="13" t="s">
        <v>34</v>
      </c>
      <c r="AX149" s="13" t="s">
        <v>77</v>
      </c>
      <c r="AY149" s="226" t="s">
        <v>131</v>
      </c>
    </row>
    <row r="150" spans="1:65" s="14" customFormat="1" ht="11.25">
      <c r="B150" s="227"/>
      <c r="C150" s="228"/>
      <c r="D150" s="218" t="s">
        <v>141</v>
      </c>
      <c r="E150" s="229" t="s">
        <v>1</v>
      </c>
      <c r="F150" s="230" t="s">
        <v>269</v>
      </c>
      <c r="G150" s="228"/>
      <c r="H150" s="231">
        <v>19.721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141</v>
      </c>
      <c r="AU150" s="237" t="s">
        <v>87</v>
      </c>
      <c r="AV150" s="14" t="s">
        <v>87</v>
      </c>
      <c r="AW150" s="14" t="s">
        <v>34</v>
      </c>
      <c r="AX150" s="14" t="s">
        <v>85</v>
      </c>
      <c r="AY150" s="237" t="s">
        <v>131</v>
      </c>
    </row>
    <row r="151" spans="1:65" s="2" customFormat="1" ht="16.5" customHeight="1">
      <c r="A151" s="34"/>
      <c r="B151" s="35"/>
      <c r="C151" s="203" t="s">
        <v>175</v>
      </c>
      <c r="D151" s="203" t="s">
        <v>134</v>
      </c>
      <c r="E151" s="204" t="s">
        <v>176</v>
      </c>
      <c r="F151" s="205" t="s">
        <v>177</v>
      </c>
      <c r="G151" s="206" t="s">
        <v>151</v>
      </c>
      <c r="H151" s="207">
        <v>20.481999999999999</v>
      </c>
      <c r="I151" s="208"/>
      <c r="J151" s="209">
        <f>ROUND(I151*H151,2)</f>
        <v>0</v>
      </c>
      <c r="K151" s="205" t="s">
        <v>178</v>
      </c>
      <c r="L151" s="39"/>
      <c r="M151" s="210" t="s">
        <v>1</v>
      </c>
      <c r="N151" s="211" t="s">
        <v>42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139</v>
      </c>
      <c r="AT151" s="214" t="s">
        <v>134</v>
      </c>
      <c r="AU151" s="214" t="s">
        <v>87</v>
      </c>
      <c r="AY151" s="17" t="s">
        <v>131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85</v>
      </c>
      <c r="BK151" s="215">
        <f>ROUND(I151*H151,2)</f>
        <v>0</v>
      </c>
      <c r="BL151" s="17" t="s">
        <v>139</v>
      </c>
      <c r="BM151" s="214" t="s">
        <v>274</v>
      </c>
    </row>
    <row r="152" spans="1:65" s="12" customFormat="1" ht="25.9" customHeight="1">
      <c r="B152" s="187"/>
      <c r="C152" s="188"/>
      <c r="D152" s="189" t="s">
        <v>76</v>
      </c>
      <c r="E152" s="190" t="s">
        <v>180</v>
      </c>
      <c r="F152" s="190" t="s">
        <v>181</v>
      </c>
      <c r="G152" s="188"/>
      <c r="H152" s="188"/>
      <c r="I152" s="191"/>
      <c r="J152" s="192">
        <f>BK152</f>
        <v>0</v>
      </c>
      <c r="K152" s="188"/>
      <c r="L152" s="193"/>
      <c r="M152" s="194"/>
      <c r="N152" s="195"/>
      <c r="O152" s="195"/>
      <c r="P152" s="196">
        <f>P153</f>
        <v>0</v>
      </c>
      <c r="Q152" s="195"/>
      <c r="R152" s="196">
        <f>R153</f>
        <v>0</v>
      </c>
      <c r="S152" s="195"/>
      <c r="T152" s="197">
        <f>T153</f>
        <v>0</v>
      </c>
      <c r="AR152" s="198" t="s">
        <v>165</v>
      </c>
      <c r="AT152" s="199" t="s">
        <v>76</v>
      </c>
      <c r="AU152" s="199" t="s">
        <v>77</v>
      </c>
      <c r="AY152" s="198" t="s">
        <v>131</v>
      </c>
      <c r="BK152" s="200">
        <f>BK153</f>
        <v>0</v>
      </c>
    </row>
    <row r="153" spans="1:65" s="12" customFormat="1" ht="22.9" customHeight="1">
      <c r="B153" s="187"/>
      <c r="C153" s="188"/>
      <c r="D153" s="189" t="s">
        <v>76</v>
      </c>
      <c r="E153" s="201" t="s">
        <v>182</v>
      </c>
      <c r="F153" s="201" t="s">
        <v>183</v>
      </c>
      <c r="G153" s="188"/>
      <c r="H153" s="188"/>
      <c r="I153" s="191"/>
      <c r="J153" s="202">
        <f>BK153</f>
        <v>0</v>
      </c>
      <c r="K153" s="188"/>
      <c r="L153" s="193"/>
      <c r="M153" s="194"/>
      <c r="N153" s="195"/>
      <c r="O153" s="195"/>
      <c r="P153" s="196">
        <f>P154</f>
        <v>0</v>
      </c>
      <c r="Q153" s="195"/>
      <c r="R153" s="196">
        <f>R154</f>
        <v>0</v>
      </c>
      <c r="S153" s="195"/>
      <c r="T153" s="197">
        <f>T154</f>
        <v>0</v>
      </c>
      <c r="AR153" s="198" t="s">
        <v>165</v>
      </c>
      <c r="AT153" s="199" t="s">
        <v>76</v>
      </c>
      <c r="AU153" s="199" t="s">
        <v>85</v>
      </c>
      <c r="AY153" s="198" t="s">
        <v>131</v>
      </c>
      <c r="BK153" s="200">
        <f>BK154</f>
        <v>0</v>
      </c>
    </row>
    <row r="154" spans="1:65" s="2" customFormat="1" ht="16.5" customHeight="1">
      <c r="A154" s="34"/>
      <c r="B154" s="35"/>
      <c r="C154" s="203" t="s">
        <v>184</v>
      </c>
      <c r="D154" s="203" t="s">
        <v>134</v>
      </c>
      <c r="E154" s="204" t="s">
        <v>185</v>
      </c>
      <c r="F154" s="205" t="s">
        <v>186</v>
      </c>
      <c r="G154" s="206" t="s">
        <v>187</v>
      </c>
      <c r="H154" s="207">
        <v>1</v>
      </c>
      <c r="I154" s="208"/>
      <c r="J154" s="209">
        <f>ROUND(I154*H154,2)</f>
        <v>0</v>
      </c>
      <c r="K154" s="205" t="s">
        <v>138</v>
      </c>
      <c r="L154" s="39"/>
      <c r="M154" s="249" t="s">
        <v>1</v>
      </c>
      <c r="N154" s="250" t="s">
        <v>42</v>
      </c>
      <c r="O154" s="251"/>
      <c r="P154" s="252">
        <f>O154*H154</f>
        <v>0</v>
      </c>
      <c r="Q154" s="252">
        <v>0</v>
      </c>
      <c r="R154" s="252">
        <f>Q154*H154</f>
        <v>0</v>
      </c>
      <c r="S154" s="252">
        <v>0</v>
      </c>
      <c r="T154" s="25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4" t="s">
        <v>188</v>
      </c>
      <c r="AT154" s="214" t="s">
        <v>134</v>
      </c>
      <c r="AU154" s="214" t="s">
        <v>87</v>
      </c>
      <c r="AY154" s="17" t="s">
        <v>131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85</v>
      </c>
      <c r="BK154" s="215">
        <f>ROUND(I154*H154,2)</f>
        <v>0</v>
      </c>
      <c r="BL154" s="17" t="s">
        <v>188</v>
      </c>
      <c r="BM154" s="214" t="s">
        <v>275</v>
      </c>
    </row>
    <row r="155" spans="1:65" s="2" customFormat="1" ht="6.95" customHeight="1">
      <c r="A155" s="34"/>
      <c r="B155" s="54"/>
      <c r="C155" s="55"/>
      <c r="D155" s="55"/>
      <c r="E155" s="55"/>
      <c r="F155" s="55"/>
      <c r="G155" s="55"/>
      <c r="H155" s="55"/>
      <c r="I155" s="152"/>
      <c r="J155" s="55"/>
      <c r="K155" s="55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/sSjS0zxF8GzFSyU/89ys3/Q2LD0j/Tu91wWvBdy/yjOU7tsiadpxzNLAV1CuVh04RAtgxTbFwAkSf2xmsVG6A==" saltValue="8CMqS4QpYJ38b1IklD4Zw4yp9bO2UX026tIs1f8D5b04qKPCmDYYZOqRO7bq4tm6gn7d+RhJBNNMmQJkPiHtOA==" spinCount="100000" sheet="1" objects="1" scenarios="1" formatColumns="0" formatRows="0" autoFilter="0"/>
  <autoFilter ref="C120:K15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102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87</v>
      </c>
    </row>
    <row r="4" spans="1:46" s="1" customFormat="1" ht="24.95" customHeight="1">
      <c r="B4" s="20"/>
      <c r="D4" s="112" t="s">
        <v>103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295" t="str">
        <f>'Rekapitulace stavby'!K6</f>
        <v>ÚKLID SKLEPŮ A PŮDNÍCH PROSTOR</v>
      </c>
      <c r="F7" s="296"/>
      <c r="G7" s="296"/>
      <c r="H7" s="296"/>
      <c r="I7" s="108"/>
      <c r="L7" s="20"/>
    </row>
    <row r="8" spans="1:46" s="2" customFormat="1" ht="12" customHeight="1">
      <c r="A8" s="34"/>
      <c r="B8" s="39"/>
      <c r="C8" s="34"/>
      <c r="D8" s="114" t="s">
        <v>104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276</v>
      </c>
      <c r="F9" s="298"/>
      <c r="G9" s="298"/>
      <c r="H9" s="298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23. 4. 2020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01" t="s">
        <v>1</v>
      </c>
      <c r="F27" s="301"/>
      <c r="G27" s="301"/>
      <c r="H27" s="301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41</v>
      </c>
      <c r="E33" s="114" t="s">
        <v>42</v>
      </c>
      <c r="F33" s="130">
        <f>ROUND((SUM(BE121:BE144)),  2)</f>
        <v>0</v>
      </c>
      <c r="G33" s="34"/>
      <c r="H33" s="34"/>
      <c r="I33" s="131">
        <v>0.21</v>
      </c>
      <c r="J33" s="130">
        <f>ROUND(((SUM(BE121:BE144))*I33),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43</v>
      </c>
      <c r="F34" s="130">
        <f>ROUND((SUM(BF121:BF144)),  2)</f>
        <v>0</v>
      </c>
      <c r="G34" s="34"/>
      <c r="H34" s="34"/>
      <c r="I34" s="131">
        <v>0.15</v>
      </c>
      <c r="J34" s="130">
        <f>ROUND(((SUM(BF121:BF144))*I34),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ROUND((SUM(BG121:BG144)),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ROUND((SUM(BH121:BH144)),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ROUND((SUM(BI121:BI144)),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ÚKLID SKLEPŮ A PŮDNÍCH PROSTOR</v>
      </c>
      <c r="F85" s="303"/>
      <c r="G85" s="303"/>
      <c r="H85" s="303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4" t="str">
        <f>E9</f>
        <v>06 - Šumná - Výpravní budova</v>
      </c>
      <c r="F87" s="304"/>
      <c r="G87" s="304"/>
      <c r="H87" s="304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OŘ Brno</v>
      </c>
      <c r="G89" s="36"/>
      <c r="H89" s="36"/>
      <c r="I89" s="117" t="s">
        <v>22</v>
      </c>
      <c r="J89" s="66" t="str">
        <f>IF(J12="","",J12)</f>
        <v>23. 4. 2020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107</v>
      </c>
      <c r="D94" s="157"/>
      <c r="E94" s="157"/>
      <c r="F94" s="157"/>
      <c r="G94" s="157"/>
      <c r="H94" s="157"/>
      <c r="I94" s="158"/>
      <c r="J94" s="159" t="s">
        <v>108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109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61"/>
      <c r="C97" s="162"/>
      <c r="D97" s="163" t="s">
        <v>111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112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113</v>
      </c>
      <c r="E99" s="171"/>
      <c r="F99" s="171"/>
      <c r="G99" s="171"/>
      <c r="H99" s="171"/>
      <c r="I99" s="172"/>
      <c r="J99" s="173">
        <f>J128</f>
        <v>0</v>
      </c>
      <c r="K99" s="169"/>
      <c r="L99" s="174"/>
    </row>
    <row r="100" spans="1:31" s="9" customFormat="1" ht="24.95" customHeight="1">
      <c r="B100" s="161"/>
      <c r="C100" s="162"/>
      <c r="D100" s="163" t="s">
        <v>114</v>
      </c>
      <c r="E100" s="164"/>
      <c r="F100" s="164"/>
      <c r="G100" s="164"/>
      <c r="H100" s="164"/>
      <c r="I100" s="165"/>
      <c r="J100" s="166">
        <f>J142</f>
        <v>0</v>
      </c>
      <c r="K100" s="162"/>
      <c r="L100" s="167"/>
    </row>
    <row r="101" spans="1:31" s="10" customFormat="1" ht="19.899999999999999" customHeight="1">
      <c r="B101" s="168"/>
      <c r="C101" s="169"/>
      <c r="D101" s="170" t="s">
        <v>115</v>
      </c>
      <c r="E101" s="171"/>
      <c r="F101" s="171"/>
      <c r="G101" s="171"/>
      <c r="H101" s="171"/>
      <c r="I101" s="172"/>
      <c r="J101" s="173">
        <f>J143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2" t="str">
        <f>E7</f>
        <v>ÚKLID SKLEPŮ A PŮDNÍCH PROSTOR</v>
      </c>
      <c r="F111" s="303"/>
      <c r="G111" s="303"/>
      <c r="H111" s="303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104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4" t="str">
        <f>E9</f>
        <v>06 - Šumná - Výpravní budova</v>
      </c>
      <c r="F113" s="304"/>
      <c r="G113" s="304"/>
      <c r="H113" s="304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OŘ Brno</v>
      </c>
      <c r="G115" s="36"/>
      <c r="H115" s="36"/>
      <c r="I115" s="117" t="s">
        <v>22</v>
      </c>
      <c r="J115" s="66" t="str">
        <f>IF(J12="","",J12)</f>
        <v>23. 4. 2020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117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117" t="s">
        <v>35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117</v>
      </c>
      <c r="D120" s="178" t="s">
        <v>62</v>
      </c>
      <c r="E120" s="178" t="s">
        <v>58</v>
      </c>
      <c r="F120" s="178" t="s">
        <v>59</v>
      </c>
      <c r="G120" s="178" t="s">
        <v>118</v>
      </c>
      <c r="H120" s="178" t="s">
        <v>119</v>
      </c>
      <c r="I120" s="179" t="s">
        <v>120</v>
      </c>
      <c r="J120" s="178" t="s">
        <v>108</v>
      </c>
      <c r="K120" s="180" t="s">
        <v>121</v>
      </c>
      <c r="L120" s="181"/>
      <c r="M120" s="75" t="s">
        <v>1</v>
      </c>
      <c r="N120" s="76" t="s">
        <v>41</v>
      </c>
      <c r="O120" s="76" t="s">
        <v>122</v>
      </c>
      <c r="P120" s="76" t="s">
        <v>123</v>
      </c>
      <c r="Q120" s="76" t="s">
        <v>124</v>
      </c>
      <c r="R120" s="76" t="s">
        <v>125</v>
      </c>
      <c r="S120" s="76" t="s">
        <v>126</v>
      </c>
      <c r="T120" s="77" t="s">
        <v>127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128</v>
      </c>
      <c r="D121" s="36"/>
      <c r="E121" s="36"/>
      <c r="F121" s="36"/>
      <c r="G121" s="36"/>
      <c r="H121" s="36"/>
      <c r="I121" s="115"/>
      <c r="J121" s="182">
        <f>BK121</f>
        <v>0</v>
      </c>
      <c r="K121" s="36"/>
      <c r="L121" s="39"/>
      <c r="M121" s="78"/>
      <c r="N121" s="183"/>
      <c r="O121" s="79"/>
      <c r="P121" s="184">
        <f>P122+P142</f>
        <v>0</v>
      </c>
      <c r="Q121" s="79"/>
      <c r="R121" s="184">
        <f>R122+R142</f>
        <v>1.3986699999999999</v>
      </c>
      <c r="S121" s="79"/>
      <c r="T121" s="185">
        <f>T122+T142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110</v>
      </c>
      <c r="BK121" s="186">
        <f>BK122+BK142</f>
        <v>0</v>
      </c>
    </row>
    <row r="122" spans="1:65" s="12" customFormat="1" ht="25.9" customHeight="1">
      <c r="B122" s="187"/>
      <c r="C122" s="188"/>
      <c r="D122" s="189" t="s">
        <v>76</v>
      </c>
      <c r="E122" s="190" t="s">
        <v>129</v>
      </c>
      <c r="F122" s="190" t="s">
        <v>130</v>
      </c>
      <c r="G122" s="188"/>
      <c r="H122" s="188"/>
      <c r="I122" s="191"/>
      <c r="J122" s="192">
        <f>BK122</f>
        <v>0</v>
      </c>
      <c r="K122" s="188"/>
      <c r="L122" s="193"/>
      <c r="M122" s="194"/>
      <c r="N122" s="195"/>
      <c r="O122" s="195"/>
      <c r="P122" s="196">
        <f>P123+P128</f>
        <v>0</v>
      </c>
      <c r="Q122" s="195"/>
      <c r="R122" s="196">
        <f>R123+R128</f>
        <v>1.3986699999999999</v>
      </c>
      <c r="S122" s="195"/>
      <c r="T122" s="197">
        <f>T123+T128</f>
        <v>0</v>
      </c>
      <c r="AR122" s="198" t="s">
        <v>85</v>
      </c>
      <c r="AT122" s="199" t="s">
        <v>76</v>
      </c>
      <c r="AU122" s="199" t="s">
        <v>77</v>
      </c>
      <c r="AY122" s="198" t="s">
        <v>131</v>
      </c>
      <c r="BK122" s="200">
        <f>BK123+BK128</f>
        <v>0</v>
      </c>
    </row>
    <row r="123" spans="1:65" s="12" customFormat="1" ht="22.9" customHeight="1">
      <c r="B123" s="187"/>
      <c r="C123" s="188"/>
      <c r="D123" s="189" t="s">
        <v>76</v>
      </c>
      <c r="E123" s="201" t="s">
        <v>132</v>
      </c>
      <c r="F123" s="201" t="s">
        <v>133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SUM(P124:P127)</f>
        <v>0</v>
      </c>
      <c r="Q123" s="195"/>
      <c r="R123" s="196">
        <f>SUM(R124:R127)</f>
        <v>1.3986699999999999</v>
      </c>
      <c r="S123" s="195"/>
      <c r="T123" s="197">
        <f>SUM(T124:T127)</f>
        <v>0</v>
      </c>
      <c r="AR123" s="198" t="s">
        <v>85</v>
      </c>
      <c r="AT123" s="199" t="s">
        <v>76</v>
      </c>
      <c r="AU123" s="199" t="s">
        <v>85</v>
      </c>
      <c r="AY123" s="198" t="s">
        <v>131</v>
      </c>
      <c r="BK123" s="200">
        <f>SUM(BK124:BK127)</f>
        <v>0</v>
      </c>
    </row>
    <row r="124" spans="1:65" s="2" customFormat="1" ht="21.75" customHeight="1">
      <c r="A124" s="34"/>
      <c r="B124" s="35"/>
      <c r="C124" s="203" t="s">
        <v>85</v>
      </c>
      <c r="D124" s="203" t="s">
        <v>134</v>
      </c>
      <c r="E124" s="204" t="s">
        <v>135</v>
      </c>
      <c r="F124" s="205" t="s">
        <v>136</v>
      </c>
      <c r="G124" s="206" t="s">
        <v>137</v>
      </c>
      <c r="H124" s="207">
        <v>139.86699999999999</v>
      </c>
      <c r="I124" s="208"/>
      <c r="J124" s="209">
        <f>ROUND(I124*H124,2)</f>
        <v>0</v>
      </c>
      <c r="K124" s="205" t="s">
        <v>138</v>
      </c>
      <c r="L124" s="39"/>
      <c r="M124" s="210" t="s">
        <v>1</v>
      </c>
      <c r="N124" s="211" t="s">
        <v>42</v>
      </c>
      <c r="O124" s="71"/>
      <c r="P124" s="212">
        <f>O124*H124</f>
        <v>0</v>
      </c>
      <c r="Q124" s="212">
        <v>0.01</v>
      </c>
      <c r="R124" s="212">
        <f>Q124*H124</f>
        <v>1.3986699999999999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139</v>
      </c>
      <c r="AT124" s="214" t="s">
        <v>134</v>
      </c>
      <c r="AU124" s="214" t="s">
        <v>87</v>
      </c>
      <c r="AY124" s="17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85</v>
      </c>
      <c r="BK124" s="215">
        <f>ROUND(I124*H124,2)</f>
        <v>0</v>
      </c>
      <c r="BL124" s="17" t="s">
        <v>139</v>
      </c>
      <c r="BM124" s="214" t="s">
        <v>277</v>
      </c>
    </row>
    <row r="125" spans="1:65" s="13" customFormat="1" ht="33.75">
      <c r="B125" s="216"/>
      <c r="C125" s="217"/>
      <c r="D125" s="218" t="s">
        <v>141</v>
      </c>
      <c r="E125" s="219" t="s">
        <v>1</v>
      </c>
      <c r="F125" s="220" t="s">
        <v>142</v>
      </c>
      <c r="G125" s="217"/>
      <c r="H125" s="219" t="s">
        <v>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141</v>
      </c>
      <c r="AU125" s="226" t="s">
        <v>87</v>
      </c>
      <c r="AV125" s="13" t="s">
        <v>85</v>
      </c>
      <c r="AW125" s="13" t="s">
        <v>34</v>
      </c>
      <c r="AX125" s="13" t="s">
        <v>77</v>
      </c>
      <c r="AY125" s="226" t="s">
        <v>131</v>
      </c>
    </row>
    <row r="126" spans="1:65" s="13" customFormat="1" ht="11.25">
      <c r="B126" s="216"/>
      <c r="C126" s="217"/>
      <c r="D126" s="218" t="s">
        <v>141</v>
      </c>
      <c r="E126" s="219" t="s">
        <v>1</v>
      </c>
      <c r="F126" s="220" t="s">
        <v>278</v>
      </c>
      <c r="G126" s="217"/>
      <c r="H126" s="219" t="s">
        <v>1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141</v>
      </c>
      <c r="AU126" s="226" t="s">
        <v>87</v>
      </c>
      <c r="AV126" s="13" t="s">
        <v>85</v>
      </c>
      <c r="AW126" s="13" t="s">
        <v>34</v>
      </c>
      <c r="AX126" s="13" t="s">
        <v>77</v>
      </c>
      <c r="AY126" s="226" t="s">
        <v>131</v>
      </c>
    </row>
    <row r="127" spans="1:65" s="14" customFormat="1" ht="11.25">
      <c r="B127" s="227"/>
      <c r="C127" s="228"/>
      <c r="D127" s="218" t="s">
        <v>141</v>
      </c>
      <c r="E127" s="229" t="s">
        <v>1</v>
      </c>
      <c r="F127" s="230" t="s">
        <v>279</v>
      </c>
      <c r="G127" s="228"/>
      <c r="H127" s="231">
        <v>139.86699999999999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141</v>
      </c>
      <c r="AU127" s="237" t="s">
        <v>87</v>
      </c>
      <c r="AV127" s="14" t="s">
        <v>87</v>
      </c>
      <c r="AW127" s="14" t="s">
        <v>34</v>
      </c>
      <c r="AX127" s="14" t="s">
        <v>85</v>
      </c>
      <c r="AY127" s="237" t="s">
        <v>131</v>
      </c>
    </row>
    <row r="128" spans="1:65" s="12" customFormat="1" ht="22.9" customHeight="1">
      <c r="B128" s="187"/>
      <c r="C128" s="188"/>
      <c r="D128" s="189" t="s">
        <v>76</v>
      </c>
      <c r="E128" s="201" t="s">
        <v>147</v>
      </c>
      <c r="F128" s="201" t="s">
        <v>148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SUM(P129:P141)</f>
        <v>0</v>
      </c>
      <c r="Q128" s="195"/>
      <c r="R128" s="196">
        <f>SUM(R129:R141)</f>
        <v>0</v>
      </c>
      <c r="S128" s="195"/>
      <c r="T128" s="197">
        <f>SUM(T129:T141)</f>
        <v>0</v>
      </c>
      <c r="AR128" s="198" t="s">
        <v>85</v>
      </c>
      <c r="AT128" s="199" t="s">
        <v>76</v>
      </c>
      <c r="AU128" s="199" t="s">
        <v>85</v>
      </c>
      <c r="AY128" s="198" t="s">
        <v>131</v>
      </c>
      <c r="BK128" s="200">
        <f>SUM(BK129:BK141)</f>
        <v>0</v>
      </c>
    </row>
    <row r="129" spans="1:65" s="2" customFormat="1" ht="21.75" customHeight="1">
      <c r="A129" s="34"/>
      <c r="B129" s="35"/>
      <c r="C129" s="203" t="s">
        <v>87</v>
      </c>
      <c r="D129" s="203" t="s">
        <v>134</v>
      </c>
      <c r="E129" s="204" t="s">
        <v>149</v>
      </c>
      <c r="F129" s="205" t="s">
        <v>150</v>
      </c>
      <c r="G129" s="206" t="s">
        <v>151</v>
      </c>
      <c r="H129" s="207">
        <v>2.0979999999999999</v>
      </c>
      <c r="I129" s="208"/>
      <c r="J129" s="209">
        <f>ROUND(I129*H129,2)</f>
        <v>0</v>
      </c>
      <c r="K129" s="205" t="s">
        <v>138</v>
      </c>
      <c r="L129" s="39"/>
      <c r="M129" s="210" t="s">
        <v>1</v>
      </c>
      <c r="N129" s="211" t="s">
        <v>42</v>
      </c>
      <c r="O129" s="7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139</v>
      </c>
      <c r="AT129" s="214" t="s">
        <v>134</v>
      </c>
      <c r="AU129" s="214" t="s">
        <v>87</v>
      </c>
      <c r="AY129" s="17" t="s">
        <v>131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85</v>
      </c>
      <c r="BK129" s="215">
        <f>ROUND(I129*H129,2)</f>
        <v>0</v>
      </c>
      <c r="BL129" s="17" t="s">
        <v>139</v>
      </c>
      <c r="BM129" s="214" t="s">
        <v>280</v>
      </c>
    </row>
    <row r="130" spans="1:65" s="13" customFormat="1" ht="11.25">
      <c r="B130" s="216"/>
      <c r="C130" s="217"/>
      <c r="D130" s="218" t="s">
        <v>141</v>
      </c>
      <c r="E130" s="219" t="s">
        <v>1</v>
      </c>
      <c r="F130" s="220" t="s">
        <v>278</v>
      </c>
      <c r="G130" s="217"/>
      <c r="H130" s="219" t="s">
        <v>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141</v>
      </c>
      <c r="AU130" s="226" t="s">
        <v>87</v>
      </c>
      <c r="AV130" s="13" t="s">
        <v>85</v>
      </c>
      <c r="AW130" s="13" t="s">
        <v>34</v>
      </c>
      <c r="AX130" s="13" t="s">
        <v>77</v>
      </c>
      <c r="AY130" s="226" t="s">
        <v>131</v>
      </c>
    </row>
    <row r="131" spans="1:65" s="14" customFormat="1" ht="11.25">
      <c r="B131" s="227"/>
      <c r="C131" s="228"/>
      <c r="D131" s="218" t="s">
        <v>141</v>
      </c>
      <c r="E131" s="229" t="s">
        <v>1</v>
      </c>
      <c r="F131" s="230" t="s">
        <v>281</v>
      </c>
      <c r="G131" s="228"/>
      <c r="H131" s="231">
        <v>2.0979999999999999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141</v>
      </c>
      <c r="AU131" s="237" t="s">
        <v>87</v>
      </c>
      <c r="AV131" s="14" t="s">
        <v>87</v>
      </c>
      <c r="AW131" s="14" t="s">
        <v>34</v>
      </c>
      <c r="AX131" s="14" t="s">
        <v>85</v>
      </c>
      <c r="AY131" s="237" t="s">
        <v>131</v>
      </c>
    </row>
    <row r="132" spans="1:65" s="2" customFormat="1" ht="21.75" customHeight="1">
      <c r="A132" s="34"/>
      <c r="B132" s="35"/>
      <c r="C132" s="203" t="s">
        <v>156</v>
      </c>
      <c r="D132" s="203" t="s">
        <v>134</v>
      </c>
      <c r="E132" s="204" t="s">
        <v>157</v>
      </c>
      <c r="F132" s="205" t="s">
        <v>158</v>
      </c>
      <c r="G132" s="206" t="s">
        <v>151</v>
      </c>
      <c r="H132" s="207">
        <v>12.587999999999999</v>
      </c>
      <c r="I132" s="208"/>
      <c r="J132" s="209">
        <f>ROUND(I132*H132,2)</f>
        <v>0</v>
      </c>
      <c r="K132" s="205" t="s">
        <v>138</v>
      </c>
      <c r="L132" s="39"/>
      <c r="M132" s="210" t="s">
        <v>1</v>
      </c>
      <c r="N132" s="211" t="s">
        <v>42</v>
      </c>
      <c r="O132" s="71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139</v>
      </c>
      <c r="AT132" s="214" t="s">
        <v>134</v>
      </c>
      <c r="AU132" s="214" t="s">
        <v>87</v>
      </c>
      <c r="AY132" s="17" t="s">
        <v>131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85</v>
      </c>
      <c r="BK132" s="215">
        <f>ROUND(I132*H132,2)</f>
        <v>0</v>
      </c>
      <c r="BL132" s="17" t="s">
        <v>139</v>
      </c>
      <c r="BM132" s="214" t="s">
        <v>282</v>
      </c>
    </row>
    <row r="133" spans="1:65" s="14" customFormat="1" ht="11.25">
      <c r="B133" s="227"/>
      <c r="C133" s="228"/>
      <c r="D133" s="218" t="s">
        <v>141</v>
      </c>
      <c r="E133" s="229" t="s">
        <v>1</v>
      </c>
      <c r="F133" s="230" t="s">
        <v>283</v>
      </c>
      <c r="G133" s="228"/>
      <c r="H133" s="231">
        <v>12.587999999999999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141</v>
      </c>
      <c r="AU133" s="237" t="s">
        <v>87</v>
      </c>
      <c r="AV133" s="14" t="s">
        <v>87</v>
      </c>
      <c r="AW133" s="14" t="s">
        <v>34</v>
      </c>
      <c r="AX133" s="14" t="s">
        <v>85</v>
      </c>
      <c r="AY133" s="237" t="s">
        <v>131</v>
      </c>
    </row>
    <row r="134" spans="1:65" s="2" customFormat="1" ht="21.75" customHeight="1">
      <c r="A134" s="34"/>
      <c r="B134" s="35"/>
      <c r="C134" s="203" t="s">
        <v>139</v>
      </c>
      <c r="D134" s="203" t="s">
        <v>134</v>
      </c>
      <c r="E134" s="204" t="s">
        <v>161</v>
      </c>
      <c r="F134" s="205" t="s">
        <v>162</v>
      </c>
      <c r="G134" s="206" t="s">
        <v>151</v>
      </c>
      <c r="H134" s="207">
        <v>2.0979999999999999</v>
      </c>
      <c r="I134" s="208"/>
      <c r="J134" s="209">
        <f>ROUND(I134*H134,2)</f>
        <v>0</v>
      </c>
      <c r="K134" s="205" t="s">
        <v>138</v>
      </c>
      <c r="L134" s="39"/>
      <c r="M134" s="210" t="s">
        <v>1</v>
      </c>
      <c r="N134" s="211" t="s">
        <v>42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139</v>
      </c>
      <c r="AT134" s="214" t="s">
        <v>134</v>
      </c>
      <c r="AU134" s="214" t="s">
        <v>87</v>
      </c>
      <c r="AY134" s="17" t="s">
        <v>131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85</v>
      </c>
      <c r="BK134" s="215">
        <f>ROUND(I134*H134,2)</f>
        <v>0</v>
      </c>
      <c r="BL134" s="17" t="s">
        <v>139</v>
      </c>
      <c r="BM134" s="214" t="s">
        <v>284</v>
      </c>
    </row>
    <row r="135" spans="1:65" s="14" customFormat="1" ht="11.25">
      <c r="B135" s="227"/>
      <c r="C135" s="228"/>
      <c r="D135" s="218" t="s">
        <v>141</v>
      </c>
      <c r="E135" s="229" t="s">
        <v>1</v>
      </c>
      <c r="F135" s="230" t="s">
        <v>285</v>
      </c>
      <c r="G135" s="228"/>
      <c r="H135" s="231">
        <v>2.0979999999999999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141</v>
      </c>
      <c r="AU135" s="237" t="s">
        <v>87</v>
      </c>
      <c r="AV135" s="14" t="s">
        <v>87</v>
      </c>
      <c r="AW135" s="14" t="s">
        <v>34</v>
      </c>
      <c r="AX135" s="14" t="s">
        <v>85</v>
      </c>
      <c r="AY135" s="237" t="s">
        <v>131</v>
      </c>
    </row>
    <row r="136" spans="1:65" s="2" customFormat="1" ht="21.75" customHeight="1">
      <c r="A136" s="34"/>
      <c r="B136" s="35"/>
      <c r="C136" s="203" t="s">
        <v>165</v>
      </c>
      <c r="D136" s="203" t="s">
        <v>134</v>
      </c>
      <c r="E136" s="204" t="s">
        <v>166</v>
      </c>
      <c r="F136" s="205" t="s">
        <v>167</v>
      </c>
      <c r="G136" s="206" t="s">
        <v>151</v>
      </c>
      <c r="H136" s="207">
        <v>62.94</v>
      </c>
      <c r="I136" s="208"/>
      <c r="J136" s="209">
        <f>ROUND(I136*H136,2)</f>
        <v>0</v>
      </c>
      <c r="K136" s="205" t="s">
        <v>138</v>
      </c>
      <c r="L136" s="39"/>
      <c r="M136" s="210" t="s">
        <v>1</v>
      </c>
      <c r="N136" s="211" t="s">
        <v>42</v>
      </c>
      <c r="O136" s="7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139</v>
      </c>
      <c r="AT136" s="214" t="s">
        <v>134</v>
      </c>
      <c r="AU136" s="214" t="s">
        <v>87</v>
      </c>
      <c r="AY136" s="17" t="s">
        <v>131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85</v>
      </c>
      <c r="BK136" s="215">
        <f>ROUND(I136*H136,2)</f>
        <v>0</v>
      </c>
      <c r="BL136" s="17" t="s">
        <v>139</v>
      </c>
      <c r="BM136" s="214" t="s">
        <v>286</v>
      </c>
    </row>
    <row r="137" spans="1:65" s="14" customFormat="1" ht="11.25">
      <c r="B137" s="227"/>
      <c r="C137" s="228"/>
      <c r="D137" s="218" t="s">
        <v>141</v>
      </c>
      <c r="E137" s="229" t="s">
        <v>1</v>
      </c>
      <c r="F137" s="230" t="s">
        <v>287</v>
      </c>
      <c r="G137" s="228"/>
      <c r="H137" s="231">
        <v>62.94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141</v>
      </c>
      <c r="AU137" s="237" t="s">
        <v>87</v>
      </c>
      <c r="AV137" s="14" t="s">
        <v>87</v>
      </c>
      <c r="AW137" s="14" t="s">
        <v>34</v>
      </c>
      <c r="AX137" s="14" t="s">
        <v>85</v>
      </c>
      <c r="AY137" s="237" t="s">
        <v>131</v>
      </c>
    </row>
    <row r="138" spans="1:65" s="2" customFormat="1" ht="21.75" customHeight="1">
      <c r="A138" s="34"/>
      <c r="B138" s="35"/>
      <c r="C138" s="203" t="s">
        <v>170</v>
      </c>
      <c r="D138" s="203" t="s">
        <v>134</v>
      </c>
      <c r="E138" s="204" t="s">
        <v>171</v>
      </c>
      <c r="F138" s="205" t="s">
        <v>172</v>
      </c>
      <c r="G138" s="206" t="s">
        <v>151</v>
      </c>
      <c r="H138" s="207">
        <v>2.0979999999999999</v>
      </c>
      <c r="I138" s="208"/>
      <c r="J138" s="209">
        <f>ROUND(I138*H138,2)</f>
        <v>0</v>
      </c>
      <c r="K138" s="205" t="s">
        <v>138</v>
      </c>
      <c r="L138" s="39"/>
      <c r="M138" s="210" t="s">
        <v>1</v>
      </c>
      <c r="N138" s="211" t="s">
        <v>42</v>
      </c>
      <c r="O138" s="71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139</v>
      </c>
      <c r="AT138" s="214" t="s">
        <v>134</v>
      </c>
      <c r="AU138" s="214" t="s">
        <v>87</v>
      </c>
      <c r="AY138" s="17" t="s">
        <v>131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85</v>
      </c>
      <c r="BK138" s="215">
        <f>ROUND(I138*H138,2)</f>
        <v>0</v>
      </c>
      <c r="BL138" s="17" t="s">
        <v>139</v>
      </c>
      <c r="BM138" s="214" t="s">
        <v>288</v>
      </c>
    </row>
    <row r="139" spans="1:65" s="13" customFormat="1" ht="22.5">
      <c r="B139" s="216"/>
      <c r="C139" s="217"/>
      <c r="D139" s="218" t="s">
        <v>141</v>
      </c>
      <c r="E139" s="219" t="s">
        <v>1</v>
      </c>
      <c r="F139" s="220" t="s">
        <v>273</v>
      </c>
      <c r="G139" s="217"/>
      <c r="H139" s="219" t="s">
        <v>1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141</v>
      </c>
      <c r="AU139" s="226" t="s">
        <v>87</v>
      </c>
      <c r="AV139" s="13" t="s">
        <v>85</v>
      </c>
      <c r="AW139" s="13" t="s">
        <v>34</v>
      </c>
      <c r="AX139" s="13" t="s">
        <v>77</v>
      </c>
      <c r="AY139" s="226" t="s">
        <v>131</v>
      </c>
    </row>
    <row r="140" spans="1:65" s="14" customFormat="1" ht="11.25">
      <c r="B140" s="227"/>
      <c r="C140" s="228"/>
      <c r="D140" s="218" t="s">
        <v>141</v>
      </c>
      <c r="E140" s="229" t="s">
        <v>1</v>
      </c>
      <c r="F140" s="230" t="s">
        <v>285</v>
      </c>
      <c r="G140" s="228"/>
      <c r="H140" s="231">
        <v>2.0979999999999999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141</v>
      </c>
      <c r="AU140" s="237" t="s">
        <v>87</v>
      </c>
      <c r="AV140" s="14" t="s">
        <v>87</v>
      </c>
      <c r="AW140" s="14" t="s">
        <v>34</v>
      </c>
      <c r="AX140" s="14" t="s">
        <v>85</v>
      </c>
      <c r="AY140" s="237" t="s">
        <v>131</v>
      </c>
    </row>
    <row r="141" spans="1:65" s="2" customFormat="1" ht="16.5" customHeight="1">
      <c r="A141" s="34"/>
      <c r="B141" s="35"/>
      <c r="C141" s="203" t="s">
        <v>175</v>
      </c>
      <c r="D141" s="203" t="s">
        <v>134</v>
      </c>
      <c r="E141" s="204" t="s">
        <v>176</v>
      </c>
      <c r="F141" s="205" t="s">
        <v>177</v>
      </c>
      <c r="G141" s="206" t="s">
        <v>151</v>
      </c>
      <c r="H141" s="207">
        <v>2.0979999999999999</v>
      </c>
      <c r="I141" s="208"/>
      <c r="J141" s="209">
        <f>ROUND(I141*H141,2)</f>
        <v>0</v>
      </c>
      <c r="K141" s="205" t="s">
        <v>178</v>
      </c>
      <c r="L141" s="39"/>
      <c r="M141" s="210" t="s">
        <v>1</v>
      </c>
      <c r="N141" s="211" t="s">
        <v>42</v>
      </c>
      <c r="O141" s="71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139</v>
      </c>
      <c r="AT141" s="214" t="s">
        <v>134</v>
      </c>
      <c r="AU141" s="214" t="s">
        <v>87</v>
      </c>
      <c r="AY141" s="17" t="s">
        <v>131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85</v>
      </c>
      <c r="BK141" s="215">
        <f>ROUND(I141*H141,2)</f>
        <v>0</v>
      </c>
      <c r="BL141" s="17" t="s">
        <v>139</v>
      </c>
      <c r="BM141" s="214" t="s">
        <v>289</v>
      </c>
    </row>
    <row r="142" spans="1:65" s="12" customFormat="1" ht="25.9" customHeight="1">
      <c r="B142" s="187"/>
      <c r="C142" s="188"/>
      <c r="D142" s="189" t="s">
        <v>76</v>
      </c>
      <c r="E142" s="190" t="s">
        <v>180</v>
      </c>
      <c r="F142" s="190" t="s">
        <v>181</v>
      </c>
      <c r="G142" s="188"/>
      <c r="H142" s="188"/>
      <c r="I142" s="191"/>
      <c r="J142" s="192">
        <f>BK142</f>
        <v>0</v>
      </c>
      <c r="K142" s="188"/>
      <c r="L142" s="193"/>
      <c r="M142" s="194"/>
      <c r="N142" s="195"/>
      <c r="O142" s="195"/>
      <c r="P142" s="196">
        <f>P143</f>
        <v>0</v>
      </c>
      <c r="Q142" s="195"/>
      <c r="R142" s="196">
        <f>R143</f>
        <v>0</v>
      </c>
      <c r="S142" s="195"/>
      <c r="T142" s="197">
        <f>T143</f>
        <v>0</v>
      </c>
      <c r="AR142" s="198" t="s">
        <v>165</v>
      </c>
      <c r="AT142" s="199" t="s">
        <v>76</v>
      </c>
      <c r="AU142" s="199" t="s">
        <v>77</v>
      </c>
      <c r="AY142" s="198" t="s">
        <v>131</v>
      </c>
      <c r="BK142" s="200">
        <f>BK143</f>
        <v>0</v>
      </c>
    </row>
    <row r="143" spans="1:65" s="12" customFormat="1" ht="22.9" customHeight="1">
      <c r="B143" s="187"/>
      <c r="C143" s="188"/>
      <c r="D143" s="189" t="s">
        <v>76</v>
      </c>
      <c r="E143" s="201" t="s">
        <v>182</v>
      </c>
      <c r="F143" s="201" t="s">
        <v>183</v>
      </c>
      <c r="G143" s="188"/>
      <c r="H143" s="188"/>
      <c r="I143" s="191"/>
      <c r="J143" s="202">
        <f>BK143</f>
        <v>0</v>
      </c>
      <c r="K143" s="188"/>
      <c r="L143" s="193"/>
      <c r="M143" s="194"/>
      <c r="N143" s="195"/>
      <c r="O143" s="195"/>
      <c r="P143" s="196">
        <f>P144</f>
        <v>0</v>
      </c>
      <c r="Q143" s="195"/>
      <c r="R143" s="196">
        <f>R144</f>
        <v>0</v>
      </c>
      <c r="S143" s="195"/>
      <c r="T143" s="197">
        <f>T144</f>
        <v>0</v>
      </c>
      <c r="AR143" s="198" t="s">
        <v>165</v>
      </c>
      <c r="AT143" s="199" t="s">
        <v>76</v>
      </c>
      <c r="AU143" s="199" t="s">
        <v>85</v>
      </c>
      <c r="AY143" s="198" t="s">
        <v>131</v>
      </c>
      <c r="BK143" s="200">
        <f>BK144</f>
        <v>0</v>
      </c>
    </row>
    <row r="144" spans="1:65" s="2" customFormat="1" ht="16.5" customHeight="1">
      <c r="A144" s="34"/>
      <c r="B144" s="35"/>
      <c r="C144" s="203" t="s">
        <v>184</v>
      </c>
      <c r="D144" s="203" t="s">
        <v>134</v>
      </c>
      <c r="E144" s="204" t="s">
        <v>185</v>
      </c>
      <c r="F144" s="205" t="s">
        <v>186</v>
      </c>
      <c r="G144" s="206" t="s">
        <v>187</v>
      </c>
      <c r="H144" s="207">
        <v>1</v>
      </c>
      <c r="I144" s="208"/>
      <c r="J144" s="209">
        <f>ROUND(I144*H144,2)</f>
        <v>0</v>
      </c>
      <c r="K144" s="205" t="s">
        <v>138</v>
      </c>
      <c r="L144" s="39"/>
      <c r="M144" s="249" t="s">
        <v>1</v>
      </c>
      <c r="N144" s="250" t="s">
        <v>42</v>
      </c>
      <c r="O144" s="251"/>
      <c r="P144" s="252">
        <f>O144*H144</f>
        <v>0</v>
      </c>
      <c r="Q144" s="252">
        <v>0</v>
      </c>
      <c r="R144" s="252">
        <f>Q144*H144</f>
        <v>0</v>
      </c>
      <c r="S144" s="252">
        <v>0</v>
      </c>
      <c r="T144" s="25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188</v>
      </c>
      <c r="AT144" s="214" t="s">
        <v>134</v>
      </c>
      <c r="AU144" s="214" t="s">
        <v>87</v>
      </c>
      <c r="AY144" s="17" t="s">
        <v>131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7" t="s">
        <v>85</v>
      </c>
      <c r="BK144" s="215">
        <f>ROUND(I144*H144,2)</f>
        <v>0</v>
      </c>
      <c r="BL144" s="17" t="s">
        <v>188</v>
      </c>
      <c r="BM144" s="214" t="s">
        <v>290</v>
      </c>
    </row>
    <row r="145" spans="1:31" s="2" customFormat="1" ht="6.95" customHeight="1">
      <c r="A145" s="34"/>
      <c r="B145" s="54"/>
      <c r="C145" s="55"/>
      <c r="D145" s="55"/>
      <c r="E145" s="55"/>
      <c r="F145" s="55"/>
      <c r="G145" s="55"/>
      <c r="H145" s="55"/>
      <c r="I145" s="152"/>
      <c r="J145" s="55"/>
      <c r="K145" s="55"/>
      <c r="L145" s="39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algorithmName="SHA-512" hashValue="jvVQsllGR/73fvzC3xtpbeiRsigWz2wrP/IDRxYvVVAG7WriuG//hJ0shBu+X2HsX/jXI0SYmtFnDD5Vx7D1hg==" saltValue="JyUftHIY4rW4UQE/sDJJMr7VCbwprlYy3UEPZTYdeQsiWJ+aUUXCxFuqBsHKlQPDv4VBw7WNJGa6y0sdnMcPhw==" spinCount="100000" sheet="1" objects="1" scenarios="1" formatColumns="0" formatRows="0" autoFilter="0"/>
  <autoFilter ref="C120:K14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Březová nad Svitavou...</vt:lpstr>
      <vt:lpstr>02 - Brno Židenice, budov...</vt:lpstr>
      <vt:lpstr>03 - Luleč - Výpravní budova</vt:lpstr>
      <vt:lpstr>04 - Břežany  - Budova za...</vt:lpstr>
      <vt:lpstr>05 - Novosedly - Výpravní...</vt:lpstr>
      <vt:lpstr>06 - Šumná - Výpravní budova</vt:lpstr>
      <vt:lpstr>'01 - Březová nad Svitavou...'!Názvy_tisku</vt:lpstr>
      <vt:lpstr>'02 - Brno Židenice, budov...'!Názvy_tisku</vt:lpstr>
      <vt:lpstr>'03 - Luleč - Výpravní budova'!Názvy_tisku</vt:lpstr>
      <vt:lpstr>'04 - Břežany  - Budova za...'!Názvy_tisku</vt:lpstr>
      <vt:lpstr>'05 - Novosedly - Výpravní...'!Názvy_tisku</vt:lpstr>
      <vt:lpstr>'06 - Šumná - Výpravní budova'!Názvy_tisku</vt:lpstr>
      <vt:lpstr>'Rekapitulace stavby'!Názvy_tisku</vt:lpstr>
      <vt:lpstr>'01 - Březová nad Svitavou...'!Oblast_tisku</vt:lpstr>
      <vt:lpstr>'02 - Brno Židenice, budov...'!Oblast_tisku</vt:lpstr>
      <vt:lpstr>'03 - Luleč - Výpravní budova'!Oblast_tisku</vt:lpstr>
      <vt:lpstr>'04 - Břežany  - Budova za...'!Oblast_tisku</vt:lpstr>
      <vt:lpstr>'05 - Novosedly - Výpravní...'!Oblast_tisku</vt:lpstr>
      <vt:lpstr>'06 - Šumná - Výpravní budova'!Oblast_tisku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2020-05-12T10:44:28Z</dcterms:created>
  <dcterms:modified xsi:type="dcterms:W3CDTF">2020-05-12T10:45:19Z</dcterms:modified>
</cp:coreProperties>
</file>