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0" yWindow="495" windowWidth="16650" windowHeight="10920"/>
  </bookViews>
  <sheets>
    <sheet name="Rekapitulace stavby" sheetId="1" r:id="rId1"/>
    <sheet name="11_20_2020 - Dodávka dávk..." sheetId="2" r:id="rId2"/>
  </sheets>
  <definedNames>
    <definedName name="_xlnm._FilterDatabase" localSheetId="1" hidden="1">'11_20_2020 - Dodávka dávk...'!$C$113:$K$118</definedName>
    <definedName name="_xlnm.Print_Titles" localSheetId="1">'11_20_2020 - Dodávka dávk...'!$113:$113</definedName>
    <definedName name="_xlnm.Print_Titles" localSheetId="0">'Rekapitulace stavby'!$92:$92</definedName>
    <definedName name="_xlnm.Print_Area" localSheetId="1">'11_20_2020 - Dodávka dávk...'!$C$4:$J$76,'11_20_2020 - Dodávka dávk...'!$C$82:$J$97,'11_20_2020 - Dodávka dávk...'!$C$103:$K$118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17" i="2"/>
  <c r="BH117" i="2"/>
  <c r="BG117" i="2"/>
  <c r="BF117" i="2"/>
  <c r="T117" i="2"/>
  <c r="T116" i="2"/>
  <c r="T115" i="2" s="1"/>
  <c r="T114" i="2" s="1"/>
  <c r="R117" i="2"/>
  <c r="R116" i="2"/>
  <c r="R115" i="2" s="1"/>
  <c r="R114" i="2" s="1"/>
  <c r="P117" i="2"/>
  <c r="P116" i="2"/>
  <c r="P115" i="2" s="1"/>
  <c r="P114" i="2" s="1"/>
  <c r="AU95" i="1" s="1"/>
  <c r="AU94" i="1" s="1"/>
  <c r="F108" i="2"/>
  <c r="E106" i="2"/>
  <c r="F87" i="2"/>
  <c r="E85" i="2"/>
  <c r="J22" i="2"/>
  <c r="E22" i="2"/>
  <c r="J111" i="2" s="1"/>
  <c r="J21" i="2"/>
  <c r="J19" i="2"/>
  <c r="E19" i="2"/>
  <c r="J110" i="2" s="1"/>
  <c r="J18" i="2"/>
  <c r="J16" i="2"/>
  <c r="E16" i="2"/>
  <c r="F111" i="2" s="1"/>
  <c r="J15" i="2"/>
  <c r="J13" i="2"/>
  <c r="E13" i="2"/>
  <c r="F110" i="2" s="1"/>
  <c r="J12" i="2"/>
  <c r="J10" i="2"/>
  <c r="J108" i="2"/>
  <c r="L90" i="1"/>
  <c r="AM90" i="1"/>
  <c r="AM89" i="1"/>
  <c r="L89" i="1"/>
  <c r="AM87" i="1"/>
  <c r="L87" i="1"/>
  <c r="L85" i="1"/>
  <c r="L84" i="1"/>
  <c r="AS94" i="1"/>
  <c r="J117" i="2"/>
  <c r="BK117" i="2"/>
  <c r="F35" i="2"/>
  <c r="BD95" i="1" s="1"/>
  <c r="BD94" i="1" s="1"/>
  <c r="W33" i="1" s="1"/>
  <c r="F34" i="2"/>
  <c r="BC95" i="1" s="1"/>
  <c r="BC94" i="1" s="1"/>
  <c r="W32" i="1" s="1"/>
  <c r="F33" i="2"/>
  <c r="BB95" i="1" s="1"/>
  <c r="BB94" i="1" s="1"/>
  <c r="W31" i="1" s="1"/>
  <c r="J32" i="2"/>
  <c r="AW95" i="1"/>
  <c r="BK116" i="2" l="1"/>
  <c r="J116" i="2" s="1"/>
  <c r="J96" i="2" s="1"/>
  <c r="BE117" i="2"/>
  <c r="J87" i="2"/>
  <c r="F89" i="2"/>
  <c r="J89" i="2"/>
  <c r="F90" i="2"/>
  <c r="J90" i="2"/>
  <c r="F32" i="2"/>
  <c r="BA95" i="1"/>
  <c r="BA94" i="1" s="1"/>
  <c r="W30" i="1" s="1"/>
  <c r="AY94" i="1"/>
  <c r="AX94" i="1"/>
  <c r="J31" i="2"/>
  <c r="AV95" i="1"/>
  <c r="AT95" i="1"/>
  <c r="BK115" i="2" l="1"/>
  <c r="J115" i="2"/>
  <c r="J95" i="2"/>
  <c r="F31" i="2"/>
  <c r="AZ95" i="1"/>
  <c r="AZ94" i="1"/>
  <c r="W29" i="1"/>
  <c r="AW94" i="1"/>
  <c r="AK30" i="1"/>
  <c r="BK114" i="2" l="1"/>
  <c r="J114" i="2"/>
  <c r="J94" i="2"/>
  <c r="AV94" i="1"/>
  <c r="AK29" i="1"/>
  <c r="AT94" i="1" l="1"/>
  <c r="J28" i="2"/>
  <c r="AG95" i="1"/>
  <c r="AG94" i="1" s="1"/>
  <c r="AK26" i="1" s="1"/>
  <c r="AK35" i="1" s="1"/>
  <c r="AN94" i="1" l="1"/>
  <c r="AN95" i="1"/>
  <c r="J37" i="2"/>
</calcChain>
</file>

<file path=xl/sharedStrings.xml><?xml version="1.0" encoding="utf-8"?>
<sst xmlns="http://schemas.openxmlformats.org/spreadsheetml/2006/main" count="267" uniqueCount="114">
  <si>
    <t>Export Komplet</t>
  </si>
  <si>
    <t/>
  </si>
  <si>
    <t>2.0</t>
  </si>
  <si>
    <t>ZAMOK</t>
  </si>
  <si>
    <t>False</t>
  </si>
  <si>
    <t>{cf1422ae-c57e-4376-afbc-a2813658e9a8}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</si>
  <si>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</si>
  <si>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</si>
  <si>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</si>
  <si>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</si>
  <si>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</si>
  <si>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</si>
  <si>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</si>
  <si>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</si>
  <si>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11_20_2020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</si>
  <si>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</si>
  <si>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</si>
  <si>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Dodávka dávkovačů dezinfekce v obvodu OŘ Olomouc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</si>
  <si>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</si>
  <si>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</si>
  <si>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</si>
  <si>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</si>
  <si>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</si>
  <si>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</si>
  <si>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</si>
  <si>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</si>
  <si>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</si>
  <si>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</si>
  <si>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</si>
  <si>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</si>
  <si>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</si>
  <si>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</si>
  <si>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</si>
  <si>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</si>
  <si>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</si>
  <si>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</si>
  <si>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</si>
  <si>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</si>
  <si>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</si>
  <si>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</si>
  <si>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</si>
  <si>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</si>
  <si>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</si>
  <si>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</si>
  <si>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</si>
  <si>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</si>
  <si>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</si>
  <si>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</si>
  <si>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</si>
  <si>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</si>
  <si>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</si>
  <si>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</si>
  <si>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</si>
  <si>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</si>
  <si>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</si>
  <si>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</si>
  <si>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</si>
  <si>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</si>
  <si>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</si>
  <si>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</si>
  <si>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</si>
  <si>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</si>
  <si>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</si>
  <si>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</si>
  <si>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</si>
  <si>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</si>
  <si>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</si>
  <si>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</si>
  <si>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</si>
  <si>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</si>
  <si>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</si>
  <si>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</si>
  <si>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</si>
  <si>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</si>
  <si>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</si>
  <si>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</si>
  <si>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</si>
  <si>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</si>
  <si>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</si>
  <si>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</si>
  <si>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</si>
  <si>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</si>
  <si>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</si>
  <si>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</si>
  <si>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</si>
  <si>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</si>
  <si>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</si>
  <si>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725 - Zdravotechnika - zařizovací předměty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</si>
  <si>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</si>
  <si>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</si>
  <si>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</si>
  <si>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</si>
  <si>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</si>
  <si>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</si>
  <si>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</si>
  <si>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</si>
  <si>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</si>
  <si>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</si>
  <si>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</si>
  <si>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</si>
  <si>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</si>
  <si>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</si>
  <si>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</si>
  <si>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</si>
  <si>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725</t>
  </si>
  <si>
    <t>Zdravotechnika - zařizovací předměty</t>
  </si>
  <si>
    <t>K</t>
  </si>
  <si>
    <t>725291631.1</t>
  </si>
  <si>
    <t>Automatický dávkovač dezinfekce, nástěnný, nerezové -antivandal provedení, zásobník 5000ml</t>
  </si>
  <si>
    <t>ks</t>
  </si>
  <si>
    <t>16</t>
  </si>
  <si>
    <t>117961348</t>
  </si>
  <si>
    <t>PP</t>
  </si>
  <si>
    <t xml:space="preserve">Automatický dávkovač dezinfekce o rozměru 230x195x365 mm pro interiér i exteriér včetně dálkových ovladačů -napájecí napětí 24V DC (součástí zásuvkový zdroj 230V AC/24V DC), příkon 3W
-nerezové provedení antivandal
-nástěnná varianta 
-v provedení pro dávkování gelové i tekuté dezinfekce
-objem nádrže (5 l) pro větší intenzitu provozu
-napájecí zdroj
včetně nákladů na dopravu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</si>
</sst>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AN8" sqref="AN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4"/>
      <c r="AS2" s="254"/>
      <c r="AT2" s="254"/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7" t="s">
        <v>14</v>
      </c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19"/>
      <c r="AQ5" s="19"/>
      <c r="AR5" s="17"/>
      <c r="BE5" s="214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19" t="s">
        <v>17</v>
      </c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P6" s="19"/>
      <c r="AQ6" s="19"/>
      <c r="AR6" s="17"/>
      <c r="BE6" s="215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5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E8" s="215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5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15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15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5"/>
      <c r="BS12" s="14" t="s">
        <v>6</v>
      </c>
    </row>
    <row r="13" spans="1:74" s="1" customFormat="1" ht="12" customHeight="1">
      <c r="B13" s="18"/>
      <c r="C13" s="19"/>
      <c r="D13" s="26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27</v>
      </c>
      <c r="AO13" s="19"/>
      <c r="AP13" s="19"/>
      <c r="AQ13" s="19"/>
      <c r="AR13" s="17"/>
      <c r="BE13" s="215"/>
      <c r="BS13" s="14" t="s">
        <v>6</v>
      </c>
    </row>
    <row r="14" spans="1:74" ht="12.75">
      <c r="B14" s="18"/>
      <c r="C14" s="19"/>
      <c r="D14" s="19"/>
      <c r="E14" s="220" t="s">
        <v>27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6" t="s">
        <v>25</v>
      </c>
      <c r="AL14" s="19"/>
      <c r="AM14" s="19"/>
      <c r="AN14" s="28" t="s">
        <v>27</v>
      </c>
      <c r="AO14" s="19"/>
      <c r="AP14" s="19"/>
      <c r="AQ14" s="19"/>
      <c r="AR14" s="17"/>
      <c r="BE14" s="215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5"/>
      <c r="BS15" s="14" t="s">
        <v>4</v>
      </c>
    </row>
    <row r="16" spans="1:74" s="1" customFormat="1" ht="12" customHeight="1">
      <c r="B16" s="18"/>
      <c r="C16" s="19"/>
      <c r="D16" s="26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15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15"/>
      <c r="BS17" s="14" t="s">
        <v>29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5"/>
      <c r="BS18" s="14" t="s">
        <v>6</v>
      </c>
    </row>
    <row r="19" spans="1:71" s="1" customFormat="1" ht="12" customHeight="1">
      <c r="B19" s="18"/>
      <c r="C19" s="19"/>
      <c r="D19" s="26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15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15"/>
      <c r="BS20" s="14" t="s">
        <v>29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5"/>
    </row>
    <row r="22" spans="1:71" s="1" customFormat="1" ht="12" customHeight="1">
      <c r="B22" s="18"/>
      <c r="C22" s="19"/>
      <c r="D22" s="26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5"/>
    </row>
    <row r="23" spans="1:71" s="1" customFormat="1" ht="16.5" customHeight="1">
      <c r="B23" s="18"/>
      <c r="C23" s="19"/>
      <c r="D23" s="19"/>
      <c r="E23" s="222" t="s">
        <v>1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O23" s="19"/>
      <c r="AP23" s="19"/>
      <c r="AQ23" s="19"/>
      <c r="AR23" s="17"/>
      <c r="BE23" s="215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5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5"/>
    </row>
    <row r="26" spans="1:71" s="2" customFormat="1" ht="25.9" customHeight="1">
      <c r="A26" s="31"/>
      <c r="B26" s="32"/>
      <c r="C26" s="33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3">
        <f>ROUND(AG94,2)</f>
        <v>0</v>
      </c>
      <c r="AL26" s="224"/>
      <c r="AM26" s="224"/>
      <c r="AN26" s="224"/>
      <c r="AO26" s="224"/>
      <c r="AP26" s="33"/>
      <c r="AQ26" s="33"/>
      <c r="AR26" s="36"/>
      <c r="BE26" s="215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5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5" t="s">
        <v>33</v>
      </c>
      <c r="M28" s="225"/>
      <c r="N28" s="225"/>
      <c r="O28" s="225"/>
      <c r="P28" s="225"/>
      <c r="Q28" s="33"/>
      <c r="R28" s="33"/>
      <c r="S28" s="33"/>
      <c r="T28" s="33"/>
      <c r="U28" s="33"/>
      <c r="V28" s="33"/>
      <c r="W28" s="225" t="s">
        <v>34</v>
      </c>
      <c r="X28" s="225"/>
      <c r="Y28" s="225"/>
      <c r="Z28" s="225"/>
      <c r="AA28" s="225"/>
      <c r="AB28" s="225"/>
      <c r="AC28" s="225"/>
      <c r="AD28" s="225"/>
      <c r="AE28" s="225"/>
      <c r="AF28" s="33"/>
      <c r="AG28" s="33"/>
      <c r="AH28" s="33"/>
      <c r="AI28" s="33"/>
      <c r="AJ28" s="33"/>
      <c r="AK28" s="225" t="s">
        <v>35</v>
      </c>
      <c r="AL28" s="225"/>
      <c r="AM28" s="225"/>
      <c r="AN28" s="225"/>
      <c r="AO28" s="225"/>
      <c r="AP28" s="33"/>
      <c r="AQ28" s="33"/>
      <c r="AR28" s="36"/>
      <c r="BE28" s="215"/>
    </row>
    <row r="29" spans="1:71" s="3" customFormat="1" ht="14.45" customHeight="1">
      <c r="B29" s="37"/>
      <c r="C29" s="38"/>
      <c r="D29" s="26" t="s">
        <v>36</v>
      </c>
      <c r="E29" s="38"/>
      <c r="F29" s="26" t="s">
        <v>37</v>
      </c>
      <c r="G29" s="38"/>
      <c r="H29" s="38"/>
      <c r="I29" s="38"/>
      <c r="J29" s="38"/>
      <c r="K29" s="38"/>
      <c r="L29" s="228">
        <v>0.21</v>
      </c>
      <c r="M29" s="227"/>
      <c r="N29" s="227"/>
      <c r="O29" s="227"/>
      <c r="P29" s="227"/>
      <c r="Q29" s="38"/>
      <c r="R29" s="38"/>
      <c r="S29" s="38"/>
      <c r="T29" s="38"/>
      <c r="U29" s="38"/>
      <c r="V29" s="38"/>
      <c r="W29" s="226">
        <f>ROUND(AZ94, 2)</f>
        <v>0</v>
      </c>
      <c r="X29" s="227"/>
      <c r="Y29" s="227"/>
      <c r="Z29" s="227"/>
      <c r="AA29" s="227"/>
      <c r="AB29" s="227"/>
      <c r="AC29" s="227"/>
      <c r="AD29" s="227"/>
      <c r="AE29" s="227"/>
      <c r="AF29" s="38"/>
      <c r="AG29" s="38"/>
      <c r="AH29" s="38"/>
      <c r="AI29" s="38"/>
      <c r="AJ29" s="38"/>
      <c r="AK29" s="226">
        <f>ROUND(AV94, 2)</f>
        <v>0</v>
      </c>
      <c r="AL29" s="227"/>
      <c r="AM29" s="227"/>
      <c r="AN29" s="227"/>
      <c r="AO29" s="227"/>
      <c r="AP29" s="38"/>
      <c r="AQ29" s="38"/>
      <c r="AR29" s="39"/>
      <c r="BE29" s="216"/>
    </row>
    <row r="30" spans="1:71" s="3" customFormat="1" ht="14.45" customHeight="1">
      <c r="B30" s="37"/>
      <c r="C30" s="38"/>
      <c r="D30" s="38"/>
      <c r="E30" s="38"/>
      <c r="F30" s="26" t="s">
        <v>38</v>
      </c>
      <c r="G30" s="38"/>
      <c r="H30" s="38"/>
      <c r="I30" s="38"/>
      <c r="J30" s="38"/>
      <c r="K30" s="38"/>
      <c r="L30" s="228">
        <v>0.15</v>
      </c>
      <c r="M30" s="227"/>
      <c r="N30" s="227"/>
      <c r="O30" s="227"/>
      <c r="P30" s="227"/>
      <c r="Q30" s="38"/>
      <c r="R30" s="38"/>
      <c r="S30" s="38"/>
      <c r="T30" s="38"/>
      <c r="U30" s="38"/>
      <c r="V30" s="38"/>
      <c r="W30" s="226">
        <f>ROUND(BA94, 2)</f>
        <v>0</v>
      </c>
      <c r="X30" s="227"/>
      <c r="Y30" s="227"/>
      <c r="Z30" s="227"/>
      <c r="AA30" s="227"/>
      <c r="AB30" s="227"/>
      <c r="AC30" s="227"/>
      <c r="AD30" s="227"/>
      <c r="AE30" s="227"/>
      <c r="AF30" s="38"/>
      <c r="AG30" s="38"/>
      <c r="AH30" s="38"/>
      <c r="AI30" s="38"/>
      <c r="AJ30" s="38"/>
      <c r="AK30" s="226">
        <f>ROUND(AW94, 2)</f>
        <v>0</v>
      </c>
      <c r="AL30" s="227"/>
      <c r="AM30" s="227"/>
      <c r="AN30" s="227"/>
      <c r="AO30" s="227"/>
      <c r="AP30" s="38"/>
      <c r="AQ30" s="38"/>
      <c r="AR30" s="39"/>
      <c r="BE30" s="216"/>
    </row>
    <row r="31" spans="1:71" s="3" customFormat="1" ht="14.45" hidden="1" customHeight="1">
      <c r="B31" s="37"/>
      <c r="C31" s="38"/>
      <c r="D31" s="38"/>
      <c r="E31" s="38"/>
      <c r="F31" s="26" t="s">
        <v>39</v>
      </c>
      <c r="G31" s="38"/>
      <c r="H31" s="38"/>
      <c r="I31" s="38"/>
      <c r="J31" s="38"/>
      <c r="K31" s="38"/>
      <c r="L31" s="228">
        <v>0.21</v>
      </c>
      <c r="M31" s="227"/>
      <c r="N31" s="227"/>
      <c r="O31" s="227"/>
      <c r="P31" s="227"/>
      <c r="Q31" s="38"/>
      <c r="R31" s="38"/>
      <c r="S31" s="38"/>
      <c r="T31" s="38"/>
      <c r="U31" s="38"/>
      <c r="V31" s="38"/>
      <c r="W31" s="226">
        <f>ROUND(BB94, 2)</f>
        <v>0</v>
      </c>
      <c r="X31" s="227"/>
      <c r="Y31" s="227"/>
      <c r="Z31" s="227"/>
      <c r="AA31" s="227"/>
      <c r="AB31" s="227"/>
      <c r="AC31" s="227"/>
      <c r="AD31" s="227"/>
      <c r="AE31" s="227"/>
      <c r="AF31" s="38"/>
      <c r="AG31" s="38"/>
      <c r="AH31" s="38"/>
      <c r="AI31" s="38"/>
      <c r="AJ31" s="38"/>
      <c r="AK31" s="226">
        <v>0</v>
      </c>
      <c r="AL31" s="227"/>
      <c r="AM31" s="227"/>
      <c r="AN31" s="227"/>
      <c r="AO31" s="227"/>
      <c r="AP31" s="38"/>
      <c r="AQ31" s="38"/>
      <c r="AR31" s="39"/>
      <c r="BE31" s="216"/>
    </row>
    <row r="32" spans="1:71" s="3" customFormat="1" ht="14.45" hidden="1" customHeight="1">
      <c r="B32" s="37"/>
      <c r="C32" s="38"/>
      <c r="D32" s="38"/>
      <c r="E32" s="38"/>
      <c r="F32" s="26" t="s">
        <v>40</v>
      </c>
      <c r="G32" s="38"/>
      <c r="H32" s="38"/>
      <c r="I32" s="38"/>
      <c r="J32" s="38"/>
      <c r="K32" s="38"/>
      <c r="L32" s="228">
        <v>0.15</v>
      </c>
      <c r="M32" s="227"/>
      <c r="N32" s="227"/>
      <c r="O32" s="227"/>
      <c r="P32" s="227"/>
      <c r="Q32" s="38"/>
      <c r="R32" s="38"/>
      <c r="S32" s="38"/>
      <c r="T32" s="38"/>
      <c r="U32" s="38"/>
      <c r="V32" s="38"/>
      <c r="W32" s="226">
        <f>ROUND(BC94, 2)</f>
        <v>0</v>
      </c>
      <c r="X32" s="227"/>
      <c r="Y32" s="227"/>
      <c r="Z32" s="227"/>
      <c r="AA32" s="227"/>
      <c r="AB32" s="227"/>
      <c r="AC32" s="227"/>
      <c r="AD32" s="227"/>
      <c r="AE32" s="227"/>
      <c r="AF32" s="38"/>
      <c r="AG32" s="38"/>
      <c r="AH32" s="38"/>
      <c r="AI32" s="38"/>
      <c r="AJ32" s="38"/>
      <c r="AK32" s="226">
        <v>0</v>
      </c>
      <c r="AL32" s="227"/>
      <c r="AM32" s="227"/>
      <c r="AN32" s="227"/>
      <c r="AO32" s="227"/>
      <c r="AP32" s="38"/>
      <c r="AQ32" s="38"/>
      <c r="AR32" s="39"/>
      <c r="BE32" s="216"/>
    </row>
    <row r="33" spans="1:57" s="3" customFormat="1" ht="14.45" hidden="1" customHeight="1">
      <c r="B33" s="37"/>
      <c r="C33" s="38"/>
      <c r="D33" s="38"/>
      <c r="E33" s="38"/>
      <c r="F33" s="26" t="s">
        <v>41</v>
      </c>
      <c r="G33" s="38"/>
      <c r="H33" s="38"/>
      <c r="I33" s="38"/>
      <c r="J33" s="38"/>
      <c r="K33" s="38"/>
      <c r="L33" s="228">
        <v>0</v>
      </c>
      <c r="M33" s="227"/>
      <c r="N33" s="227"/>
      <c r="O33" s="227"/>
      <c r="P33" s="227"/>
      <c r="Q33" s="38"/>
      <c r="R33" s="38"/>
      <c r="S33" s="38"/>
      <c r="T33" s="38"/>
      <c r="U33" s="38"/>
      <c r="V33" s="38"/>
      <c r="W33" s="226">
        <f>ROUND(BD94, 2)</f>
        <v>0</v>
      </c>
      <c r="X33" s="227"/>
      <c r="Y33" s="227"/>
      <c r="Z33" s="227"/>
      <c r="AA33" s="227"/>
      <c r="AB33" s="227"/>
      <c r="AC33" s="227"/>
      <c r="AD33" s="227"/>
      <c r="AE33" s="227"/>
      <c r="AF33" s="38"/>
      <c r="AG33" s="38"/>
      <c r="AH33" s="38"/>
      <c r="AI33" s="38"/>
      <c r="AJ33" s="38"/>
      <c r="AK33" s="226">
        <v>0</v>
      </c>
      <c r="AL33" s="227"/>
      <c r="AM33" s="227"/>
      <c r="AN33" s="227"/>
      <c r="AO33" s="227"/>
      <c r="AP33" s="38"/>
      <c r="AQ33" s="38"/>
      <c r="AR33" s="39"/>
      <c r="BE33" s="216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5"/>
    </row>
    <row r="35" spans="1:57" s="2" customFormat="1" ht="25.9" customHeight="1">
      <c r="A35" s="31"/>
      <c r="B35" s="32"/>
      <c r="C35" s="40"/>
      <c r="D35" s="41" t="s">
        <v>42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43</v>
      </c>
      <c r="U35" s="42"/>
      <c r="V35" s="42"/>
      <c r="W35" s="42"/>
      <c r="X35" s="229" t="s">
        <v>44</v>
      </c>
      <c r="Y35" s="230"/>
      <c r="Z35" s="230"/>
      <c r="AA35" s="230"/>
      <c r="AB35" s="230"/>
      <c r="AC35" s="42"/>
      <c r="AD35" s="42"/>
      <c r="AE35" s="42"/>
      <c r="AF35" s="42"/>
      <c r="AG35" s="42"/>
      <c r="AH35" s="42"/>
      <c r="AI35" s="42"/>
      <c r="AJ35" s="42"/>
      <c r="AK35" s="231">
        <f>SUM(AK26:AK33)</f>
        <v>0</v>
      </c>
      <c r="AL35" s="230"/>
      <c r="AM35" s="230"/>
      <c r="AN35" s="230"/>
      <c r="AO35" s="232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46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47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48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47</v>
      </c>
      <c r="AI60" s="35"/>
      <c r="AJ60" s="35"/>
      <c r="AK60" s="35"/>
      <c r="AL60" s="35"/>
      <c r="AM60" s="49" t="s">
        <v>48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49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50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47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48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47</v>
      </c>
      <c r="AI75" s="35"/>
      <c r="AJ75" s="35"/>
      <c r="AK75" s="35"/>
      <c r="AL75" s="35"/>
      <c r="AM75" s="49" t="s">
        <v>48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51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11_20_2020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3" t="str">
        <f>K6</f>
        <v>Dodávka dávkovačů dezinfekce v obvodu OŘ Olomouc</v>
      </c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4"/>
      <c r="AH85" s="234"/>
      <c r="AI85" s="234"/>
      <c r="AJ85" s="234"/>
      <c r="AK85" s="234"/>
      <c r="AL85" s="234"/>
      <c r="AM85" s="234"/>
      <c r="AN85" s="234"/>
      <c r="AO85" s="234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5" t="str">
        <f>IF(AN8= "","",AN8)</f>
        <v/>
      </c>
      <c r="AN87" s="235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28</v>
      </c>
      <c r="AJ89" s="33"/>
      <c r="AK89" s="33"/>
      <c r="AL89" s="33"/>
      <c r="AM89" s="236" t="str">
        <f>IF(E17="","",E17)</f>
        <v xml:space="preserve"> </v>
      </c>
      <c r="AN89" s="237"/>
      <c r="AO89" s="237"/>
      <c r="AP89" s="237"/>
      <c r="AQ89" s="33"/>
      <c r="AR89" s="36"/>
      <c r="AS89" s="238" t="s">
        <v>52</v>
      </c>
      <c r="AT89" s="239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>
      <c r="A90" s="31"/>
      <c r="B90" s="32"/>
      <c r="C90" s="26" t="s">
        <v>26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30</v>
      </c>
      <c r="AJ90" s="33"/>
      <c r="AK90" s="33"/>
      <c r="AL90" s="33"/>
      <c r="AM90" s="236" t="str">
        <f>IF(E20="","",E20)</f>
        <v xml:space="preserve"> </v>
      </c>
      <c r="AN90" s="237"/>
      <c r="AO90" s="237"/>
      <c r="AP90" s="237"/>
      <c r="AQ90" s="33"/>
      <c r="AR90" s="36"/>
      <c r="AS90" s="240"/>
      <c r="AT90" s="241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2"/>
      <c r="AT91" s="243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44" t="s">
        <v>53</v>
      </c>
      <c r="D92" s="245"/>
      <c r="E92" s="245"/>
      <c r="F92" s="245"/>
      <c r="G92" s="245"/>
      <c r="H92" s="70"/>
      <c r="I92" s="246" t="s">
        <v>54</v>
      </c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  <c r="X92" s="245"/>
      <c r="Y92" s="245"/>
      <c r="Z92" s="245"/>
      <c r="AA92" s="245"/>
      <c r="AB92" s="245"/>
      <c r="AC92" s="245"/>
      <c r="AD92" s="245"/>
      <c r="AE92" s="245"/>
      <c r="AF92" s="245"/>
      <c r="AG92" s="247" t="s">
        <v>55</v>
      </c>
      <c r="AH92" s="245"/>
      <c r="AI92" s="245"/>
      <c r="AJ92" s="245"/>
      <c r="AK92" s="245"/>
      <c r="AL92" s="245"/>
      <c r="AM92" s="245"/>
      <c r="AN92" s="246" t="s">
        <v>56</v>
      </c>
      <c r="AO92" s="245"/>
      <c r="AP92" s="248"/>
      <c r="AQ92" s="71" t="s">
        <v>57</v>
      </c>
      <c r="AR92" s="36"/>
      <c r="AS92" s="72" t="s">
        <v>58</v>
      </c>
      <c r="AT92" s="73" t="s">
        <v>59</v>
      </c>
      <c r="AU92" s="73" t="s">
        <v>60</v>
      </c>
      <c r="AV92" s="73" t="s">
        <v>61</v>
      </c>
      <c r="AW92" s="73" t="s">
        <v>62</v>
      </c>
      <c r="AX92" s="73" t="s">
        <v>63</v>
      </c>
      <c r="AY92" s="73" t="s">
        <v>64</v>
      </c>
      <c r="AZ92" s="73" t="s">
        <v>65</v>
      </c>
      <c r="BA92" s="73" t="s">
        <v>66</v>
      </c>
      <c r="BB92" s="73" t="s">
        <v>67</v>
      </c>
      <c r="BC92" s="73" t="s">
        <v>68</v>
      </c>
      <c r="BD92" s="74" t="s">
        <v>69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>
      <c r="B94" s="78"/>
      <c r="C94" s="79" t="s">
        <v>70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2">
        <f>ROUND(AG95,2)</f>
        <v>0</v>
      </c>
      <c r="AH94" s="252"/>
      <c r="AI94" s="252"/>
      <c r="AJ94" s="252"/>
      <c r="AK94" s="252"/>
      <c r="AL94" s="252"/>
      <c r="AM94" s="252"/>
      <c r="AN94" s="253">
        <f>SUM(AG94,AT94)</f>
        <v>0</v>
      </c>
      <c r="AO94" s="253"/>
      <c r="AP94" s="253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71</v>
      </c>
      <c r="BT94" s="88" t="s">
        <v>72</v>
      </c>
      <c r="BV94" s="88" t="s">
        <v>73</v>
      </c>
      <c r="BW94" s="88" t="s">
        <v>5</v>
      </c>
      <c r="BX94" s="88" t="s">
        <v>74</v>
      </c>
      <c r="CL94" s="88" t="s">
        <v>1</v>
      </c>
    </row>
    <row r="95" spans="1:90" s="7" customFormat="1" ht="24.75" customHeight="1">
      <c r="A95" s="89" t="s">
        <v>75</v>
      </c>
      <c r="B95" s="90"/>
      <c r="C95" s="91"/>
      <c r="D95" s="251" t="s">
        <v>14</v>
      </c>
      <c r="E95" s="251"/>
      <c r="F95" s="251"/>
      <c r="G95" s="251"/>
      <c r="H95" s="251"/>
      <c r="I95" s="92"/>
      <c r="J95" s="251" t="s">
        <v>17</v>
      </c>
      <c r="K95" s="251"/>
      <c r="L95" s="251"/>
      <c r="M95" s="251"/>
      <c r="N95" s="251"/>
      <c r="O95" s="251"/>
      <c r="P95" s="251"/>
      <c r="Q95" s="251"/>
      <c r="R95" s="251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251"/>
      <c r="AD95" s="251"/>
      <c r="AE95" s="251"/>
      <c r="AF95" s="251"/>
      <c r="AG95" s="249">
        <f>'11_20_2020 - Dodávka dávk...'!J28</f>
        <v>0</v>
      </c>
      <c r="AH95" s="250"/>
      <c r="AI95" s="250"/>
      <c r="AJ95" s="250"/>
      <c r="AK95" s="250"/>
      <c r="AL95" s="250"/>
      <c r="AM95" s="250"/>
      <c r="AN95" s="249">
        <f>SUM(AG95,AT95)</f>
        <v>0</v>
      </c>
      <c r="AO95" s="250"/>
      <c r="AP95" s="250"/>
      <c r="AQ95" s="93" t="s">
        <v>76</v>
      </c>
      <c r="AR95" s="94"/>
      <c r="AS95" s="95">
        <v>0</v>
      </c>
      <c r="AT95" s="96">
        <f>ROUND(SUM(AV95:AW95),2)</f>
        <v>0</v>
      </c>
      <c r="AU95" s="97">
        <f>'11_20_2020 - Dodávka dávk...'!P114</f>
        <v>0</v>
      </c>
      <c r="AV95" s="96">
        <f>'11_20_2020 - Dodávka dávk...'!J31</f>
        <v>0</v>
      </c>
      <c r="AW95" s="96">
        <f>'11_20_2020 - Dodávka dávk...'!J32</f>
        <v>0</v>
      </c>
      <c r="AX95" s="96">
        <f>'11_20_2020 - Dodávka dávk...'!J33</f>
        <v>0</v>
      </c>
      <c r="AY95" s="96">
        <f>'11_20_2020 - Dodávka dávk...'!J34</f>
        <v>0</v>
      </c>
      <c r="AZ95" s="96">
        <f>'11_20_2020 - Dodávka dávk...'!F31</f>
        <v>0</v>
      </c>
      <c r="BA95" s="96">
        <f>'11_20_2020 - Dodávka dávk...'!F32</f>
        <v>0</v>
      </c>
      <c r="BB95" s="96">
        <f>'11_20_2020 - Dodávka dávk...'!F33</f>
        <v>0</v>
      </c>
      <c r="BC95" s="96">
        <f>'11_20_2020 - Dodávka dávk...'!F34</f>
        <v>0</v>
      </c>
      <c r="BD95" s="98">
        <f>'11_20_2020 - Dodávka dávk...'!F35</f>
        <v>0</v>
      </c>
      <c r="BT95" s="99" t="s">
        <v>77</v>
      </c>
      <c r="BU95" s="99" t="s">
        <v>78</v>
      </c>
      <c r="BV95" s="99" t="s">
        <v>73</v>
      </c>
      <c r="BW95" s="99" t="s">
        <v>5</v>
      </c>
      <c r="BX95" s="99" t="s">
        <v>74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RPm2cySWaSiIDHAj71fUo3O3U12R42c2US7wic2P1iSkVx8NzjA5IaxkMvIrPsw4yeHeOA2zWS6OAzElE2ORmg==" saltValue="QgaIr9I2tiK9+CTn7AntkCvotaIGUdg4ETuDkiijThApRRQznxSpxJxt/WCMMzTdES71EnSPz+OJTdUUpSuxc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1_20_2020 - Dodávka dávk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4" t="s">
        <v>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2"/>
      <c r="K3" s="102"/>
      <c r="L3" s="17"/>
      <c r="AT3" s="14" t="s">
        <v>79</v>
      </c>
    </row>
    <row r="4" spans="1:46" s="1" customFormat="1" ht="24.95" customHeight="1">
      <c r="B4" s="17"/>
      <c r="D4" s="104" t="s">
        <v>80</v>
      </c>
      <c r="I4" s="100"/>
      <c r="L4" s="17"/>
      <c r="M4" s="105" t="s">
        <v>10</v>
      </c>
      <c r="AT4" s="14" t="s">
        <v>4</v>
      </c>
    </row>
    <row r="5" spans="1:46" s="1" customFormat="1" ht="6.95" customHeight="1">
      <c r="B5" s="17"/>
      <c r="I5" s="100"/>
      <c r="L5" s="17"/>
    </row>
    <row r="6" spans="1:46" s="2" customFormat="1" ht="12" customHeight="1">
      <c r="A6" s="31"/>
      <c r="B6" s="36"/>
      <c r="C6" s="31"/>
      <c r="D6" s="106" t="s">
        <v>16</v>
      </c>
      <c r="E6" s="31"/>
      <c r="F6" s="31"/>
      <c r="G6" s="31"/>
      <c r="H6" s="31"/>
      <c r="I6" s="107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customHeight="1">
      <c r="A7" s="31"/>
      <c r="B7" s="36"/>
      <c r="C7" s="31"/>
      <c r="D7" s="31"/>
      <c r="E7" s="255" t="s">
        <v>17</v>
      </c>
      <c r="F7" s="256"/>
      <c r="G7" s="256"/>
      <c r="H7" s="256"/>
      <c r="I7" s="107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1.25">
      <c r="A8" s="31"/>
      <c r="B8" s="36"/>
      <c r="C8" s="31"/>
      <c r="D8" s="31"/>
      <c r="E8" s="31"/>
      <c r="F8" s="31"/>
      <c r="G8" s="31"/>
      <c r="H8" s="31"/>
      <c r="I8" s="107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6" t="s">
        <v>18</v>
      </c>
      <c r="E9" s="31"/>
      <c r="F9" s="108" t="s">
        <v>1</v>
      </c>
      <c r="G9" s="31"/>
      <c r="H9" s="31"/>
      <c r="I9" s="109" t="s">
        <v>19</v>
      </c>
      <c r="J9" s="108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6" t="s">
        <v>20</v>
      </c>
      <c r="E10" s="31"/>
      <c r="F10" s="108" t="s">
        <v>21</v>
      </c>
      <c r="G10" s="31"/>
      <c r="H10" s="31"/>
      <c r="I10" s="109" t="s">
        <v>22</v>
      </c>
      <c r="J10" s="110">
        <f>'Rekapitulace stavby'!AN8</f>
        <v>0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107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6" t="s">
        <v>23</v>
      </c>
      <c r="E12" s="31"/>
      <c r="F12" s="31"/>
      <c r="G12" s="31"/>
      <c r="H12" s="31"/>
      <c r="I12" s="109" t="s">
        <v>24</v>
      </c>
      <c r="J12" s="108" t="str">
        <f>IF('Rekapitulace stavby'!AN10="","",'Rekapitulace stavby'!AN10)</f>
        <v/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8" t="str">
        <f>IF('Rekapitulace stavby'!E11="","",'Rekapitulace stavby'!E11)</f>
        <v xml:space="preserve"> </v>
      </c>
      <c r="F13" s="31"/>
      <c r="G13" s="31"/>
      <c r="H13" s="31"/>
      <c r="I13" s="109" t="s">
        <v>25</v>
      </c>
      <c r="J13" s="108" t="str">
        <f>IF('Rekapitulace stavby'!AN11="","",'Rekapitulace stavby'!AN11)</f>
        <v/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107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6" t="s">
        <v>26</v>
      </c>
      <c r="E15" s="31"/>
      <c r="F15" s="31"/>
      <c r="G15" s="31"/>
      <c r="H15" s="31"/>
      <c r="I15" s="109" t="s">
        <v>24</v>
      </c>
      <c r="J15" s="27" t="str">
        <f>'Rekapitulace stavby'!AN13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57" t="str">
        <f>'Rekapitulace stavby'!E14</f>
        <v>Vyplň údaj</v>
      </c>
      <c r="F16" s="258"/>
      <c r="G16" s="258"/>
      <c r="H16" s="258"/>
      <c r="I16" s="109" t="s">
        <v>25</v>
      </c>
      <c r="J16" s="27" t="str">
        <f>'Rekapitulace stavby'!AN14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107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6" t="s">
        <v>28</v>
      </c>
      <c r="E18" s="31"/>
      <c r="F18" s="31"/>
      <c r="G18" s="31"/>
      <c r="H18" s="31"/>
      <c r="I18" s="109" t="s">
        <v>24</v>
      </c>
      <c r="J18" s="108" t="str">
        <f>IF('Rekapitulace stavby'!AN16="","",'Rekapitulace stavby'!AN16)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8" t="str">
        <f>IF('Rekapitulace stavby'!E17="","",'Rekapitulace stavby'!E17)</f>
        <v xml:space="preserve"> </v>
      </c>
      <c r="F19" s="31"/>
      <c r="G19" s="31"/>
      <c r="H19" s="31"/>
      <c r="I19" s="109" t="s">
        <v>25</v>
      </c>
      <c r="J19" s="108" t="str">
        <f>IF('Rekapitulace stavby'!AN17="","",'Rekapitulace stavby'!AN17)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107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6" t="s">
        <v>30</v>
      </c>
      <c r="E21" s="31"/>
      <c r="F21" s="31"/>
      <c r="G21" s="31"/>
      <c r="H21" s="31"/>
      <c r="I21" s="109" t="s">
        <v>24</v>
      </c>
      <c r="J21" s="108" t="str">
        <f>IF('Rekapitulace stavby'!AN19="","",'Rekapitulace stavby'!AN19)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8" t="str">
        <f>IF('Rekapitulace stavby'!E20="","",'Rekapitulace stavby'!E20)</f>
        <v xml:space="preserve"> </v>
      </c>
      <c r="F22" s="31"/>
      <c r="G22" s="31"/>
      <c r="H22" s="31"/>
      <c r="I22" s="109" t="s">
        <v>25</v>
      </c>
      <c r="J22" s="108" t="str">
        <f>IF('Rekapitulace stavby'!AN20="","",'Rekapitulace stavby'!AN20)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107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6" t="s">
        <v>31</v>
      </c>
      <c r="E24" s="31"/>
      <c r="F24" s="31"/>
      <c r="G24" s="31"/>
      <c r="H24" s="31"/>
      <c r="I24" s="107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11"/>
      <c r="B25" s="112"/>
      <c r="C25" s="111"/>
      <c r="D25" s="111"/>
      <c r="E25" s="259" t="s">
        <v>1</v>
      </c>
      <c r="F25" s="259"/>
      <c r="G25" s="259"/>
      <c r="H25" s="259"/>
      <c r="I25" s="113"/>
      <c r="J25" s="111"/>
      <c r="K25" s="111"/>
      <c r="L25" s="114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107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15"/>
      <c r="E27" s="115"/>
      <c r="F27" s="115"/>
      <c r="G27" s="115"/>
      <c r="H27" s="115"/>
      <c r="I27" s="116"/>
      <c r="J27" s="115"/>
      <c r="K27" s="115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17" t="s">
        <v>32</v>
      </c>
      <c r="E28" s="31"/>
      <c r="F28" s="31"/>
      <c r="G28" s="31"/>
      <c r="H28" s="31"/>
      <c r="I28" s="107"/>
      <c r="J28" s="118">
        <f>ROUND(J114,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6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31"/>
      <c r="E30" s="31"/>
      <c r="F30" s="119" t="s">
        <v>34</v>
      </c>
      <c r="G30" s="31"/>
      <c r="H30" s="31"/>
      <c r="I30" s="120" t="s">
        <v>33</v>
      </c>
      <c r="J30" s="119" t="s">
        <v>35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21" t="s">
        <v>36</v>
      </c>
      <c r="E31" s="106" t="s">
        <v>37</v>
      </c>
      <c r="F31" s="122">
        <f>ROUND((SUM(BE114:BE118)),  2)</f>
        <v>0</v>
      </c>
      <c r="G31" s="31"/>
      <c r="H31" s="31"/>
      <c r="I31" s="123">
        <v>0.21</v>
      </c>
      <c r="J31" s="122">
        <f>ROUND(((SUM(BE114:BE118))*I31),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106" t="s">
        <v>38</v>
      </c>
      <c r="F32" s="122">
        <f>ROUND((SUM(BF114:BF118)),  2)</f>
        <v>0</v>
      </c>
      <c r="G32" s="31"/>
      <c r="H32" s="31"/>
      <c r="I32" s="123">
        <v>0.15</v>
      </c>
      <c r="J32" s="122">
        <f>ROUND(((SUM(BF114:BF118))*I32),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106" t="s">
        <v>39</v>
      </c>
      <c r="F33" s="122">
        <f>ROUND((SUM(BG114:BG118)),  2)</f>
        <v>0</v>
      </c>
      <c r="G33" s="31"/>
      <c r="H33" s="31"/>
      <c r="I33" s="123">
        <v>0.21</v>
      </c>
      <c r="J33" s="122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6" t="s">
        <v>40</v>
      </c>
      <c r="F34" s="122">
        <f>ROUND((SUM(BH114:BH118)),  2)</f>
        <v>0</v>
      </c>
      <c r="G34" s="31"/>
      <c r="H34" s="31"/>
      <c r="I34" s="123">
        <v>0.15</v>
      </c>
      <c r="J34" s="122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6" t="s">
        <v>41</v>
      </c>
      <c r="F35" s="122">
        <f>ROUND((SUM(BI114:BI118)),  2)</f>
        <v>0</v>
      </c>
      <c r="G35" s="31"/>
      <c r="H35" s="31"/>
      <c r="I35" s="123">
        <v>0</v>
      </c>
      <c r="J35" s="122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31"/>
      <c r="E36" s="31"/>
      <c r="F36" s="31"/>
      <c r="G36" s="31"/>
      <c r="H36" s="31"/>
      <c r="I36" s="107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24"/>
      <c r="D37" s="125" t="s">
        <v>42</v>
      </c>
      <c r="E37" s="126"/>
      <c r="F37" s="126"/>
      <c r="G37" s="127" t="s">
        <v>43</v>
      </c>
      <c r="H37" s="128" t="s">
        <v>44</v>
      </c>
      <c r="I37" s="129"/>
      <c r="J37" s="130">
        <f>SUM(J28:J35)</f>
        <v>0</v>
      </c>
      <c r="K37" s="1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31"/>
      <c r="F38" s="31"/>
      <c r="G38" s="31"/>
      <c r="H38" s="31"/>
      <c r="I38" s="107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7"/>
      <c r="I39" s="100"/>
      <c r="L39" s="17"/>
    </row>
    <row r="40" spans="1:31" s="1" customFormat="1" ht="14.45" customHeight="1">
      <c r="B40" s="17"/>
      <c r="I40" s="100"/>
      <c r="L40" s="17"/>
    </row>
    <row r="41" spans="1:31" s="1" customFormat="1" ht="14.45" customHeight="1">
      <c r="B41" s="17"/>
      <c r="I41" s="100"/>
      <c r="L41" s="17"/>
    </row>
    <row r="42" spans="1:31" s="1" customFormat="1" ht="14.45" customHeight="1">
      <c r="B42" s="17"/>
      <c r="I42" s="100"/>
      <c r="L42" s="17"/>
    </row>
    <row r="43" spans="1:31" s="1" customFormat="1" ht="14.45" customHeight="1">
      <c r="B43" s="17"/>
      <c r="I43" s="100"/>
      <c r="L43" s="17"/>
    </row>
    <row r="44" spans="1:31" s="1" customFormat="1" ht="14.45" customHeight="1">
      <c r="B44" s="17"/>
      <c r="I44" s="100"/>
      <c r="L44" s="17"/>
    </row>
    <row r="45" spans="1:31" s="1" customFormat="1" ht="14.45" customHeight="1">
      <c r="B45" s="17"/>
      <c r="I45" s="100"/>
      <c r="L45" s="17"/>
    </row>
    <row r="46" spans="1:31" s="1" customFormat="1" ht="14.45" customHeight="1">
      <c r="B46" s="17"/>
      <c r="I46" s="100"/>
      <c r="L46" s="17"/>
    </row>
    <row r="47" spans="1:31" s="1" customFormat="1" ht="14.45" customHeight="1">
      <c r="B47" s="17"/>
      <c r="I47" s="100"/>
      <c r="L47" s="17"/>
    </row>
    <row r="48" spans="1:31" s="1" customFormat="1" ht="14.45" customHeight="1">
      <c r="B48" s="17"/>
      <c r="I48" s="100"/>
      <c r="L48" s="17"/>
    </row>
    <row r="49" spans="1:31" s="1" customFormat="1" ht="14.45" customHeight="1">
      <c r="B49" s="17"/>
      <c r="I49" s="100"/>
      <c r="L49" s="17"/>
    </row>
    <row r="50" spans="1:31" s="2" customFormat="1" ht="14.45" customHeight="1">
      <c r="B50" s="48"/>
      <c r="D50" s="132" t="s">
        <v>45</v>
      </c>
      <c r="E50" s="133"/>
      <c r="F50" s="133"/>
      <c r="G50" s="132" t="s">
        <v>46</v>
      </c>
      <c r="H50" s="133"/>
      <c r="I50" s="134"/>
      <c r="J50" s="133"/>
      <c r="K50" s="133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35" t="s">
        <v>47</v>
      </c>
      <c r="E61" s="136"/>
      <c r="F61" s="137" t="s">
        <v>48</v>
      </c>
      <c r="G61" s="135" t="s">
        <v>47</v>
      </c>
      <c r="H61" s="136"/>
      <c r="I61" s="138"/>
      <c r="J61" s="139" t="s">
        <v>48</v>
      </c>
      <c r="K61" s="136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32" t="s">
        <v>49</v>
      </c>
      <c r="E65" s="140"/>
      <c r="F65" s="140"/>
      <c r="G65" s="132" t="s">
        <v>50</v>
      </c>
      <c r="H65" s="140"/>
      <c r="I65" s="141"/>
      <c r="J65" s="140"/>
      <c r="K65" s="14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35" t="s">
        <v>47</v>
      </c>
      <c r="E76" s="136"/>
      <c r="F76" s="137" t="s">
        <v>48</v>
      </c>
      <c r="G76" s="135" t="s">
        <v>47</v>
      </c>
      <c r="H76" s="136"/>
      <c r="I76" s="138"/>
      <c r="J76" s="139" t="s">
        <v>48</v>
      </c>
      <c r="K76" s="136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81</v>
      </c>
      <c r="D82" s="33"/>
      <c r="E82" s="33"/>
      <c r="F82" s="33"/>
      <c r="G82" s="33"/>
      <c r="H82" s="33"/>
      <c r="I82" s="107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07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07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33" t="str">
        <f>E7</f>
        <v>Dodávka dávkovačů dezinfekce v obvodu OŘ Olomouc</v>
      </c>
      <c r="F85" s="260"/>
      <c r="G85" s="260"/>
      <c r="H85" s="260"/>
      <c r="I85" s="107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107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3"/>
      <c r="E87" s="33"/>
      <c r="F87" s="24" t="str">
        <f>F10</f>
        <v xml:space="preserve"> </v>
      </c>
      <c r="G87" s="33"/>
      <c r="H87" s="33"/>
      <c r="I87" s="109" t="s">
        <v>22</v>
      </c>
      <c r="J87" s="63">
        <f>IF(J10="","",J10)</f>
        <v>0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07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23</v>
      </c>
      <c r="D89" s="33"/>
      <c r="E89" s="33"/>
      <c r="F89" s="24" t="str">
        <f>E13</f>
        <v xml:space="preserve"> </v>
      </c>
      <c r="G89" s="33"/>
      <c r="H89" s="33"/>
      <c r="I89" s="109" t="s">
        <v>28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26</v>
      </c>
      <c r="D90" s="33"/>
      <c r="E90" s="33"/>
      <c r="F90" s="24" t="str">
        <f>IF(E16="","",E16)</f>
        <v>Vyplň údaj</v>
      </c>
      <c r="G90" s="33"/>
      <c r="H90" s="33"/>
      <c r="I90" s="109" t="s">
        <v>30</v>
      </c>
      <c r="J90" s="29" t="str">
        <f>E22</f>
        <v xml:space="preserve"> 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107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48" t="s">
        <v>82</v>
      </c>
      <c r="D92" s="149"/>
      <c r="E92" s="149"/>
      <c r="F92" s="149"/>
      <c r="G92" s="149"/>
      <c r="H92" s="149"/>
      <c r="I92" s="150"/>
      <c r="J92" s="151" t="s">
        <v>83</v>
      </c>
      <c r="K92" s="149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07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52" t="s">
        <v>84</v>
      </c>
      <c r="D94" s="33"/>
      <c r="E94" s="33"/>
      <c r="F94" s="33"/>
      <c r="G94" s="33"/>
      <c r="H94" s="33"/>
      <c r="I94" s="107"/>
      <c r="J94" s="81">
        <f>J114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85</v>
      </c>
    </row>
    <row r="95" spans="1:47" s="9" customFormat="1" ht="24.95" customHeight="1">
      <c r="B95" s="153"/>
      <c r="C95" s="154"/>
      <c r="D95" s="155" t="s">
        <v>86</v>
      </c>
      <c r="E95" s="156"/>
      <c r="F95" s="156"/>
      <c r="G95" s="156"/>
      <c r="H95" s="156"/>
      <c r="I95" s="157"/>
      <c r="J95" s="158">
        <f>J115</f>
        <v>0</v>
      </c>
      <c r="K95" s="154"/>
      <c r="L95" s="159"/>
    </row>
    <row r="96" spans="1:47" s="10" customFormat="1" ht="19.899999999999999" customHeight="1">
      <c r="B96" s="160"/>
      <c r="C96" s="161"/>
      <c r="D96" s="162" t="s">
        <v>87</v>
      </c>
      <c r="E96" s="163"/>
      <c r="F96" s="163"/>
      <c r="G96" s="163"/>
      <c r="H96" s="163"/>
      <c r="I96" s="164"/>
      <c r="J96" s="165">
        <f>J116</f>
        <v>0</v>
      </c>
      <c r="K96" s="161"/>
      <c r="L96" s="166"/>
    </row>
    <row r="97" spans="1:31" s="2" customFormat="1" ht="21.75" customHeight="1">
      <c r="A97" s="31"/>
      <c r="B97" s="32"/>
      <c r="C97" s="33"/>
      <c r="D97" s="33"/>
      <c r="E97" s="33"/>
      <c r="F97" s="33"/>
      <c r="G97" s="33"/>
      <c r="H97" s="33"/>
      <c r="I97" s="107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31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144"/>
      <c r="J98" s="52"/>
      <c r="K98" s="52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102" spans="1:31" s="2" customFormat="1" ht="6.95" customHeight="1">
      <c r="A102" s="31"/>
      <c r="B102" s="53"/>
      <c r="C102" s="54"/>
      <c r="D102" s="54"/>
      <c r="E102" s="54"/>
      <c r="F102" s="54"/>
      <c r="G102" s="54"/>
      <c r="H102" s="54"/>
      <c r="I102" s="147"/>
      <c r="J102" s="54"/>
      <c r="K102" s="54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24.95" customHeight="1">
      <c r="A103" s="31"/>
      <c r="B103" s="32"/>
      <c r="C103" s="20" t="s">
        <v>88</v>
      </c>
      <c r="D103" s="33"/>
      <c r="E103" s="33"/>
      <c r="F103" s="33"/>
      <c r="G103" s="33"/>
      <c r="H103" s="33"/>
      <c r="I103" s="107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32"/>
      <c r="C104" s="33"/>
      <c r="D104" s="33"/>
      <c r="E104" s="33"/>
      <c r="F104" s="33"/>
      <c r="G104" s="33"/>
      <c r="H104" s="33"/>
      <c r="I104" s="107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12" customHeight="1">
      <c r="A105" s="31"/>
      <c r="B105" s="32"/>
      <c r="C105" s="26" t="s">
        <v>16</v>
      </c>
      <c r="D105" s="33"/>
      <c r="E105" s="33"/>
      <c r="F105" s="33"/>
      <c r="G105" s="33"/>
      <c r="H105" s="33"/>
      <c r="I105" s="107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6.5" customHeight="1">
      <c r="A106" s="31"/>
      <c r="B106" s="32"/>
      <c r="C106" s="33"/>
      <c r="D106" s="33"/>
      <c r="E106" s="233" t="str">
        <f>E7</f>
        <v>Dodávka dávkovačů dezinfekce v obvodu OŘ Olomouc</v>
      </c>
      <c r="F106" s="260"/>
      <c r="G106" s="260"/>
      <c r="H106" s="260"/>
      <c r="I106" s="107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107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20</v>
      </c>
      <c r="D108" s="33"/>
      <c r="E108" s="33"/>
      <c r="F108" s="24" t="str">
        <f>F10</f>
        <v xml:space="preserve"> </v>
      </c>
      <c r="G108" s="33"/>
      <c r="H108" s="33"/>
      <c r="I108" s="109" t="s">
        <v>22</v>
      </c>
      <c r="J108" s="63">
        <f>IF(J10="","",J10)</f>
        <v>0</v>
      </c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107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5.2" customHeight="1">
      <c r="A110" s="31"/>
      <c r="B110" s="32"/>
      <c r="C110" s="26" t="s">
        <v>23</v>
      </c>
      <c r="D110" s="33"/>
      <c r="E110" s="33"/>
      <c r="F110" s="24" t="str">
        <f>E13</f>
        <v xml:space="preserve"> </v>
      </c>
      <c r="G110" s="33"/>
      <c r="H110" s="33"/>
      <c r="I110" s="109" t="s">
        <v>28</v>
      </c>
      <c r="J110" s="29" t="str">
        <f>E19</f>
        <v xml:space="preserve"> </v>
      </c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5.2" customHeight="1">
      <c r="A111" s="31"/>
      <c r="B111" s="32"/>
      <c r="C111" s="26" t="s">
        <v>26</v>
      </c>
      <c r="D111" s="33"/>
      <c r="E111" s="33"/>
      <c r="F111" s="24" t="str">
        <f>IF(E16="","",E16)</f>
        <v>Vyplň údaj</v>
      </c>
      <c r="G111" s="33"/>
      <c r="H111" s="33"/>
      <c r="I111" s="109" t="s">
        <v>30</v>
      </c>
      <c r="J111" s="29" t="str">
        <f>E22</f>
        <v xml:space="preserve"> 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0.35" customHeight="1">
      <c r="A112" s="31"/>
      <c r="B112" s="32"/>
      <c r="C112" s="33"/>
      <c r="D112" s="33"/>
      <c r="E112" s="33"/>
      <c r="F112" s="33"/>
      <c r="G112" s="33"/>
      <c r="H112" s="33"/>
      <c r="I112" s="107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11" customFormat="1" ht="29.25" customHeight="1">
      <c r="A113" s="167"/>
      <c r="B113" s="168"/>
      <c r="C113" s="169" t="s">
        <v>89</v>
      </c>
      <c r="D113" s="170" t="s">
        <v>57</v>
      </c>
      <c r="E113" s="170" t="s">
        <v>53</v>
      </c>
      <c r="F113" s="170" t="s">
        <v>54</v>
      </c>
      <c r="G113" s="170" t="s">
        <v>90</v>
      </c>
      <c r="H113" s="170" t="s">
        <v>91</v>
      </c>
      <c r="I113" s="171" t="s">
        <v>92</v>
      </c>
      <c r="J113" s="170" t="s">
        <v>83</v>
      </c>
      <c r="K113" s="172" t="s">
        <v>93</v>
      </c>
      <c r="L113" s="173"/>
      <c r="M113" s="72" t="s">
        <v>1</v>
      </c>
      <c r="N113" s="73" t="s">
        <v>36</v>
      </c>
      <c r="O113" s="73" t="s">
        <v>94</v>
      </c>
      <c r="P113" s="73" t="s">
        <v>95</v>
      </c>
      <c r="Q113" s="73" t="s">
        <v>96</v>
      </c>
      <c r="R113" s="73" t="s">
        <v>97</v>
      </c>
      <c r="S113" s="73" t="s">
        <v>98</v>
      </c>
      <c r="T113" s="74" t="s">
        <v>99</v>
      </c>
      <c r="U113" s="167"/>
      <c r="V113" s="167"/>
      <c r="W113" s="167"/>
      <c r="X113" s="167"/>
      <c r="Y113" s="167"/>
      <c r="Z113" s="167"/>
      <c r="AA113" s="167"/>
      <c r="AB113" s="167"/>
      <c r="AC113" s="167"/>
      <c r="AD113" s="167"/>
      <c r="AE113" s="167"/>
    </row>
    <row r="114" spans="1:65" s="2" customFormat="1" ht="22.9" customHeight="1">
      <c r="A114" s="31"/>
      <c r="B114" s="32"/>
      <c r="C114" s="79" t="s">
        <v>100</v>
      </c>
      <c r="D114" s="33"/>
      <c r="E114" s="33"/>
      <c r="F114" s="33"/>
      <c r="G114" s="33"/>
      <c r="H114" s="33"/>
      <c r="I114" s="107"/>
      <c r="J114" s="174">
        <f>BK114</f>
        <v>0</v>
      </c>
      <c r="K114" s="33"/>
      <c r="L114" s="36"/>
      <c r="M114" s="75"/>
      <c r="N114" s="175"/>
      <c r="O114" s="76"/>
      <c r="P114" s="176">
        <f>P115</f>
        <v>0</v>
      </c>
      <c r="Q114" s="76"/>
      <c r="R114" s="176">
        <f>R115</f>
        <v>7.7999999999999996E-3</v>
      </c>
      <c r="S114" s="76"/>
      <c r="T114" s="177">
        <f>T115</f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T114" s="14" t="s">
        <v>71</v>
      </c>
      <c r="AU114" s="14" t="s">
        <v>85</v>
      </c>
      <c r="BK114" s="178">
        <f>BK115</f>
        <v>0</v>
      </c>
    </row>
    <row r="115" spans="1:65" s="12" customFormat="1" ht="25.9" customHeight="1">
      <c r="B115" s="179"/>
      <c r="C115" s="180"/>
      <c r="D115" s="181" t="s">
        <v>71</v>
      </c>
      <c r="E115" s="182" t="s">
        <v>101</v>
      </c>
      <c r="F115" s="182" t="s">
        <v>102</v>
      </c>
      <c r="G115" s="180"/>
      <c r="H115" s="180"/>
      <c r="I115" s="183"/>
      <c r="J115" s="184">
        <f>BK115</f>
        <v>0</v>
      </c>
      <c r="K115" s="180"/>
      <c r="L115" s="185"/>
      <c r="M115" s="186"/>
      <c r="N115" s="187"/>
      <c r="O115" s="187"/>
      <c r="P115" s="188">
        <f>P116</f>
        <v>0</v>
      </c>
      <c r="Q115" s="187"/>
      <c r="R115" s="188">
        <f>R116</f>
        <v>7.7999999999999996E-3</v>
      </c>
      <c r="S115" s="187"/>
      <c r="T115" s="189">
        <f>T116</f>
        <v>0</v>
      </c>
      <c r="AR115" s="190" t="s">
        <v>79</v>
      </c>
      <c r="AT115" s="191" t="s">
        <v>71</v>
      </c>
      <c r="AU115" s="191" t="s">
        <v>72</v>
      </c>
      <c r="AY115" s="190" t="s">
        <v>103</v>
      </c>
      <c r="BK115" s="192">
        <f>BK116</f>
        <v>0</v>
      </c>
    </row>
    <row r="116" spans="1:65" s="12" customFormat="1" ht="22.9" customHeight="1">
      <c r="B116" s="179"/>
      <c r="C116" s="180"/>
      <c r="D116" s="181" t="s">
        <v>71</v>
      </c>
      <c r="E116" s="193" t="s">
        <v>104</v>
      </c>
      <c r="F116" s="193" t="s">
        <v>105</v>
      </c>
      <c r="G116" s="180"/>
      <c r="H116" s="180"/>
      <c r="I116" s="183"/>
      <c r="J116" s="194">
        <f>BK116</f>
        <v>0</v>
      </c>
      <c r="K116" s="180"/>
      <c r="L116" s="185"/>
      <c r="M116" s="186"/>
      <c r="N116" s="187"/>
      <c r="O116" s="187"/>
      <c r="P116" s="188">
        <f>SUM(P117:P118)</f>
        <v>0</v>
      </c>
      <c r="Q116" s="187"/>
      <c r="R116" s="188">
        <f>SUM(R117:R118)</f>
        <v>7.7999999999999996E-3</v>
      </c>
      <c r="S116" s="187"/>
      <c r="T116" s="189">
        <f>SUM(T117:T118)</f>
        <v>0</v>
      </c>
      <c r="AR116" s="190" t="s">
        <v>79</v>
      </c>
      <c r="AT116" s="191" t="s">
        <v>71</v>
      </c>
      <c r="AU116" s="191" t="s">
        <v>77</v>
      </c>
      <c r="AY116" s="190" t="s">
        <v>103</v>
      </c>
      <c r="BK116" s="192">
        <f>SUM(BK117:BK118)</f>
        <v>0</v>
      </c>
    </row>
    <row r="117" spans="1:65" s="2" customFormat="1" ht="21.75" customHeight="1">
      <c r="A117" s="31"/>
      <c r="B117" s="32"/>
      <c r="C117" s="195" t="s">
        <v>77</v>
      </c>
      <c r="D117" s="195" t="s">
        <v>106</v>
      </c>
      <c r="E117" s="196" t="s">
        <v>107</v>
      </c>
      <c r="F117" s="197" t="s">
        <v>108</v>
      </c>
      <c r="G117" s="198" t="s">
        <v>109</v>
      </c>
      <c r="H117" s="199">
        <v>15</v>
      </c>
      <c r="I117" s="200"/>
      <c r="J117" s="201">
        <f>ROUND(I117*H117,2)</f>
        <v>0</v>
      </c>
      <c r="K117" s="197" t="s">
        <v>1</v>
      </c>
      <c r="L117" s="36"/>
      <c r="M117" s="202" t="s">
        <v>1</v>
      </c>
      <c r="N117" s="203" t="s">
        <v>37</v>
      </c>
      <c r="O117" s="68"/>
      <c r="P117" s="204">
        <f>O117*H117</f>
        <v>0</v>
      </c>
      <c r="Q117" s="204">
        <v>5.1999999999999995E-4</v>
      </c>
      <c r="R117" s="204">
        <f>Q117*H117</f>
        <v>7.7999999999999996E-3</v>
      </c>
      <c r="S117" s="204">
        <v>0</v>
      </c>
      <c r="T117" s="205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206" t="s">
        <v>110</v>
      </c>
      <c r="AT117" s="206" t="s">
        <v>106</v>
      </c>
      <c r="AU117" s="206" t="s">
        <v>79</v>
      </c>
      <c r="AY117" s="14" t="s">
        <v>103</v>
      </c>
      <c r="BE117" s="207">
        <f>IF(N117="základní",J117,0)</f>
        <v>0</v>
      </c>
      <c r="BF117" s="207">
        <f>IF(N117="snížená",J117,0)</f>
        <v>0</v>
      </c>
      <c r="BG117" s="207">
        <f>IF(N117="zákl. přenesená",J117,0)</f>
        <v>0</v>
      </c>
      <c r="BH117" s="207">
        <f>IF(N117="sníž. přenesená",J117,0)</f>
        <v>0</v>
      </c>
      <c r="BI117" s="207">
        <f>IF(N117="nulová",J117,0)</f>
        <v>0</v>
      </c>
      <c r="BJ117" s="14" t="s">
        <v>77</v>
      </c>
      <c r="BK117" s="207">
        <f>ROUND(I117*H117,2)</f>
        <v>0</v>
      </c>
      <c r="BL117" s="14" t="s">
        <v>110</v>
      </c>
      <c r="BM117" s="206" t="s">
        <v>111</v>
      </c>
    </row>
    <row r="118" spans="1:65" s="2" customFormat="1" ht="97.5">
      <c r="A118" s="31"/>
      <c r="B118" s="32"/>
      <c r="C118" s="33"/>
      <c r="D118" s="208" t="s">
        <v>112</v>
      </c>
      <c r="E118" s="33"/>
      <c r="F118" s="209" t="s">
        <v>113</v>
      </c>
      <c r="G118" s="33"/>
      <c r="H118" s="33"/>
      <c r="I118" s="107"/>
      <c r="J118" s="33"/>
      <c r="K118" s="33"/>
      <c r="L118" s="36"/>
      <c r="M118" s="210"/>
      <c r="N118" s="211"/>
      <c r="O118" s="212"/>
      <c r="P118" s="212"/>
      <c r="Q118" s="212"/>
      <c r="R118" s="212"/>
      <c r="S118" s="212"/>
      <c r="T118" s="213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112</v>
      </c>
      <c r="AU118" s="14" t="s">
        <v>79</v>
      </c>
    </row>
    <row r="119" spans="1:65" s="2" customFormat="1" ht="6.95" customHeight="1">
      <c r="A119" s="31"/>
      <c r="B119" s="51"/>
      <c r="C119" s="52"/>
      <c r="D119" s="52"/>
      <c r="E119" s="52"/>
      <c r="F119" s="52"/>
      <c r="G119" s="52"/>
      <c r="H119" s="52"/>
      <c r="I119" s="144"/>
      <c r="J119" s="52"/>
      <c r="K119" s="52"/>
      <c r="L119" s="36"/>
      <c r="M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</sheetData>
  <sheetProtection algorithmName="SHA-512" hashValue="z2Sf78PXNQ0ggEwbkowHPddLxCmb8QQQjDzsuwbZuSC2DULjHR59QKnFT0GTQJbogFXeEGU4w0DefVVvB++ovQ==" saltValue="XO6i3trWFHS8FyvgYY7/E/0+eI/4Ub+hCFIxW2osrAgr0arQY/DT+k/5AU4XItxG5CQV/5NNQEcwOFUzxQxQLA==" spinCount="100000" sheet="1" objects="1" scenarios="1" formatColumns="0" formatRows="0" autoFilter="0"/>
  <autoFilter ref="C113:K118"/>
  <mergeCells count="6">
    <mergeCell ref="L2:V2"/>
    <mergeCell ref="E7:H7"/>
    <mergeCell ref="E16:H16"/>
    <mergeCell ref="E25:H25"/>
    <mergeCell ref="E85:H85"/>
    <mergeCell ref="E106:H10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11_20_2020 - Dodávka dávk...</vt:lpstr>
      <vt:lpstr>'11_20_2020 - Dodávka dávk...'!Názvy_tisku</vt:lpstr>
      <vt:lpstr>'Rekapitulace stavby'!Názvy_tisku</vt:lpstr>
      <vt:lpstr>'11_20_2020 - Dodávka dávk...'!Oblast_tisku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Šnejdrla Antonín</dc:creator>
  <cp:lastModifiedBy>Duda Vlastimil, Ing.</cp:lastModifiedBy>
  <dcterms:created xsi:type="dcterms:W3CDTF">2020-06-03T11:24:03Z</dcterms:created>
  <dcterms:modified xsi:type="dcterms:W3CDTF">2020-06-08T11:19:16Z</dcterms:modified>
</cp:coreProperties>
</file>