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50" yWindow="510" windowWidth="19290" windowHeight="10920"/>
  </bookViews>
  <sheets>
    <sheet name="Rekapitulace stavby" sheetId="1" r:id="rId1"/>
    <sheet name="PS 01 - Doplnění a ochran..." sheetId="2" r:id="rId2"/>
    <sheet name="SO 01 - Oprava stávajícíc..." sheetId="3" r:id="rId3"/>
    <sheet name="SO 02 - Oprava kabelovodu..." sheetId="4" r:id="rId4"/>
    <sheet name="SO 03 - Oprava osvětlení ..." sheetId="5" r:id="rId5"/>
    <sheet name="SO 04 - Vedlejší rozpočto..." sheetId="6" r:id="rId6"/>
    <sheet name="Pokyny pro vyplnění" sheetId="7" r:id="rId7"/>
  </sheets>
  <definedNames>
    <definedName name="_xlnm._FilterDatabase" localSheetId="1" hidden="1">'PS 01 - Doplnění a ochran...'!$C$82:$K$185</definedName>
    <definedName name="_xlnm._FilterDatabase" localSheetId="2" hidden="1">'SO 01 - Oprava stávajícíc...'!$C$92:$K$498</definedName>
    <definedName name="_xlnm._FilterDatabase" localSheetId="3" hidden="1">'SO 02 - Oprava kabelovodu...'!$C$88:$K$283</definedName>
    <definedName name="_xlnm._FilterDatabase" localSheetId="4" hidden="1">'SO 03 - Oprava osvětlení ...'!$C$90:$K$321</definedName>
    <definedName name="_xlnm._FilterDatabase" localSheetId="5" hidden="1">'SO 04 - Vedlejší rozpočto...'!$C$85:$K$101</definedName>
    <definedName name="_xlnm.Print_Titles" localSheetId="1">'PS 01 - Doplnění a ochran...'!$82:$82</definedName>
    <definedName name="_xlnm.Print_Titles" localSheetId="0">'Rekapitulace stavby'!$52:$52</definedName>
    <definedName name="_xlnm.Print_Titles" localSheetId="2">'SO 01 - Oprava stávajícíc...'!$92:$92</definedName>
    <definedName name="_xlnm.Print_Titles" localSheetId="3">'SO 02 - Oprava kabelovodu...'!$88:$88</definedName>
    <definedName name="_xlnm.Print_Titles" localSheetId="4">'SO 03 - Oprava osvětlení ...'!$90:$90</definedName>
    <definedName name="_xlnm.Print_Titles" localSheetId="5">'SO 04 - Vedlejší rozpočto...'!$85:$85</definedName>
    <definedName name="_xlnm.Print_Area" localSheetId="6">'Pokyny pro vyplnění'!$B$2:$K$71,'Pokyny pro vyplnění'!$B$74:$K$118,'Pokyny pro vyplnění'!$B$121:$K$190,'Pokyny pro vyplnění'!$B$198:$K$218</definedName>
    <definedName name="_xlnm.Print_Area" localSheetId="1">'PS 01 - Doplnění a ochran...'!$C$4:$J$39,'PS 01 - Doplnění a ochran...'!$C$45:$J$64,'PS 01 - Doplnění a ochran...'!$C$70:$K$185</definedName>
    <definedName name="_xlnm.Print_Area" localSheetId="0">'Rekapitulace stavby'!$D$4:$AO$36,'Rekapitulace stavby'!$C$42:$AQ$60</definedName>
    <definedName name="_xlnm.Print_Area" localSheetId="2">'SO 01 - Oprava stávajícíc...'!$C$4:$J$39,'SO 01 - Oprava stávajícíc...'!$C$45:$J$74,'SO 01 - Oprava stávajícíc...'!$C$80:$K$498</definedName>
    <definedName name="_xlnm.Print_Area" localSheetId="3">'SO 02 - Oprava kabelovodu...'!$C$4:$J$39,'SO 02 - Oprava kabelovodu...'!$C$45:$J$70,'SO 02 - Oprava kabelovodu...'!$C$76:$K$283</definedName>
    <definedName name="_xlnm.Print_Area" localSheetId="4">'SO 03 - Oprava osvětlení ...'!$C$4:$J$39,'SO 03 - Oprava osvětlení ...'!$C$45:$J$72,'SO 03 - Oprava osvětlení ...'!$C$78:$K$321</definedName>
    <definedName name="_xlnm.Print_Area" localSheetId="5">'SO 04 - Vedlejší rozpočto...'!$C$4:$J$39,'SO 04 - Vedlejší rozpočto...'!$C$45:$J$67,'SO 04 - Vedlejší rozpočto...'!$C$73:$K$101</definedName>
  </definedNames>
  <calcPr calcId="145621"/>
</workbook>
</file>

<file path=xl/calcChain.xml><?xml version="1.0" encoding="utf-8"?>
<calcChain xmlns="http://schemas.openxmlformats.org/spreadsheetml/2006/main">
  <c r="J37" i="6" l="1"/>
  <c r="J36" i="6"/>
  <c r="AY59" i="1"/>
  <c r="J35" i="6"/>
  <c r="AX59" i="1"/>
  <c r="BI101" i="6"/>
  <c r="BH101" i="6"/>
  <c r="BG101" i="6"/>
  <c r="BF101" i="6"/>
  <c r="T101" i="6"/>
  <c r="T100" i="6" s="1"/>
  <c r="R101" i="6"/>
  <c r="R100" i="6"/>
  <c r="P101" i="6"/>
  <c r="P100" i="6"/>
  <c r="BI99" i="6"/>
  <c r="BH99" i="6"/>
  <c r="BG99" i="6"/>
  <c r="BF99" i="6"/>
  <c r="T99" i="6"/>
  <c r="T98" i="6"/>
  <c r="R99" i="6"/>
  <c r="R98" i="6" s="1"/>
  <c r="P99" i="6"/>
  <c r="P98" i="6"/>
  <c r="BI97" i="6"/>
  <c r="BH97" i="6"/>
  <c r="BG97" i="6"/>
  <c r="BF97" i="6"/>
  <c r="T97" i="6"/>
  <c r="T96" i="6"/>
  <c r="R97" i="6"/>
  <c r="R96" i="6"/>
  <c r="P97" i="6"/>
  <c r="P96" i="6"/>
  <c r="BI95" i="6"/>
  <c r="BH95" i="6"/>
  <c r="BG95" i="6"/>
  <c r="BF95" i="6"/>
  <c r="T95" i="6"/>
  <c r="R95" i="6"/>
  <c r="P95" i="6"/>
  <c r="BI94" i="6"/>
  <c r="BH94" i="6"/>
  <c r="BG94" i="6"/>
  <c r="BF94" i="6"/>
  <c r="T94" i="6"/>
  <c r="R94" i="6"/>
  <c r="P94" i="6"/>
  <c r="BI93" i="6"/>
  <c r="BH93" i="6"/>
  <c r="BG93" i="6"/>
  <c r="BF93" i="6"/>
  <c r="T93" i="6"/>
  <c r="R93" i="6"/>
  <c r="P93" i="6"/>
  <c r="BI89" i="6"/>
  <c r="BH89" i="6"/>
  <c r="BG89" i="6"/>
  <c r="BF89" i="6"/>
  <c r="T89" i="6"/>
  <c r="T88" i="6" s="1"/>
  <c r="T87" i="6" s="1"/>
  <c r="R89" i="6"/>
  <c r="R88" i="6"/>
  <c r="R87" i="6" s="1"/>
  <c r="P89" i="6"/>
  <c r="P88" i="6" s="1"/>
  <c r="P87" i="6" s="1"/>
  <c r="J83" i="6"/>
  <c r="J82" i="6"/>
  <c r="F82" i="6"/>
  <c r="F80" i="6"/>
  <c r="E78" i="6"/>
  <c r="J55" i="6"/>
  <c r="J54" i="6"/>
  <c r="F54" i="6"/>
  <c r="F52" i="6"/>
  <c r="E50" i="6"/>
  <c r="J18" i="6"/>
  <c r="E18" i="6"/>
  <c r="F83" i="6" s="1"/>
  <c r="J17" i="6"/>
  <c r="J12" i="6"/>
  <c r="J80" i="6" s="1"/>
  <c r="E7" i="6"/>
  <c r="E76" i="6" s="1"/>
  <c r="J37" i="5"/>
  <c r="J36" i="5"/>
  <c r="AY58" i="1" s="1"/>
  <c r="J35" i="5"/>
  <c r="AX58" i="1"/>
  <c r="BI320" i="5"/>
  <c r="BH320" i="5"/>
  <c r="BG320" i="5"/>
  <c r="BF320" i="5"/>
  <c r="T320" i="5"/>
  <c r="T319" i="5" s="1"/>
  <c r="R320" i="5"/>
  <c r="R319" i="5"/>
  <c r="P320" i="5"/>
  <c r="P319" i="5" s="1"/>
  <c r="BI317" i="5"/>
  <c r="BH317" i="5"/>
  <c r="BG317" i="5"/>
  <c r="BF317" i="5"/>
  <c r="T317" i="5"/>
  <c r="R317" i="5"/>
  <c r="P317" i="5"/>
  <c r="BI315" i="5"/>
  <c r="BH315" i="5"/>
  <c r="BG315" i="5"/>
  <c r="BF315" i="5"/>
  <c r="T315" i="5"/>
  <c r="R315" i="5"/>
  <c r="P315" i="5"/>
  <c r="BI313" i="5"/>
  <c r="BH313" i="5"/>
  <c r="BG313" i="5"/>
  <c r="BF313" i="5"/>
  <c r="T313" i="5"/>
  <c r="R313" i="5"/>
  <c r="P313" i="5"/>
  <c r="BI311" i="5"/>
  <c r="BH311" i="5"/>
  <c r="BG311" i="5"/>
  <c r="BF311" i="5"/>
  <c r="T311" i="5"/>
  <c r="R311" i="5"/>
  <c r="P311" i="5"/>
  <c r="BI309" i="5"/>
  <c r="BH309" i="5"/>
  <c r="BG309" i="5"/>
  <c r="BF309" i="5"/>
  <c r="T309" i="5"/>
  <c r="R309" i="5"/>
  <c r="P309" i="5"/>
  <c r="BI307" i="5"/>
  <c r="BH307" i="5"/>
  <c r="BG307" i="5"/>
  <c r="BF307" i="5"/>
  <c r="T307" i="5"/>
  <c r="R307" i="5"/>
  <c r="P307" i="5"/>
  <c r="BI305" i="5"/>
  <c r="BH305" i="5"/>
  <c r="BG305" i="5"/>
  <c r="BF305" i="5"/>
  <c r="T305" i="5"/>
  <c r="R305" i="5"/>
  <c r="P305" i="5"/>
  <c r="BI302" i="5"/>
  <c r="BH302" i="5"/>
  <c r="BG302" i="5"/>
  <c r="BF302" i="5"/>
  <c r="T302" i="5"/>
  <c r="R302" i="5"/>
  <c r="P302" i="5"/>
  <c r="BI300" i="5"/>
  <c r="BH300" i="5"/>
  <c r="BG300" i="5"/>
  <c r="BF300" i="5"/>
  <c r="T300" i="5"/>
  <c r="R300" i="5"/>
  <c r="P300" i="5"/>
  <c r="BI298" i="5"/>
  <c r="BH298" i="5"/>
  <c r="BG298" i="5"/>
  <c r="BF298" i="5"/>
  <c r="T298" i="5"/>
  <c r="R298" i="5"/>
  <c r="P298" i="5"/>
  <c r="BI296" i="5"/>
  <c r="BH296" i="5"/>
  <c r="BG296" i="5"/>
  <c r="BF296" i="5"/>
  <c r="T296" i="5"/>
  <c r="R296" i="5"/>
  <c r="P296" i="5"/>
  <c r="BI293" i="5"/>
  <c r="BH293" i="5"/>
  <c r="BG293" i="5"/>
  <c r="BF293" i="5"/>
  <c r="T293" i="5"/>
  <c r="R293" i="5"/>
  <c r="P293" i="5"/>
  <c r="BI291" i="5"/>
  <c r="BH291" i="5"/>
  <c r="BG291" i="5"/>
  <c r="BF291" i="5"/>
  <c r="T291" i="5"/>
  <c r="R291" i="5"/>
  <c r="P291" i="5"/>
  <c r="BI289" i="5"/>
  <c r="BH289" i="5"/>
  <c r="BG289" i="5"/>
  <c r="BF289" i="5"/>
  <c r="T289" i="5"/>
  <c r="R289" i="5"/>
  <c r="P289" i="5"/>
  <c r="BI287" i="5"/>
  <c r="BH287" i="5"/>
  <c r="BG287" i="5"/>
  <c r="BF287" i="5"/>
  <c r="T287" i="5"/>
  <c r="R287" i="5"/>
  <c r="P287" i="5"/>
  <c r="BI284" i="5"/>
  <c r="BH284" i="5"/>
  <c r="BG284" i="5"/>
  <c r="BF284" i="5"/>
  <c r="T284" i="5"/>
  <c r="R284" i="5"/>
  <c r="P284" i="5"/>
  <c r="BI281" i="5"/>
  <c r="BH281" i="5"/>
  <c r="BG281" i="5"/>
  <c r="BF281" i="5"/>
  <c r="T281" i="5"/>
  <c r="R281" i="5"/>
  <c r="P281" i="5"/>
  <c r="BI279" i="5"/>
  <c r="BH279" i="5"/>
  <c r="BG279" i="5"/>
  <c r="BF279" i="5"/>
  <c r="T279" i="5"/>
  <c r="R279" i="5"/>
  <c r="P279" i="5"/>
  <c r="BI277" i="5"/>
  <c r="BH277" i="5"/>
  <c r="BG277" i="5"/>
  <c r="BF277" i="5"/>
  <c r="T277" i="5"/>
  <c r="R277" i="5"/>
  <c r="P277" i="5"/>
  <c r="BI275" i="5"/>
  <c r="BH275" i="5"/>
  <c r="BG275" i="5"/>
  <c r="BF275" i="5"/>
  <c r="T275" i="5"/>
  <c r="R275" i="5"/>
  <c r="P275" i="5"/>
  <c r="BI272" i="5"/>
  <c r="BH272" i="5"/>
  <c r="BG272" i="5"/>
  <c r="BF272" i="5"/>
  <c r="T272" i="5"/>
  <c r="R272" i="5"/>
  <c r="P272" i="5"/>
  <c r="BI269" i="5"/>
  <c r="BH269" i="5"/>
  <c r="BG269" i="5"/>
  <c r="BF269" i="5"/>
  <c r="T269" i="5"/>
  <c r="R269" i="5"/>
  <c r="P269" i="5"/>
  <c r="BI266" i="5"/>
  <c r="BH266" i="5"/>
  <c r="BG266" i="5"/>
  <c r="BF266" i="5"/>
  <c r="T266" i="5"/>
  <c r="R266" i="5"/>
  <c r="P266" i="5"/>
  <c r="BI263" i="5"/>
  <c r="BH263" i="5"/>
  <c r="BG263" i="5"/>
  <c r="BF263" i="5"/>
  <c r="T263" i="5"/>
  <c r="R263" i="5"/>
  <c r="P263" i="5"/>
  <c r="BI261" i="5"/>
  <c r="BH261" i="5"/>
  <c r="BG261" i="5"/>
  <c r="BF261" i="5"/>
  <c r="T261" i="5"/>
  <c r="R261" i="5"/>
  <c r="P261" i="5"/>
  <c r="BI258" i="5"/>
  <c r="BH258" i="5"/>
  <c r="BG258" i="5"/>
  <c r="BF258" i="5"/>
  <c r="T258" i="5"/>
  <c r="R258" i="5"/>
  <c r="P258" i="5"/>
  <c r="BI255" i="5"/>
  <c r="BH255" i="5"/>
  <c r="BG255" i="5"/>
  <c r="BF255" i="5"/>
  <c r="T255" i="5"/>
  <c r="R255" i="5"/>
  <c r="P255" i="5"/>
  <c r="BI252" i="5"/>
  <c r="BH252" i="5"/>
  <c r="BG252" i="5"/>
  <c r="BF252" i="5"/>
  <c r="T252" i="5"/>
  <c r="R252" i="5"/>
  <c r="P252" i="5"/>
  <c r="BI249" i="5"/>
  <c r="BH249" i="5"/>
  <c r="BG249" i="5"/>
  <c r="BF249" i="5"/>
  <c r="T249" i="5"/>
  <c r="R249" i="5"/>
  <c r="P249" i="5"/>
  <c r="BI246" i="5"/>
  <c r="BH246" i="5"/>
  <c r="BG246" i="5"/>
  <c r="BF246" i="5"/>
  <c r="T246" i="5"/>
  <c r="R246" i="5"/>
  <c r="P246" i="5"/>
  <c r="BI243" i="5"/>
  <c r="BH243" i="5"/>
  <c r="BG243" i="5"/>
  <c r="BF243" i="5"/>
  <c r="T243" i="5"/>
  <c r="R243" i="5"/>
  <c r="P243" i="5"/>
  <c r="BI241" i="5"/>
  <c r="BH241" i="5"/>
  <c r="BG241" i="5"/>
  <c r="BF241" i="5"/>
  <c r="T241" i="5"/>
  <c r="R241" i="5"/>
  <c r="P241" i="5"/>
  <c r="BI239" i="5"/>
  <c r="BH239" i="5"/>
  <c r="BG239" i="5"/>
  <c r="BF239" i="5"/>
  <c r="T239" i="5"/>
  <c r="R239" i="5"/>
  <c r="P239" i="5"/>
  <c r="BI236" i="5"/>
  <c r="BH236" i="5"/>
  <c r="BG236" i="5"/>
  <c r="BF236" i="5"/>
  <c r="T236" i="5"/>
  <c r="R236" i="5"/>
  <c r="P236" i="5"/>
  <c r="BI234" i="5"/>
  <c r="BH234" i="5"/>
  <c r="BG234" i="5"/>
  <c r="BF234" i="5"/>
  <c r="T234" i="5"/>
  <c r="R234" i="5"/>
  <c r="P234" i="5"/>
  <c r="BI232" i="5"/>
  <c r="BH232" i="5"/>
  <c r="BG232" i="5"/>
  <c r="BF232" i="5"/>
  <c r="T232" i="5"/>
  <c r="R232" i="5"/>
  <c r="P232" i="5"/>
  <c r="BI230" i="5"/>
  <c r="BH230" i="5"/>
  <c r="BG230" i="5"/>
  <c r="BF230" i="5"/>
  <c r="T230" i="5"/>
  <c r="R230" i="5"/>
  <c r="P230" i="5"/>
  <c r="BI226" i="5"/>
  <c r="BH226" i="5"/>
  <c r="BG226" i="5"/>
  <c r="BF226" i="5"/>
  <c r="T226" i="5"/>
  <c r="R226" i="5"/>
  <c r="P226" i="5"/>
  <c r="BI224" i="5"/>
  <c r="BH224" i="5"/>
  <c r="BG224" i="5"/>
  <c r="BF224" i="5"/>
  <c r="T224" i="5"/>
  <c r="R224" i="5"/>
  <c r="P224" i="5"/>
  <c r="BI221" i="5"/>
  <c r="BH221" i="5"/>
  <c r="BG221" i="5"/>
  <c r="BF221" i="5"/>
  <c r="T221" i="5"/>
  <c r="R221" i="5"/>
  <c r="P221" i="5"/>
  <c r="BI219" i="5"/>
  <c r="BH219" i="5"/>
  <c r="BG219" i="5"/>
  <c r="BF219" i="5"/>
  <c r="T219" i="5"/>
  <c r="R219" i="5"/>
  <c r="P219" i="5"/>
  <c r="BI217" i="5"/>
  <c r="BH217" i="5"/>
  <c r="BG217" i="5"/>
  <c r="BF217" i="5"/>
  <c r="T217" i="5"/>
  <c r="R217" i="5"/>
  <c r="P217" i="5"/>
  <c r="BI214" i="5"/>
  <c r="BH214" i="5"/>
  <c r="BG214" i="5"/>
  <c r="BF214" i="5"/>
  <c r="T214" i="5"/>
  <c r="R214" i="5"/>
  <c r="P214" i="5"/>
  <c r="BI212" i="5"/>
  <c r="BH212" i="5"/>
  <c r="BG212" i="5"/>
  <c r="BF212" i="5"/>
  <c r="T212" i="5"/>
  <c r="R212" i="5"/>
  <c r="P212" i="5"/>
  <c r="BI209" i="5"/>
  <c r="BH209" i="5"/>
  <c r="BG209" i="5"/>
  <c r="BF209" i="5"/>
  <c r="T209" i="5"/>
  <c r="R209" i="5"/>
  <c r="P209" i="5"/>
  <c r="BI207" i="5"/>
  <c r="BH207" i="5"/>
  <c r="BG207" i="5"/>
  <c r="BF207" i="5"/>
  <c r="T207" i="5"/>
  <c r="R207" i="5"/>
  <c r="P207" i="5"/>
  <c r="BI205" i="5"/>
  <c r="BH205" i="5"/>
  <c r="BG205" i="5"/>
  <c r="BF205" i="5"/>
  <c r="T205" i="5"/>
  <c r="R205" i="5"/>
  <c r="P205" i="5"/>
  <c r="BI203" i="5"/>
  <c r="BH203" i="5"/>
  <c r="BG203" i="5"/>
  <c r="BF203" i="5"/>
  <c r="T203" i="5"/>
  <c r="R203" i="5"/>
  <c r="P203" i="5"/>
  <c r="BI201" i="5"/>
  <c r="BH201" i="5"/>
  <c r="BG201" i="5"/>
  <c r="BF201" i="5"/>
  <c r="T201" i="5"/>
  <c r="R201" i="5"/>
  <c r="P201" i="5"/>
  <c r="BI199" i="5"/>
  <c r="BH199" i="5"/>
  <c r="BG199" i="5"/>
  <c r="BF199" i="5"/>
  <c r="T199" i="5"/>
  <c r="R199" i="5"/>
  <c r="P199" i="5"/>
  <c r="BI197" i="5"/>
  <c r="BH197" i="5"/>
  <c r="BG197" i="5"/>
  <c r="BF197" i="5"/>
  <c r="T197" i="5"/>
  <c r="R197" i="5"/>
  <c r="P197" i="5"/>
  <c r="BI195" i="5"/>
  <c r="BH195" i="5"/>
  <c r="BG195" i="5"/>
  <c r="BF195" i="5"/>
  <c r="T195" i="5"/>
  <c r="R195" i="5"/>
  <c r="P195" i="5"/>
  <c r="BI193" i="5"/>
  <c r="BH193" i="5"/>
  <c r="BG193" i="5"/>
  <c r="BF193" i="5"/>
  <c r="T193" i="5"/>
  <c r="R193" i="5"/>
  <c r="P193" i="5"/>
  <c r="BI191" i="5"/>
  <c r="BH191" i="5"/>
  <c r="BG191" i="5"/>
  <c r="BF191" i="5"/>
  <c r="T191" i="5"/>
  <c r="R191" i="5"/>
  <c r="P191" i="5"/>
  <c r="BI189" i="5"/>
  <c r="BH189" i="5"/>
  <c r="BG189" i="5"/>
  <c r="BF189" i="5"/>
  <c r="T189" i="5"/>
  <c r="R189" i="5"/>
  <c r="P189" i="5"/>
  <c r="BI187" i="5"/>
  <c r="BH187" i="5"/>
  <c r="BG187" i="5"/>
  <c r="BF187" i="5"/>
  <c r="T187" i="5"/>
  <c r="R187" i="5"/>
  <c r="P187" i="5"/>
  <c r="BI185" i="5"/>
  <c r="BH185" i="5"/>
  <c r="BG185" i="5"/>
  <c r="BF185" i="5"/>
  <c r="T185" i="5"/>
  <c r="R185" i="5"/>
  <c r="P185" i="5"/>
  <c r="BI183" i="5"/>
  <c r="BH183" i="5"/>
  <c r="BG183" i="5"/>
  <c r="BF183" i="5"/>
  <c r="T183" i="5"/>
  <c r="R183" i="5"/>
  <c r="P183" i="5"/>
  <c r="BI181" i="5"/>
  <c r="BH181" i="5"/>
  <c r="BG181" i="5"/>
  <c r="BF181" i="5"/>
  <c r="T181" i="5"/>
  <c r="R181" i="5"/>
  <c r="P181" i="5"/>
  <c r="BI179" i="5"/>
  <c r="BH179" i="5"/>
  <c r="BG179" i="5"/>
  <c r="BF179" i="5"/>
  <c r="T179" i="5"/>
  <c r="R179" i="5"/>
  <c r="P179" i="5"/>
  <c r="BI177" i="5"/>
  <c r="BH177" i="5"/>
  <c r="BG177" i="5"/>
  <c r="BF177" i="5"/>
  <c r="T177" i="5"/>
  <c r="R177" i="5"/>
  <c r="P177" i="5"/>
  <c r="BI175" i="5"/>
  <c r="BH175" i="5"/>
  <c r="BG175" i="5"/>
  <c r="BF175" i="5"/>
  <c r="T175" i="5"/>
  <c r="R175" i="5"/>
  <c r="P175" i="5"/>
  <c r="BI173" i="5"/>
  <c r="BH173" i="5"/>
  <c r="BG173" i="5"/>
  <c r="BF173" i="5"/>
  <c r="T173" i="5"/>
  <c r="R173" i="5"/>
  <c r="P173" i="5"/>
  <c r="BI170" i="5"/>
  <c r="BH170" i="5"/>
  <c r="BG170" i="5"/>
  <c r="BF170" i="5"/>
  <c r="T170" i="5"/>
  <c r="R170" i="5"/>
  <c r="P170" i="5"/>
  <c r="BI168" i="5"/>
  <c r="BH168" i="5"/>
  <c r="BG168" i="5"/>
  <c r="BF168" i="5"/>
  <c r="T168" i="5"/>
  <c r="R168" i="5"/>
  <c r="P168" i="5"/>
  <c r="BI166" i="5"/>
  <c r="BH166" i="5"/>
  <c r="BG166" i="5"/>
  <c r="BF166" i="5"/>
  <c r="T166" i="5"/>
  <c r="R166" i="5"/>
  <c r="P166" i="5"/>
  <c r="BI164" i="5"/>
  <c r="BH164" i="5"/>
  <c r="BG164" i="5"/>
  <c r="BF164" i="5"/>
  <c r="T164" i="5"/>
  <c r="R164" i="5"/>
  <c r="P164" i="5"/>
  <c r="BI162" i="5"/>
  <c r="BH162" i="5"/>
  <c r="BG162" i="5"/>
  <c r="BF162" i="5"/>
  <c r="T162" i="5"/>
  <c r="R162" i="5"/>
  <c r="P162" i="5"/>
  <c r="BI160" i="5"/>
  <c r="BH160" i="5"/>
  <c r="BG160" i="5"/>
  <c r="BF160" i="5"/>
  <c r="T160" i="5"/>
  <c r="R160" i="5"/>
  <c r="P160" i="5"/>
  <c r="BI158" i="5"/>
  <c r="BH158" i="5"/>
  <c r="BG158" i="5"/>
  <c r="BF158" i="5"/>
  <c r="T158" i="5"/>
  <c r="R158" i="5"/>
  <c r="P158" i="5"/>
  <c r="BI156" i="5"/>
  <c r="BH156" i="5"/>
  <c r="BG156" i="5"/>
  <c r="BF156" i="5"/>
  <c r="T156" i="5"/>
  <c r="R156" i="5"/>
  <c r="P156" i="5"/>
  <c r="BI154" i="5"/>
  <c r="BH154" i="5"/>
  <c r="BG154" i="5"/>
  <c r="BF154" i="5"/>
  <c r="T154" i="5"/>
  <c r="R154" i="5"/>
  <c r="P154" i="5"/>
  <c r="BI152" i="5"/>
  <c r="BH152" i="5"/>
  <c r="BG152" i="5"/>
  <c r="BF152" i="5"/>
  <c r="T152" i="5"/>
  <c r="R152" i="5"/>
  <c r="P152" i="5"/>
  <c r="BI149" i="5"/>
  <c r="BH149" i="5"/>
  <c r="BG149" i="5"/>
  <c r="BF149" i="5"/>
  <c r="T149" i="5"/>
  <c r="R149" i="5"/>
  <c r="P149" i="5"/>
  <c r="BI147" i="5"/>
  <c r="BH147" i="5"/>
  <c r="BG147" i="5"/>
  <c r="BF147" i="5"/>
  <c r="T147" i="5"/>
  <c r="R147" i="5"/>
  <c r="P147" i="5"/>
  <c r="BI145" i="5"/>
  <c r="BH145" i="5"/>
  <c r="BG145" i="5"/>
  <c r="BF145" i="5"/>
  <c r="T145" i="5"/>
  <c r="R145" i="5"/>
  <c r="P145" i="5"/>
  <c r="BI143" i="5"/>
  <c r="BH143" i="5"/>
  <c r="BG143" i="5"/>
  <c r="BF143" i="5"/>
  <c r="T143" i="5"/>
  <c r="R143" i="5"/>
  <c r="P143" i="5"/>
  <c r="BI140" i="5"/>
  <c r="BH140" i="5"/>
  <c r="BG140" i="5"/>
  <c r="BF140" i="5"/>
  <c r="T140" i="5"/>
  <c r="R140" i="5"/>
  <c r="P140" i="5"/>
  <c r="BI138" i="5"/>
  <c r="BH138" i="5"/>
  <c r="BG138" i="5"/>
  <c r="BF138" i="5"/>
  <c r="T138" i="5"/>
  <c r="R138" i="5"/>
  <c r="P138" i="5"/>
  <c r="BI136" i="5"/>
  <c r="BH136" i="5"/>
  <c r="BG136" i="5"/>
  <c r="BF136" i="5"/>
  <c r="T136" i="5"/>
  <c r="R136" i="5"/>
  <c r="P136" i="5"/>
  <c r="BI134" i="5"/>
  <c r="BH134" i="5"/>
  <c r="BG134" i="5"/>
  <c r="BF134" i="5"/>
  <c r="T134" i="5"/>
  <c r="R134" i="5"/>
  <c r="P134" i="5"/>
  <c r="BI132" i="5"/>
  <c r="BH132" i="5"/>
  <c r="BG132" i="5"/>
  <c r="BF132" i="5"/>
  <c r="T132" i="5"/>
  <c r="R132" i="5"/>
  <c r="P132" i="5"/>
  <c r="BI130" i="5"/>
  <c r="BH130" i="5"/>
  <c r="BG130" i="5"/>
  <c r="BF130" i="5"/>
  <c r="T130" i="5"/>
  <c r="R130" i="5"/>
  <c r="P130" i="5"/>
  <c r="BI128" i="5"/>
  <c r="BH128" i="5"/>
  <c r="BG128" i="5"/>
  <c r="BF128" i="5"/>
  <c r="T128" i="5"/>
  <c r="R128" i="5"/>
  <c r="P128" i="5"/>
  <c r="BI125" i="5"/>
  <c r="BH125" i="5"/>
  <c r="BG125" i="5"/>
  <c r="BF125" i="5"/>
  <c r="T125" i="5"/>
  <c r="R125" i="5"/>
  <c r="P125" i="5"/>
  <c r="BI123" i="5"/>
  <c r="BH123" i="5"/>
  <c r="BG123" i="5"/>
  <c r="BF123" i="5"/>
  <c r="T123" i="5"/>
  <c r="R123" i="5"/>
  <c r="P123" i="5"/>
  <c r="BI121" i="5"/>
  <c r="BH121" i="5"/>
  <c r="BG121" i="5"/>
  <c r="BF121" i="5"/>
  <c r="T121" i="5"/>
  <c r="R121" i="5"/>
  <c r="P121" i="5"/>
  <c r="BI118" i="5"/>
  <c r="BH118" i="5"/>
  <c r="BG118" i="5"/>
  <c r="BF118" i="5"/>
  <c r="T118" i="5"/>
  <c r="R118" i="5"/>
  <c r="P118" i="5"/>
  <c r="BI116" i="5"/>
  <c r="BH116" i="5"/>
  <c r="BG116" i="5"/>
  <c r="BF116" i="5"/>
  <c r="T116" i="5"/>
  <c r="R116" i="5"/>
  <c r="P116" i="5"/>
  <c r="BI113" i="5"/>
  <c r="BH113" i="5"/>
  <c r="BG113" i="5"/>
  <c r="BF113" i="5"/>
  <c r="T113" i="5"/>
  <c r="R113" i="5"/>
  <c r="P113" i="5"/>
  <c r="BI110" i="5"/>
  <c r="BH110" i="5"/>
  <c r="BG110" i="5"/>
  <c r="BF110" i="5"/>
  <c r="T110" i="5"/>
  <c r="R110" i="5"/>
  <c r="P110" i="5"/>
  <c r="BI107" i="5"/>
  <c r="BH107" i="5"/>
  <c r="BG107" i="5"/>
  <c r="BF107" i="5"/>
  <c r="T107" i="5"/>
  <c r="R107" i="5"/>
  <c r="P107" i="5"/>
  <c r="BI105" i="5"/>
  <c r="BH105" i="5"/>
  <c r="BG105" i="5"/>
  <c r="BF105" i="5"/>
  <c r="T105" i="5"/>
  <c r="R105" i="5"/>
  <c r="P105" i="5"/>
  <c r="BI103" i="5"/>
  <c r="BH103" i="5"/>
  <c r="BG103" i="5"/>
  <c r="BF103" i="5"/>
  <c r="T103" i="5"/>
  <c r="R103" i="5"/>
  <c r="P103" i="5"/>
  <c r="BI99" i="5"/>
  <c r="BH99" i="5"/>
  <c r="BG99" i="5"/>
  <c r="BF99" i="5"/>
  <c r="T99" i="5"/>
  <c r="R99" i="5"/>
  <c r="P99" i="5"/>
  <c r="BI96" i="5"/>
  <c r="BH96" i="5"/>
  <c r="BG96" i="5"/>
  <c r="BF96" i="5"/>
  <c r="T96" i="5"/>
  <c r="R96" i="5"/>
  <c r="P96" i="5"/>
  <c r="BI93" i="5"/>
  <c r="BH93" i="5"/>
  <c r="BG93" i="5"/>
  <c r="BF93" i="5"/>
  <c r="T93" i="5"/>
  <c r="R93" i="5"/>
  <c r="P93" i="5"/>
  <c r="J88" i="5"/>
  <c r="J87" i="5"/>
  <c r="F87" i="5"/>
  <c r="F85" i="5"/>
  <c r="E83" i="5"/>
  <c r="J55" i="5"/>
  <c r="J54" i="5"/>
  <c r="F54" i="5"/>
  <c r="F52" i="5"/>
  <c r="E50" i="5"/>
  <c r="J18" i="5"/>
  <c r="E18" i="5"/>
  <c r="F55" i="5" s="1"/>
  <c r="J17" i="5"/>
  <c r="J12" i="5"/>
  <c r="J52" i="5"/>
  <c r="E7" i="5"/>
  <c r="E48" i="5" s="1"/>
  <c r="J37" i="4"/>
  <c r="J36" i="4"/>
  <c r="AY57" i="1" s="1"/>
  <c r="J35" i="4"/>
  <c r="AX57" i="1" s="1"/>
  <c r="BI282" i="4"/>
  <c r="BH282" i="4"/>
  <c r="BG282" i="4"/>
  <c r="BF282" i="4"/>
  <c r="T282" i="4"/>
  <c r="R282" i="4"/>
  <c r="P282" i="4"/>
  <c r="BI279" i="4"/>
  <c r="BH279" i="4"/>
  <c r="BG279" i="4"/>
  <c r="BF279" i="4"/>
  <c r="T279" i="4"/>
  <c r="R279" i="4"/>
  <c r="P279" i="4"/>
  <c r="BI270" i="4"/>
  <c r="BH270" i="4"/>
  <c r="BG270" i="4"/>
  <c r="BF270" i="4"/>
  <c r="T270" i="4"/>
  <c r="R270" i="4"/>
  <c r="P270" i="4"/>
  <c r="BI258" i="4"/>
  <c r="BH258" i="4"/>
  <c r="BG258" i="4"/>
  <c r="BF258" i="4"/>
  <c r="T258" i="4"/>
  <c r="R258" i="4"/>
  <c r="P258" i="4"/>
  <c r="BI256" i="4"/>
  <c r="BH256" i="4"/>
  <c r="BG256" i="4"/>
  <c r="BF256" i="4"/>
  <c r="T256" i="4"/>
  <c r="R256" i="4"/>
  <c r="P256" i="4"/>
  <c r="BI246" i="4"/>
  <c r="BH246" i="4"/>
  <c r="BG246" i="4"/>
  <c r="BF246" i="4"/>
  <c r="T246" i="4"/>
  <c r="R246" i="4"/>
  <c r="P246" i="4"/>
  <c r="BI234" i="4"/>
  <c r="BH234" i="4"/>
  <c r="BG234" i="4"/>
  <c r="BF234" i="4"/>
  <c r="T234" i="4"/>
  <c r="R234" i="4"/>
  <c r="P234" i="4"/>
  <c r="BI231" i="4"/>
  <c r="BH231" i="4"/>
  <c r="BG231" i="4"/>
  <c r="BF231" i="4"/>
  <c r="T231" i="4"/>
  <c r="T230" i="4" s="1"/>
  <c r="R231" i="4"/>
  <c r="R230" i="4"/>
  <c r="P231" i="4"/>
  <c r="P230" i="4" s="1"/>
  <c r="BI221" i="4"/>
  <c r="BH221" i="4"/>
  <c r="BG221" i="4"/>
  <c r="BF221" i="4"/>
  <c r="T221" i="4"/>
  <c r="R221" i="4"/>
  <c r="P221" i="4"/>
  <c r="BI210" i="4"/>
  <c r="BH210" i="4"/>
  <c r="BG210" i="4"/>
  <c r="BF210" i="4"/>
  <c r="T210" i="4"/>
  <c r="R210" i="4"/>
  <c r="P210" i="4"/>
  <c r="BI204" i="4"/>
  <c r="BH204" i="4"/>
  <c r="BG204" i="4"/>
  <c r="BF204" i="4"/>
  <c r="T204" i="4"/>
  <c r="R204" i="4"/>
  <c r="P204" i="4"/>
  <c r="BI199" i="4"/>
  <c r="BH199" i="4"/>
  <c r="BG199" i="4"/>
  <c r="BF199" i="4"/>
  <c r="T199" i="4"/>
  <c r="R199" i="4"/>
  <c r="P199" i="4"/>
  <c r="BI195" i="4"/>
  <c r="BH195" i="4"/>
  <c r="BG195" i="4"/>
  <c r="BF195" i="4"/>
  <c r="T195" i="4"/>
  <c r="R195" i="4"/>
  <c r="P195" i="4"/>
  <c r="BI194" i="4"/>
  <c r="BH194" i="4"/>
  <c r="BG194" i="4"/>
  <c r="BF194" i="4"/>
  <c r="T194" i="4"/>
  <c r="R194" i="4"/>
  <c r="P194" i="4"/>
  <c r="BI191" i="4"/>
  <c r="BH191" i="4"/>
  <c r="BG191" i="4"/>
  <c r="BF191" i="4"/>
  <c r="T191" i="4"/>
  <c r="R191" i="4"/>
  <c r="P191" i="4"/>
  <c r="BI189" i="4"/>
  <c r="BH189" i="4"/>
  <c r="BG189" i="4"/>
  <c r="BF189" i="4"/>
  <c r="T189" i="4"/>
  <c r="R189" i="4"/>
  <c r="P189" i="4"/>
  <c r="BI187" i="4"/>
  <c r="BH187" i="4"/>
  <c r="BG187" i="4"/>
  <c r="BF187" i="4"/>
  <c r="T187" i="4"/>
  <c r="R187" i="4"/>
  <c r="P187" i="4"/>
  <c r="BI181" i="4"/>
  <c r="BH181" i="4"/>
  <c r="BG181" i="4"/>
  <c r="BF181" i="4"/>
  <c r="T181" i="4"/>
  <c r="R181" i="4"/>
  <c r="P181" i="4"/>
  <c r="BI175" i="4"/>
  <c r="BH175" i="4"/>
  <c r="BG175" i="4"/>
  <c r="BF175" i="4"/>
  <c r="T175" i="4"/>
  <c r="R175" i="4"/>
  <c r="P175" i="4"/>
  <c r="BI172" i="4"/>
  <c r="BH172" i="4"/>
  <c r="BG172" i="4"/>
  <c r="BF172" i="4"/>
  <c r="T172" i="4"/>
  <c r="R172" i="4"/>
  <c r="P172"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1" i="4"/>
  <c r="BH151" i="4"/>
  <c r="BG151" i="4"/>
  <c r="BF151" i="4"/>
  <c r="T151" i="4"/>
  <c r="R151" i="4"/>
  <c r="P151" i="4"/>
  <c r="BI146" i="4"/>
  <c r="BH146" i="4"/>
  <c r="BG146" i="4"/>
  <c r="BF146" i="4"/>
  <c r="T146" i="4"/>
  <c r="R146" i="4"/>
  <c r="P146" i="4"/>
  <c r="BI141" i="4"/>
  <c r="BH141" i="4"/>
  <c r="BG141" i="4"/>
  <c r="BF141" i="4"/>
  <c r="T141" i="4"/>
  <c r="R141" i="4"/>
  <c r="P141" i="4"/>
  <c r="BI132" i="4"/>
  <c r="BH132" i="4"/>
  <c r="BG132" i="4"/>
  <c r="BF132" i="4"/>
  <c r="T132" i="4"/>
  <c r="T131" i="4" s="1"/>
  <c r="R132" i="4"/>
  <c r="R131" i="4" s="1"/>
  <c r="P132" i="4"/>
  <c r="P131" i="4" s="1"/>
  <c r="BI124" i="4"/>
  <c r="BH124" i="4"/>
  <c r="BG124" i="4"/>
  <c r="BF124" i="4"/>
  <c r="T124" i="4"/>
  <c r="T123" i="4" s="1"/>
  <c r="R124" i="4"/>
  <c r="R123" i="4" s="1"/>
  <c r="P124" i="4"/>
  <c r="P123" i="4" s="1"/>
  <c r="BI116" i="4"/>
  <c r="BH116" i="4"/>
  <c r="BG116" i="4"/>
  <c r="BF116" i="4"/>
  <c r="T116" i="4"/>
  <c r="R116" i="4"/>
  <c r="P116" i="4"/>
  <c r="BI113" i="4"/>
  <c r="BH113" i="4"/>
  <c r="BG113" i="4"/>
  <c r="BF113" i="4"/>
  <c r="T113" i="4"/>
  <c r="R113" i="4"/>
  <c r="P113" i="4"/>
  <c r="BI111" i="4"/>
  <c r="BH111" i="4"/>
  <c r="BG111" i="4"/>
  <c r="BF111" i="4"/>
  <c r="T111" i="4"/>
  <c r="R111" i="4"/>
  <c r="P111" i="4"/>
  <c r="BI109" i="4"/>
  <c r="BH109" i="4"/>
  <c r="BG109" i="4"/>
  <c r="BF109" i="4"/>
  <c r="T109" i="4"/>
  <c r="R109" i="4"/>
  <c r="P109" i="4"/>
  <c r="BI106" i="4"/>
  <c r="BH106" i="4"/>
  <c r="BG106" i="4"/>
  <c r="BF106" i="4"/>
  <c r="T106" i="4"/>
  <c r="R106" i="4"/>
  <c r="P106" i="4"/>
  <c r="BI104" i="4"/>
  <c r="BH104" i="4"/>
  <c r="BG104" i="4"/>
  <c r="BF104" i="4"/>
  <c r="T104" i="4"/>
  <c r="R104" i="4"/>
  <c r="P104" i="4"/>
  <c r="BI92" i="4"/>
  <c r="BH92" i="4"/>
  <c r="BG92" i="4"/>
  <c r="BF92" i="4"/>
  <c r="T92" i="4"/>
  <c r="R92" i="4"/>
  <c r="P92" i="4"/>
  <c r="J86" i="4"/>
  <c r="J85" i="4"/>
  <c r="F85" i="4"/>
  <c r="F83" i="4"/>
  <c r="E81" i="4"/>
  <c r="J55" i="4"/>
  <c r="J54" i="4"/>
  <c r="F54" i="4"/>
  <c r="F52" i="4"/>
  <c r="E50" i="4"/>
  <c r="J18" i="4"/>
  <c r="E18" i="4"/>
  <c r="F55" i="4" s="1"/>
  <c r="J17" i="4"/>
  <c r="J12" i="4"/>
  <c r="J83" i="4"/>
  <c r="E7" i="4"/>
  <c r="E79" i="4" s="1"/>
  <c r="J37" i="3"/>
  <c r="J36" i="3"/>
  <c r="AY56" i="1" s="1"/>
  <c r="J35" i="3"/>
  <c r="AX56" i="1" s="1"/>
  <c r="BI493" i="3"/>
  <c r="BH493" i="3"/>
  <c r="BG493" i="3"/>
  <c r="BF493" i="3"/>
  <c r="T493" i="3"/>
  <c r="T492" i="3" s="1"/>
  <c r="R493" i="3"/>
  <c r="R492" i="3" s="1"/>
  <c r="P493" i="3"/>
  <c r="P492" i="3" s="1"/>
  <c r="BI490" i="3"/>
  <c r="BH490" i="3"/>
  <c r="BG490" i="3"/>
  <c r="BF490" i="3"/>
  <c r="T490" i="3"/>
  <c r="R490" i="3"/>
  <c r="P490" i="3"/>
  <c r="BI487" i="3"/>
  <c r="BH487" i="3"/>
  <c r="BG487" i="3"/>
  <c r="BF487" i="3"/>
  <c r="T487" i="3"/>
  <c r="R487" i="3"/>
  <c r="P487" i="3"/>
  <c r="BI484" i="3"/>
  <c r="BH484" i="3"/>
  <c r="BG484" i="3"/>
  <c r="BF484" i="3"/>
  <c r="T484" i="3"/>
  <c r="R484" i="3"/>
  <c r="P484" i="3"/>
  <c r="BI481" i="3"/>
  <c r="BH481" i="3"/>
  <c r="BG481" i="3"/>
  <c r="BF481" i="3"/>
  <c r="T481" i="3"/>
  <c r="R481" i="3"/>
  <c r="P481" i="3"/>
  <c r="BI478" i="3"/>
  <c r="BH478" i="3"/>
  <c r="BG478" i="3"/>
  <c r="BF478" i="3"/>
  <c r="T478" i="3"/>
  <c r="T477" i="3" s="1"/>
  <c r="R478" i="3"/>
  <c r="R477" i="3" s="1"/>
  <c r="P478" i="3"/>
  <c r="P477" i="3" s="1"/>
  <c r="BI474" i="3"/>
  <c r="BH474" i="3"/>
  <c r="BG474" i="3"/>
  <c r="BF474" i="3"/>
  <c r="T474" i="3"/>
  <c r="R474" i="3"/>
  <c r="P474" i="3"/>
  <c r="BI472" i="3"/>
  <c r="BH472" i="3"/>
  <c r="BG472" i="3"/>
  <c r="BF472" i="3"/>
  <c r="T472" i="3"/>
  <c r="R472" i="3"/>
  <c r="P472" i="3"/>
  <c r="BI470" i="3"/>
  <c r="BH470" i="3"/>
  <c r="BG470" i="3"/>
  <c r="BF470" i="3"/>
  <c r="T470" i="3"/>
  <c r="R470" i="3"/>
  <c r="P470" i="3"/>
  <c r="BI468" i="3"/>
  <c r="BH468" i="3"/>
  <c r="BG468" i="3"/>
  <c r="BF468" i="3"/>
  <c r="T468" i="3"/>
  <c r="R468" i="3"/>
  <c r="P468" i="3"/>
  <c r="BI465" i="3"/>
  <c r="BH465" i="3"/>
  <c r="BG465" i="3"/>
  <c r="BF465" i="3"/>
  <c r="T465" i="3"/>
  <c r="R465" i="3"/>
  <c r="P465" i="3"/>
  <c r="BI463" i="3"/>
  <c r="BH463" i="3"/>
  <c r="BG463" i="3"/>
  <c r="BF463" i="3"/>
  <c r="T463" i="3"/>
  <c r="R463" i="3"/>
  <c r="P463" i="3"/>
  <c r="BI461" i="3"/>
  <c r="BH461" i="3"/>
  <c r="BG461" i="3"/>
  <c r="BF461" i="3"/>
  <c r="T461" i="3"/>
  <c r="R461" i="3"/>
  <c r="P461" i="3"/>
  <c r="BI459" i="3"/>
  <c r="BH459" i="3"/>
  <c r="BG459" i="3"/>
  <c r="BF459" i="3"/>
  <c r="T459" i="3"/>
  <c r="R459" i="3"/>
  <c r="P459" i="3"/>
  <c r="BI453" i="3"/>
  <c r="BH453" i="3"/>
  <c r="BG453" i="3"/>
  <c r="BF453" i="3"/>
  <c r="T453" i="3"/>
  <c r="R453" i="3"/>
  <c r="P453" i="3"/>
  <c r="BI448" i="3"/>
  <c r="BH448" i="3"/>
  <c r="BG448" i="3"/>
  <c r="BF448" i="3"/>
  <c r="T448" i="3"/>
  <c r="R448" i="3"/>
  <c r="P448" i="3"/>
  <c r="BI445" i="3"/>
  <c r="BH445" i="3"/>
  <c r="BG445" i="3"/>
  <c r="BF445" i="3"/>
  <c r="T445" i="3"/>
  <c r="R445" i="3"/>
  <c r="P445" i="3"/>
  <c r="BI440" i="3"/>
  <c r="BH440" i="3"/>
  <c r="BG440" i="3"/>
  <c r="BF440" i="3"/>
  <c r="T440" i="3"/>
  <c r="R440" i="3"/>
  <c r="P440" i="3"/>
  <c r="BI434" i="3"/>
  <c r="BH434" i="3"/>
  <c r="BG434" i="3"/>
  <c r="BF434" i="3"/>
  <c r="T434" i="3"/>
  <c r="R434" i="3"/>
  <c r="P434" i="3"/>
  <c r="BI429" i="3"/>
  <c r="BH429" i="3"/>
  <c r="BG429" i="3"/>
  <c r="BF429" i="3"/>
  <c r="T429" i="3"/>
  <c r="R429" i="3"/>
  <c r="P429" i="3"/>
  <c r="BI425" i="3"/>
  <c r="BH425" i="3"/>
  <c r="BG425" i="3"/>
  <c r="BF425" i="3"/>
  <c r="T425" i="3"/>
  <c r="R425" i="3"/>
  <c r="P425" i="3"/>
  <c r="BI420" i="3"/>
  <c r="BH420" i="3"/>
  <c r="BG420" i="3"/>
  <c r="BF420" i="3"/>
  <c r="T420" i="3"/>
  <c r="R420" i="3"/>
  <c r="P420" i="3"/>
  <c r="BI415" i="3"/>
  <c r="BH415" i="3"/>
  <c r="BG415" i="3"/>
  <c r="BF415" i="3"/>
  <c r="T415" i="3"/>
  <c r="R415" i="3"/>
  <c r="P415" i="3"/>
  <c r="BI412" i="3"/>
  <c r="BH412" i="3"/>
  <c r="BG412" i="3"/>
  <c r="BF412" i="3"/>
  <c r="T412" i="3"/>
  <c r="R412" i="3"/>
  <c r="P412" i="3"/>
  <c r="BI407" i="3"/>
  <c r="BH407" i="3"/>
  <c r="BG407" i="3"/>
  <c r="BF407" i="3"/>
  <c r="T407" i="3"/>
  <c r="R407" i="3"/>
  <c r="P407" i="3"/>
  <c r="BI404" i="3"/>
  <c r="BH404" i="3"/>
  <c r="BG404" i="3"/>
  <c r="BF404" i="3"/>
  <c r="T404" i="3"/>
  <c r="R404" i="3"/>
  <c r="P404" i="3"/>
  <c r="BI396" i="3"/>
  <c r="BH396" i="3"/>
  <c r="BG396" i="3"/>
  <c r="BF396" i="3"/>
  <c r="T396" i="3"/>
  <c r="R396" i="3"/>
  <c r="P396" i="3"/>
  <c r="BI393" i="3"/>
  <c r="BH393" i="3"/>
  <c r="BG393" i="3"/>
  <c r="BF393" i="3"/>
  <c r="T393" i="3"/>
  <c r="R393" i="3"/>
  <c r="P393" i="3"/>
  <c r="BI390" i="3"/>
  <c r="BH390" i="3"/>
  <c r="BG390" i="3"/>
  <c r="BF390" i="3"/>
  <c r="T390" i="3"/>
  <c r="R390" i="3"/>
  <c r="P390" i="3"/>
  <c r="BI377" i="3"/>
  <c r="BH377" i="3"/>
  <c r="BG377" i="3"/>
  <c r="BF377" i="3"/>
  <c r="T377" i="3"/>
  <c r="R377" i="3"/>
  <c r="P377" i="3"/>
  <c r="BI373" i="3"/>
  <c r="BH373" i="3"/>
  <c r="BG373" i="3"/>
  <c r="BF373" i="3"/>
  <c r="T373" i="3"/>
  <c r="R373" i="3"/>
  <c r="P373" i="3"/>
  <c r="BI368" i="3"/>
  <c r="BH368" i="3"/>
  <c r="BG368" i="3"/>
  <c r="BF368" i="3"/>
  <c r="T368" i="3"/>
  <c r="R368" i="3"/>
  <c r="P368" i="3"/>
  <c r="BI364" i="3"/>
  <c r="BH364" i="3"/>
  <c r="BG364" i="3"/>
  <c r="BF364" i="3"/>
  <c r="T364" i="3"/>
  <c r="R364" i="3"/>
  <c r="P364" i="3"/>
  <c r="BI359" i="3"/>
  <c r="BH359" i="3"/>
  <c r="BG359" i="3"/>
  <c r="BF359" i="3"/>
  <c r="T359" i="3"/>
  <c r="R359" i="3"/>
  <c r="P359" i="3"/>
  <c r="BI353" i="3"/>
  <c r="BH353" i="3"/>
  <c r="BG353" i="3"/>
  <c r="BF353" i="3"/>
  <c r="T353" i="3"/>
  <c r="T352" i="3" s="1"/>
  <c r="R353" i="3"/>
  <c r="R352" i="3" s="1"/>
  <c r="P353" i="3"/>
  <c r="P352" i="3" s="1"/>
  <c r="BI347" i="3"/>
  <c r="BH347" i="3"/>
  <c r="BG347" i="3"/>
  <c r="BF347" i="3"/>
  <c r="T347" i="3"/>
  <c r="T346" i="3" s="1"/>
  <c r="R347" i="3"/>
  <c r="R346" i="3" s="1"/>
  <c r="P347" i="3"/>
  <c r="P346" i="3" s="1"/>
  <c r="BI344" i="3"/>
  <c r="BH344" i="3"/>
  <c r="BG344" i="3"/>
  <c r="BF344" i="3"/>
  <c r="T344" i="3"/>
  <c r="R344" i="3"/>
  <c r="P344" i="3"/>
  <c r="BI339" i="3"/>
  <c r="BH339" i="3"/>
  <c r="BG339" i="3"/>
  <c r="BF339" i="3"/>
  <c r="T339" i="3"/>
  <c r="R339" i="3"/>
  <c r="P339" i="3"/>
  <c r="BI337" i="3"/>
  <c r="BH337" i="3"/>
  <c r="BG337" i="3"/>
  <c r="BF337" i="3"/>
  <c r="T337" i="3"/>
  <c r="R337" i="3"/>
  <c r="P337" i="3"/>
  <c r="BI330" i="3"/>
  <c r="BH330" i="3"/>
  <c r="BG330" i="3"/>
  <c r="BF330" i="3"/>
  <c r="T330" i="3"/>
  <c r="R330" i="3"/>
  <c r="P330" i="3"/>
  <c r="BI325" i="3"/>
  <c r="BH325" i="3"/>
  <c r="BG325" i="3"/>
  <c r="BF325" i="3"/>
  <c r="T325" i="3"/>
  <c r="R325" i="3"/>
  <c r="P325" i="3"/>
  <c r="BI323" i="3"/>
  <c r="BH323" i="3"/>
  <c r="BG323" i="3"/>
  <c r="BF323" i="3"/>
  <c r="T323" i="3"/>
  <c r="R323" i="3"/>
  <c r="P323" i="3"/>
  <c r="BI318" i="3"/>
  <c r="BH318" i="3"/>
  <c r="BG318" i="3"/>
  <c r="BF318" i="3"/>
  <c r="T318" i="3"/>
  <c r="R318" i="3"/>
  <c r="P318" i="3"/>
  <c r="BI310" i="3"/>
  <c r="BH310" i="3"/>
  <c r="BG310" i="3"/>
  <c r="BF310" i="3"/>
  <c r="T310" i="3"/>
  <c r="R310" i="3"/>
  <c r="P310" i="3"/>
  <c r="BI304" i="3"/>
  <c r="BH304" i="3"/>
  <c r="BG304" i="3"/>
  <c r="BF304" i="3"/>
  <c r="T304" i="3"/>
  <c r="R304" i="3"/>
  <c r="P304" i="3"/>
  <c r="BI297" i="3"/>
  <c r="BH297" i="3"/>
  <c r="BG297" i="3"/>
  <c r="BF297" i="3"/>
  <c r="T297" i="3"/>
  <c r="R297" i="3"/>
  <c r="P297" i="3"/>
  <c r="BI289" i="3"/>
  <c r="BH289" i="3"/>
  <c r="BG289" i="3"/>
  <c r="BF289" i="3"/>
  <c r="T289" i="3"/>
  <c r="R289" i="3"/>
  <c r="P289" i="3"/>
  <c r="BI280" i="3"/>
  <c r="BH280" i="3"/>
  <c r="BG280" i="3"/>
  <c r="BF280" i="3"/>
  <c r="T280" i="3"/>
  <c r="R280" i="3"/>
  <c r="P280" i="3"/>
  <c r="BI269" i="3"/>
  <c r="BH269" i="3"/>
  <c r="BG269" i="3"/>
  <c r="BF269" i="3"/>
  <c r="T269" i="3"/>
  <c r="R269" i="3"/>
  <c r="P269" i="3"/>
  <c r="BI264" i="3"/>
  <c r="BH264" i="3"/>
  <c r="BG264" i="3"/>
  <c r="BF264" i="3"/>
  <c r="T264" i="3"/>
  <c r="R264" i="3"/>
  <c r="P264" i="3"/>
  <c r="BI261" i="3"/>
  <c r="BH261" i="3"/>
  <c r="BG261" i="3"/>
  <c r="BF261" i="3"/>
  <c r="T261" i="3"/>
  <c r="R261" i="3"/>
  <c r="P261" i="3"/>
  <c r="BI258" i="3"/>
  <c r="BH258" i="3"/>
  <c r="BG258" i="3"/>
  <c r="BF258" i="3"/>
  <c r="T258" i="3"/>
  <c r="R258" i="3"/>
  <c r="P258" i="3"/>
  <c r="BI253" i="3"/>
  <c r="BH253" i="3"/>
  <c r="BG253" i="3"/>
  <c r="BF253" i="3"/>
  <c r="T253" i="3"/>
  <c r="R253" i="3"/>
  <c r="P253" i="3"/>
  <c r="BI245" i="3"/>
  <c r="BH245" i="3"/>
  <c r="BG245" i="3"/>
  <c r="BF245" i="3"/>
  <c r="T245" i="3"/>
  <c r="R245" i="3"/>
  <c r="P245" i="3"/>
  <c r="BI243" i="3"/>
  <c r="BH243" i="3"/>
  <c r="BG243" i="3"/>
  <c r="BF243" i="3"/>
  <c r="T243" i="3"/>
  <c r="R243" i="3"/>
  <c r="P243" i="3"/>
  <c r="BI239" i="3"/>
  <c r="BH239" i="3"/>
  <c r="BG239" i="3"/>
  <c r="BF239" i="3"/>
  <c r="T239" i="3"/>
  <c r="R239" i="3"/>
  <c r="P239" i="3"/>
  <c r="BI236" i="3"/>
  <c r="BH236" i="3"/>
  <c r="BG236" i="3"/>
  <c r="BF236" i="3"/>
  <c r="T236" i="3"/>
  <c r="R236" i="3"/>
  <c r="P236" i="3"/>
  <c r="BI231" i="3"/>
  <c r="BH231" i="3"/>
  <c r="BG231" i="3"/>
  <c r="BF231" i="3"/>
  <c r="T231" i="3"/>
  <c r="R231" i="3"/>
  <c r="P231" i="3"/>
  <c r="BI229" i="3"/>
  <c r="BH229" i="3"/>
  <c r="BG229" i="3"/>
  <c r="BF229" i="3"/>
  <c r="T229" i="3"/>
  <c r="R229" i="3"/>
  <c r="P229" i="3"/>
  <c r="BI225" i="3"/>
  <c r="BH225" i="3"/>
  <c r="BG225" i="3"/>
  <c r="BF225" i="3"/>
  <c r="T225" i="3"/>
  <c r="R225" i="3"/>
  <c r="P225" i="3"/>
  <c r="BI223" i="3"/>
  <c r="BH223" i="3"/>
  <c r="BG223" i="3"/>
  <c r="BF223" i="3"/>
  <c r="T223" i="3"/>
  <c r="R223" i="3"/>
  <c r="P223" i="3"/>
  <c r="BI221" i="3"/>
  <c r="BH221" i="3"/>
  <c r="BG221" i="3"/>
  <c r="BF221" i="3"/>
  <c r="T221" i="3"/>
  <c r="R221" i="3"/>
  <c r="P221" i="3"/>
  <c r="BI214" i="3"/>
  <c r="BH214" i="3"/>
  <c r="BG214" i="3"/>
  <c r="BF214" i="3"/>
  <c r="T214" i="3"/>
  <c r="R214" i="3"/>
  <c r="P214" i="3"/>
  <c r="BI204" i="3"/>
  <c r="BH204" i="3"/>
  <c r="BG204" i="3"/>
  <c r="BF204" i="3"/>
  <c r="T204" i="3"/>
  <c r="R204" i="3"/>
  <c r="P204" i="3"/>
  <c r="BI199" i="3"/>
  <c r="BH199" i="3"/>
  <c r="BG199" i="3"/>
  <c r="BF199" i="3"/>
  <c r="T199" i="3"/>
  <c r="T198" i="3" s="1"/>
  <c r="R199" i="3"/>
  <c r="P199" i="3"/>
  <c r="BI195" i="3"/>
  <c r="BH195" i="3"/>
  <c r="BG195" i="3"/>
  <c r="BF195" i="3"/>
  <c r="T195" i="3"/>
  <c r="R195" i="3"/>
  <c r="P195" i="3"/>
  <c r="BI190" i="3"/>
  <c r="BH190" i="3"/>
  <c r="BG190" i="3"/>
  <c r="BF190" i="3"/>
  <c r="T190" i="3"/>
  <c r="R190" i="3"/>
  <c r="P190" i="3"/>
  <c r="BI188" i="3"/>
  <c r="BH188" i="3"/>
  <c r="BG188" i="3"/>
  <c r="BF188" i="3"/>
  <c r="T188" i="3"/>
  <c r="R188" i="3"/>
  <c r="P188" i="3"/>
  <c r="BI186" i="3"/>
  <c r="BH186" i="3"/>
  <c r="BG186" i="3"/>
  <c r="BF186" i="3"/>
  <c r="T186" i="3"/>
  <c r="R186" i="3"/>
  <c r="P186" i="3"/>
  <c r="BI183" i="3"/>
  <c r="BH183" i="3"/>
  <c r="BG183" i="3"/>
  <c r="BF183" i="3"/>
  <c r="T183" i="3"/>
  <c r="R183" i="3"/>
  <c r="P183" i="3"/>
  <c r="BI181" i="3"/>
  <c r="BH181" i="3"/>
  <c r="BG181" i="3"/>
  <c r="BF181" i="3"/>
  <c r="T181" i="3"/>
  <c r="R181" i="3"/>
  <c r="P181" i="3"/>
  <c r="BI176" i="3"/>
  <c r="BH176" i="3"/>
  <c r="BG176" i="3"/>
  <c r="BF176" i="3"/>
  <c r="T176" i="3"/>
  <c r="R176" i="3"/>
  <c r="P176" i="3"/>
  <c r="BI173" i="3"/>
  <c r="BH173" i="3"/>
  <c r="BG173" i="3"/>
  <c r="BF173" i="3"/>
  <c r="T173" i="3"/>
  <c r="R173" i="3"/>
  <c r="P173" i="3"/>
  <c r="BI171" i="3"/>
  <c r="BH171" i="3"/>
  <c r="BG171" i="3"/>
  <c r="BF171" i="3"/>
  <c r="T171" i="3"/>
  <c r="R171" i="3"/>
  <c r="P171" i="3"/>
  <c r="BI166" i="3"/>
  <c r="BH166" i="3"/>
  <c r="BG166" i="3"/>
  <c r="BF166" i="3"/>
  <c r="T166" i="3"/>
  <c r="R166" i="3"/>
  <c r="P166" i="3"/>
  <c r="BI161" i="3"/>
  <c r="BH161" i="3"/>
  <c r="BG161" i="3"/>
  <c r="BF161" i="3"/>
  <c r="T161" i="3"/>
  <c r="R161" i="3"/>
  <c r="P161" i="3"/>
  <c r="BI156" i="3"/>
  <c r="BH156" i="3"/>
  <c r="BG156" i="3"/>
  <c r="BF156" i="3"/>
  <c r="T156" i="3"/>
  <c r="R156" i="3"/>
  <c r="P156" i="3"/>
  <c r="BI151" i="3"/>
  <c r="BH151" i="3"/>
  <c r="BG151" i="3"/>
  <c r="BF151" i="3"/>
  <c r="T151" i="3"/>
  <c r="R151" i="3"/>
  <c r="P151" i="3"/>
  <c r="BI146" i="3"/>
  <c r="BH146" i="3"/>
  <c r="BG146" i="3"/>
  <c r="BF146" i="3"/>
  <c r="T146" i="3"/>
  <c r="R146" i="3"/>
  <c r="P146" i="3"/>
  <c r="BI141" i="3"/>
  <c r="BH141" i="3"/>
  <c r="BG141" i="3"/>
  <c r="BF141" i="3"/>
  <c r="T141" i="3"/>
  <c r="R141" i="3"/>
  <c r="P141" i="3"/>
  <c r="BI138" i="3"/>
  <c r="BH138" i="3"/>
  <c r="BG138" i="3"/>
  <c r="BF138" i="3"/>
  <c r="T138" i="3"/>
  <c r="R138" i="3"/>
  <c r="P138" i="3"/>
  <c r="BI131" i="3"/>
  <c r="BH131" i="3"/>
  <c r="BG131" i="3"/>
  <c r="BF131" i="3"/>
  <c r="T131" i="3"/>
  <c r="R131" i="3"/>
  <c r="P131" i="3"/>
  <c r="BI124" i="3"/>
  <c r="BH124" i="3"/>
  <c r="BG124" i="3"/>
  <c r="BF124" i="3"/>
  <c r="T124" i="3"/>
  <c r="R124" i="3"/>
  <c r="P124" i="3"/>
  <c r="BI119" i="3"/>
  <c r="BH119" i="3"/>
  <c r="BG119" i="3"/>
  <c r="BF119" i="3"/>
  <c r="T119" i="3"/>
  <c r="R119" i="3"/>
  <c r="P119" i="3"/>
  <c r="BI111" i="3"/>
  <c r="BH111" i="3"/>
  <c r="BG111" i="3"/>
  <c r="BF111" i="3"/>
  <c r="T111" i="3"/>
  <c r="R111" i="3"/>
  <c r="P111" i="3"/>
  <c r="BI106" i="3"/>
  <c r="BH106" i="3"/>
  <c r="BG106" i="3"/>
  <c r="BF106" i="3"/>
  <c r="T106" i="3"/>
  <c r="R106" i="3"/>
  <c r="P106" i="3"/>
  <c r="BI101" i="3"/>
  <c r="BH101" i="3"/>
  <c r="BG101" i="3"/>
  <c r="BF101" i="3"/>
  <c r="T101" i="3"/>
  <c r="R101" i="3"/>
  <c r="P101" i="3"/>
  <c r="BI99" i="3"/>
  <c r="BH99" i="3"/>
  <c r="BG99" i="3"/>
  <c r="BF99" i="3"/>
  <c r="T99" i="3"/>
  <c r="R99" i="3"/>
  <c r="P99" i="3"/>
  <c r="BI96" i="3"/>
  <c r="BH96" i="3"/>
  <c r="BG96" i="3"/>
  <c r="BF96" i="3"/>
  <c r="T96" i="3"/>
  <c r="R96" i="3"/>
  <c r="P96" i="3"/>
  <c r="J90" i="3"/>
  <c r="J89" i="3"/>
  <c r="F89" i="3"/>
  <c r="F87" i="3"/>
  <c r="E85" i="3"/>
  <c r="J55" i="3"/>
  <c r="J54" i="3"/>
  <c r="F54" i="3"/>
  <c r="F52" i="3"/>
  <c r="E50" i="3"/>
  <c r="J18" i="3"/>
  <c r="E18" i="3"/>
  <c r="F90" i="3"/>
  <c r="J17" i="3"/>
  <c r="J12" i="3"/>
  <c r="J52" i="3" s="1"/>
  <c r="E7" i="3"/>
  <c r="E48" i="3" s="1"/>
  <c r="J37" i="2"/>
  <c r="J36" i="2"/>
  <c r="AY55" i="1"/>
  <c r="J35" i="2"/>
  <c r="AX55" i="1" s="1"/>
  <c r="BI185" i="2"/>
  <c r="BH185" i="2"/>
  <c r="BG185" i="2"/>
  <c r="BF185" i="2"/>
  <c r="T185" i="2"/>
  <c r="R185" i="2"/>
  <c r="P185" i="2"/>
  <c r="BI184" i="2"/>
  <c r="BH184" i="2"/>
  <c r="BG184" i="2"/>
  <c r="BF184" i="2"/>
  <c r="T184" i="2"/>
  <c r="R184" i="2"/>
  <c r="P184" i="2"/>
  <c r="BI183" i="2"/>
  <c r="BH183" i="2"/>
  <c r="BG183" i="2"/>
  <c r="BF183" i="2"/>
  <c r="T183" i="2"/>
  <c r="R183" i="2"/>
  <c r="P183" i="2"/>
  <c r="BI182" i="2"/>
  <c r="BH182" i="2"/>
  <c r="BG182" i="2"/>
  <c r="BF182" i="2"/>
  <c r="T182" i="2"/>
  <c r="R182" i="2"/>
  <c r="P182" i="2"/>
  <c r="BI180" i="2"/>
  <c r="BH180" i="2"/>
  <c r="BG180" i="2"/>
  <c r="BF180" i="2"/>
  <c r="T180" i="2"/>
  <c r="R180" i="2"/>
  <c r="P180" i="2"/>
  <c r="BI179" i="2"/>
  <c r="BH179" i="2"/>
  <c r="BG179" i="2"/>
  <c r="BF179" i="2"/>
  <c r="T179" i="2"/>
  <c r="R179" i="2"/>
  <c r="P179" i="2"/>
  <c r="BI178" i="2"/>
  <c r="BH178" i="2"/>
  <c r="BG178" i="2"/>
  <c r="BF178" i="2"/>
  <c r="T178" i="2"/>
  <c r="R178" i="2"/>
  <c r="P178" i="2"/>
  <c r="BI177" i="2"/>
  <c r="BH177" i="2"/>
  <c r="BG177" i="2"/>
  <c r="BF177" i="2"/>
  <c r="T177" i="2"/>
  <c r="R177" i="2"/>
  <c r="P177" i="2"/>
  <c r="BI176" i="2"/>
  <c r="BH176" i="2"/>
  <c r="BG176" i="2"/>
  <c r="BF176" i="2"/>
  <c r="T176" i="2"/>
  <c r="R176" i="2"/>
  <c r="P176" i="2"/>
  <c r="BI175" i="2"/>
  <c r="BH175" i="2"/>
  <c r="BG175" i="2"/>
  <c r="BF175" i="2"/>
  <c r="T175" i="2"/>
  <c r="R175" i="2"/>
  <c r="P175" i="2"/>
  <c r="BI174" i="2"/>
  <c r="BH174" i="2"/>
  <c r="BG174" i="2"/>
  <c r="BF174" i="2"/>
  <c r="T174" i="2"/>
  <c r="R174" i="2"/>
  <c r="P174" i="2"/>
  <c r="BI173" i="2"/>
  <c r="BH173" i="2"/>
  <c r="BG173" i="2"/>
  <c r="BF173" i="2"/>
  <c r="T173" i="2"/>
  <c r="R173" i="2"/>
  <c r="P173" i="2"/>
  <c r="BI172" i="2"/>
  <c r="BH172" i="2"/>
  <c r="BG172" i="2"/>
  <c r="BF172" i="2"/>
  <c r="T172" i="2"/>
  <c r="R172" i="2"/>
  <c r="P172" i="2"/>
  <c r="BI171" i="2"/>
  <c r="BH171" i="2"/>
  <c r="BG171" i="2"/>
  <c r="BF171" i="2"/>
  <c r="T171" i="2"/>
  <c r="R171" i="2"/>
  <c r="P171" i="2"/>
  <c r="BI170" i="2"/>
  <c r="BH170" i="2"/>
  <c r="BG170" i="2"/>
  <c r="BF170" i="2"/>
  <c r="T170" i="2"/>
  <c r="R170" i="2"/>
  <c r="P170" i="2"/>
  <c r="BI169" i="2"/>
  <c r="BH169" i="2"/>
  <c r="BG169" i="2"/>
  <c r="BF169" i="2"/>
  <c r="T169" i="2"/>
  <c r="R169" i="2"/>
  <c r="P169" i="2"/>
  <c r="BI168" i="2"/>
  <c r="BH168" i="2"/>
  <c r="BG168" i="2"/>
  <c r="BF168" i="2"/>
  <c r="T168" i="2"/>
  <c r="R168" i="2"/>
  <c r="P168" i="2"/>
  <c r="BI167" i="2"/>
  <c r="BH167" i="2"/>
  <c r="BG167" i="2"/>
  <c r="BF167" i="2"/>
  <c r="T167" i="2"/>
  <c r="R167" i="2"/>
  <c r="P167" i="2"/>
  <c r="BI166" i="2"/>
  <c r="BH166" i="2"/>
  <c r="BG166" i="2"/>
  <c r="BF166" i="2"/>
  <c r="T166" i="2"/>
  <c r="R166" i="2"/>
  <c r="P166" i="2"/>
  <c r="BI164" i="2"/>
  <c r="BH164" i="2"/>
  <c r="BG164" i="2"/>
  <c r="BF164" i="2"/>
  <c r="T164" i="2"/>
  <c r="R164" i="2"/>
  <c r="P164" i="2"/>
  <c r="BI163" i="2"/>
  <c r="BH163" i="2"/>
  <c r="BG163" i="2"/>
  <c r="BF163" i="2"/>
  <c r="T163" i="2"/>
  <c r="R163" i="2"/>
  <c r="P163" i="2"/>
  <c r="BI162" i="2"/>
  <c r="BH162" i="2"/>
  <c r="BG162" i="2"/>
  <c r="BF162" i="2"/>
  <c r="T162" i="2"/>
  <c r="R162" i="2"/>
  <c r="P162" i="2"/>
  <c r="BI161" i="2"/>
  <c r="BH161" i="2"/>
  <c r="BG161" i="2"/>
  <c r="BF161" i="2"/>
  <c r="T161" i="2"/>
  <c r="R161" i="2"/>
  <c r="P161" i="2"/>
  <c r="BI160" i="2"/>
  <c r="BH160" i="2"/>
  <c r="BG160" i="2"/>
  <c r="BF160" i="2"/>
  <c r="T160" i="2"/>
  <c r="R160" i="2"/>
  <c r="P160" i="2"/>
  <c r="BI159" i="2"/>
  <c r="BH159" i="2"/>
  <c r="BG159" i="2"/>
  <c r="BF159" i="2"/>
  <c r="T159" i="2"/>
  <c r="R159" i="2"/>
  <c r="P159" i="2"/>
  <c r="BI158" i="2"/>
  <c r="BH158" i="2"/>
  <c r="BG158" i="2"/>
  <c r="BF158" i="2"/>
  <c r="T158" i="2"/>
  <c r="R158" i="2"/>
  <c r="P158"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3" i="2"/>
  <c r="BH153" i="2"/>
  <c r="BG153" i="2"/>
  <c r="BF153" i="2"/>
  <c r="T153" i="2"/>
  <c r="R153" i="2"/>
  <c r="P153" i="2"/>
  <c r="BI152" i="2"/>
  <c r="BH152" i="2"/>
  <c r="BG152" i="2"/>
  <c r="BF152" i="2"/>
  <c r="T152" i="2"/>
  <c r="R152" i="2"/>
  <c r="P152" i="2"/>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BI128" i="2"/>
  <c r="BH128" i="2"/>
  <c r="BG128" i="2"/>
  <c r="BF128" i="2"/>
  <c r="T128" i="2"/>
  <c r="R128" i="2"/>
  <c r="P128" i="2"/>
  <c r="BI127" i="2"/>
  <c r="BH127" i="2"/>
  <c r="BG127" i="2"/>
  <c r="BF127" i="2"/>
  <c r="T127" i="2"/>
  <c r="R127" i="2"/>
  <c r="P127" i="2"/>
  <c r="BI126" i="2"/>
  <c r="BH126" i="2"/>
  <c r="BG126" i="2"/>
  <c r="BF126" i="2"/>
  <c r="T126" i="2"/>
  <c r="R126" i="2"/>
  <c r="P126" i="2"/>
  <c r="BI125" i="2"/>
  <c r="BH125" i="2"/>
  <c r="BG125" i="2"/>
  <c r="BF125" i="2"/>
  <c r="T125" i="2"/>
  <c r="R125" i="2"/>
  <c r="P125" i="2"/>
  <c r="BI124" i="2"/>
  <c r="BH124" i="2"/>
  <c r="BG124" i="2"/>
  <c r="BF124" i="2"/>
  <c r="T124" i="2"/>
  <c r="R124" i="2"/>
  <c r="P124" i="2"/>
  <c r="BI123" i="2"/>
  <c r="BH123" i="2"/>
  <c r="BG123" i="2"/>
  <c r="BF123" i="2"/>
  <c r="T123" i="2"/>
  <c r="R123" i="2"/>
  <c r="P123" i="2"/>
  <c r="BI122" i="2"/>
  <c r="BH122" i="2"/>
  <c r="BG122" i="2"/>
  <c r="BF122" i="2"/>
  <c r="T122" i="2"/>
  <c r="R122" i="2"/>
  <c r="P122" i="2"/>
  <c r="BI121" i="2"/>
  <c r="BH121" i="2"/>
  <c r="BG121" i="2"/>
  <c r="BF121" i="2"/>
  <c r="T121" i="2"/>
  <c r="R121" i="2"/>
  <c r="P121" i="2"/>
  <c r="BI120" i="2"/>
  <c r="BH120" i="2"/>
  <c r="BG120" i="2"/>
  <c r="BF120" i="2"/>
  <c r="T120" i="2"/>
  <c r="R120" i="2"/>
  <c r="P120" i="2"/>
  <c r="BI119" i="2"/>
  <c r="BH119" i="2"/>
  <c r="BG119" i="2"/>
  <c r="BF119" i="2"/>
  <c r="T119" i="2"/>
  <c r="R119" i="2"/>
  <c r="P119" i="2"/>
  <c r="BI118" i="2"/>
  <c r="BH118" i="2"/>
  <c r="BG118" i="2"/>
  <c r="BF118" i="2"/>
  <c r="T118" i="2"/>
  <c r="R118" i="2"/>
  <c r="P118" i="2"/>
  <c r="BI117" i="2"/>
  <c r="BH117" i="2"/>
  <c r="BG117" i="2"/>
  <c r="BF117" i="2"/>
  <c r="T117" i="2"/>
  <c r="R117" i="2"/>
  <c r="P117" i="2"/>
  <c r="BI116" i="2"/>
  <c r="BH116" i="2"/>
  <c r="BG116" i="2"/>
  <c r="BF116" i="2"/>
  <c r="T116" i="2"/>
  <c r="R116" i="2"/>
  <c r="P116" i="2"/>
  <c r="BI115" i="2"/>
  <c r="BH115" i="2"/>
  <c r="BG115" i="2"/>
  <c r="BF115" i="2"/>
  <c r="T115" i="2"/>
  <c r="R115" i="2"/>
  <c r="P115" i="2"/>
  <c r="BI114" i="2"/>
  <c r="BH114" i="2"/>
  <c r="BG114" i="2"/>
  <c r="BF114" i="2"/>
  <c r="T114" i="2"/>
  <c r="R114" i="2"/>
  <c r="P114" i="2"/>
  <c r="BI113" i="2"/>
  <c r="BH113" i="2"/>
  <c r="BG113" i="2"/>
  <c r="BF113" i="2"/>
  <c r="T113" i="2"/>
  <c r="R113" i="2"/>
  <c r="P113" i="2"/>
  <c r="BI112" i="2"/>
  <c r="BH112" i="2"/>
  <c r="BG112" i="2"/>
  <c r="BF112" i="2"/>
  <c r="T112" i="2"/>
  <c r="R112" i="2"/>
  <c r="P112" i="2"/>
  <c r="BI111" i="2"/>
  <c r="BH111" i="2"/>
  <c r="BG111" i="2"/>
  <c r="BF111" i="2"/>
  <c r="T111" i="2"/>
  <c r="R111" i="2"/>
  <c r="P111" i="2"/>
  <c r="BI110" i="2"/>
  <c r="BH110" i="2"/>
  <c r="BG110" i="2"/>
  <c r="BF110" i="2"/>
  <c r="T110" i="2"/>
  <c r="R110" i="2"/>
  <c r="P110" i="2"/>
  <c r="BI109" i="2"/>
  <c r="BH109" i="2"/>
  <c r="BG109" i="2"/>
  <c r="BF109" i="2"/>
  <c r="T109" i="2"/>
  <c r="R109" i="2"/>
  <c r="P109" i="2"/>
  <c r="BI108" i="2"/>
  <c r="BH108" i="2"/>
  <c r="BG108" i="2"/>
  <c r="BF108" i="2"/>
  <c r="T108" i="2"/>
  <c r="R108" i="2"/>
  <c r="P108" i="2"/>
  <c r="BI107" i="2"/>
  <c r="BH107" i="2"/>
  <c r="BG107" i="2"/>
  <c r="BF107" i="2"/>
  <c r="T107" i="2"/>
  <c r="R107" i="2"/>
  <c r="P107" i="2"/>
  <c r="BI106" i="2"/>
  <c r="BH106" i="2"/>
  <c r="BG106" i="2"/>
  <c r="BF106" i="2"/>
  <c r="T106" i="2"/>
  <c r="R106" i="2"/>
  <c r="P106" i="2"/>
  <c r="BI105" i="2"/>
  <c r="BH105" i="2"/>
  <c r="BG105" i="2"/>
  <c r="BF105" i="2"/>
  <c r="T105" i="2"/>
  <c r="R105" i="2"/>
  <c r="P105" i="2"/>
  <c r="BI104" i="2"/>
  <c r="BH104" i="2"/>
  <c r="BG104" i="2"/>
  <c r="BF104" i="2"/>
  <c r="T104" i="2"/>
  <c r="R104" i="2"/>
  <c r="P104" i="2"/>
  <c r="BI103" i="2"/>
  <c r="BH103" i="2"/>
  <c r="BG103" i="2"/>
  <c r="BF103" i="2"/>
  <c r="T103" i="2"/>
  <c r="R103" i="2"/>
  <c r="P103" i="2"/>
  <c r="BI102" i="2"/>
  <c r="BH102" i="2"/>
  <c r="BG102" i="2"/>
  <c r="BF102" i="2"/>
  <c r="T102" i="2"/>
  <c r="R102" i="2"/>
  <c r="P102" i="2"/>
  <c r="BI101" i="2"/>
  <c r="BH101" i="2"/>
  <c r="BG101" i="2"/>
  <c r="BF101" i="2"/>
  <c r="T101" i="2"/>
  <c r="R101" i="2"/>
  <c r="P101" i="2"/>
  <c r="BI100" i="2"/>
  <c r="BH100" i="2"/>
  <c r="BG100" i="2"/>
  <c r="BF100" i="2"/>
  <c r="T100" i="2"/>
  <c r="R100" i="2"/>
  <c r="P100" i="2"/>
  <c r="BI99" i="2"/>
  <c r="BH99" i="2"/>
  <c r="BG99" i="2"/>
  <c r="BF99" i="2"/>
  <c r="T99" i="2"/>
  <c r="R99" i="2"/>
  <c r="P99" i="2"/>
  <c r="BI98" i="2"/>
  <c r="BH98" i="2"/>
  <c r="BG98" i="2"/>
  <c r="BF98" i="2"/>
  <c r="T98" i="2"/>
  <c r="R98" i="2"/>
  <c r="P98" i="2"/>
  <c r="BI97" i="2"/>
  <c r="BH97" i="2"/>
  <c r="BG97" i="2"/>
  <c r="BF97" i="2"/>
  <c r="T97" i="2"/>
  <c r="R97" i="2"/>
  <c r="P97" i="2"/>
  <c r="BI96" i="2"/>
  <c r="BH96" i="2"/>
  <c r="BG96" i="2"/>
  <c r="BF96" i="2"/>
  <c r="T96" i="2"/>
  <c r="R96" i="2"/>
  <c r="P96" i="2"/>
  <c r="BI95" i="2"/>
  <c r="BH95" i="2"/>
  <c r="BG95" i="2"/>
  <c r="BF95" i="2"/>
  <c r="T95" i="2"/>
  <c r="R95" i="2"/>
  <c r="P95" i="2"/>
  <c r="BI93" i="2"/>
  <c r="BH93" i="2"/>
  <c r="BG93" i="2"/>
  <c r="BF93" i="2"/>
  <c r="T93" i="2"/>
  <c r="R93" i="2"/>
  <c r="P93" i="2"/>
  <c r="BI92" i="2"/>
  <c r="BH92" i="2"/>
  <c r="BG92" i="2"/>
  <c r="BF92" i="2"/>
  <c r="T92" i="2"/>
  <c r="R92" i="2"/>
  <c r="P92" i="2"/>
  <c r="BI91" i="2"/>
  <c r="BH91" i="2"/>
  <c r="BG91" i="2"/>
  <c r="BF91" i="2"/>
  <c r="T91" i="2"/>
  <c r="R91" i="2"/>
  <c r="P91" i="2"/>
  <c r="BI90" i="2"/>
  <c r="BH90" i="2"/>
  <c r="BG90" i="2"/>
  <c r="BF90" i="2"/>
  <c r="T90" i="2"/>
  <c r="R90" i="2"/>
  <c r="P90" i="2"/>
  <c r="BI89" i="2"/>
  <c r="BH89" i="2"/>
  <c r="BG89" i="2"/>
  <c r="BF89" i="2"/>
  <c r="T89" i="2"/>
  <c r="R89" i="2"/>
  <c r="P89" i="2"/>
  <c r="BI88" i="2"/>
  <c r="BH88" i="2"/>
  <c r="BG88" i="2"/>
  <c r="BF88" i="2"/>
  <c r="T88" i="2"/>
  <c r="R88" i="2"/>
  <c r="P88" i="2"/>
  <c r="BI87" i="2"/>
  <c r="BH87" i="2"/>
  <c r="BG87" i="2"/>
  <c r="BF87" i="2"/>
  <c r="T87" i="2"/>
  <c r="R87" i="2"/>
  <c r="P87" i="2"/>
  <c r="BI85" i="2"/>
  <c r="BH85" i="2"/>
  <c r="BG85" i="2"/>
  <c r="BF85" i="2"/>
  <c r="T85" i="2"/>
  <c r="R85" i="2"/>
  <c r="P85" i="2"/>
  <c r="J80" i="2"/>
  <c r="J79" i="2"/>
  <c r="F79" i="2"/>
  <c r="F77" i="2"/>
  <c r="E75" i="2"/>
  <c r="J55" i="2"/>
  <c r="J54" i="2"/>
  <c r="F54" i="2"/>
  <c r="F52" i="2"/>
  <c r="E50" i="2"/>
  <c r="J18" i="2"/>
  <c r="E18" i="2"/>
  <c r="F55" i="2" s="1"/>
  <c r="J17" i="2"/>
  <c r="J12" i="2"/>
  <c r="J77" i="2" s="1"/>
  <c r="E7" i="2"/>
  <c r="E73" i="2"/>
  <c r="L50" i="1"/>
  <c r="AM50" i="1"/>
  <c r="AM49" i="1"/>
  <c r="L49" i="1"/>
  <c r="AM47" i="1"/>
  <c r="L47" i="1"/>
  <c r="L45" i="1"/>
  <c r="L44" i="1"/>
  <c r="J101" i="6"/>
  <c r="BK94" i="6"/>
  <c r="BK315" i="5"/>
  <c r="BK302" i="5"/>
  <c r="BK284" i="5"/>
  <c r="BK272" i="5"/>
  <c r="BK252" i="5"/>
  <c r="BK243" i="5"/>
  <c r="BK217" i="5"/>
  <c r="J214" i="5"/>
  <c r="J201" i="5"/>
  <c r="BK193" i="5"/>
  <c r="BK183" i="5"/>
  <c r="BK168" i="5"/>
  <c r="J154" i="5"/>
  <c r="J128" i="5"/>
  <c r="J121" i="5"/>
  <c r="BK282" i="4"/>
  <c r="BK279" i="4"/>
  <c r="J231" i="4"/>
  <c r="BK199" i="4"/>
  <c r="J187" i="4"/>
  <c r="J163" i="4"/>
  <c r="J124" i="4"/>
  <c r="J113" i="4"/>
  <c r="BK104" i="4"/>
  <c r="BK474" i="3"/>
  <c r="BK461" i="3"/>
  <c r="J440" i="3"/>
  <c r="J412" i="3"/>
  <c r="J359" i="3"/>
  <c r="BK337" i="3"/>
  <c r="BK318" i="3"/>
  <c r="J289" i="3"/>
  <c r="J221" i="3"/>
  <c r="J173" i="3"/>
  <c r="J151" i="3"/>
  <c r="J131" i="3"/>
  <c r="BK185" i="2"/>
  <c r="BK180" i="2"/>
  <c r="J177" i="2"/>
  <c r="BK164" i="2"/>
  <c r="BK161" i="2"/>
  <c r="J89" i="2"/>
  <c r="BK101" i="6"/>
  <c r="J99" i="6"/>
  <c r="J95" i="6"/>
  <c r="J311" i="5"/>
  <c r="BK298" i="5"/>
  <c r="J284" i="5"/>
  <c r="BK263" i="5"/>
  <c r="J249" i="5"/>
  <c r="BK209" i="5"/>
  <c r="J197" i="5"/>
  <c r="BK170" i="5"/>
  <c r="J145" i="5"/>
  <c r="BK113" i="5"/>
  <c r="BK246" i="4"/>
  <c r="BK175" i="4"/>
  <c r="BK159" i="4"/>
  <c r="J474" i="3"/>
  <c r="BK465" i="3"/>
  <c r="J434" i="3"/>
  <c r="BK396" i="3"/>
  <c r="J368" i="3"/>
  <c r="BK330" i="3"/>
  <c r="BK264" i="3"/>
  <c r="BK236" i="3"/>
  <c r="J214" i="3"/>
  <c r="BK183" i="3"/>
  <c r="BK138" i="3"/>
  <c r="BK184" i="2"/>
  <c r="J162" i="2"/>
  <c r="BK160" i="2"/>
  <c r="J158" i="2"/>
  <c r="J154" i="2"/>
  <c r="BK149" i="2"/>
  <c r="BK145" i="2"/>
  <c r="BK141" i="2"/>
  <c r="J134" i="2"/>
  <c r="J131" i="2"/>
  <c r="J126" i="2"/>
  <c r="BK122" i="2"/>
  <c r="BK118" i="2"/>
  <c r="BK114" i="2"/>
  <c r="J109" i="2"/>
  <c r="BK107" i="2"/>
  <c r="J104" i="2"/>
  <c r="J100" i="2"/>
  <c r="J96" i="2"/>
  <c r="J320" i="5"/>
  <c r="J302" i="5"/>
  <c r="BK281" i="5"/>
  <c r="BK266" i="5"/>
  <c r="J224" i="5"/>
  <c r="BK205" i="5"/>
  <c r="BK203" i="5"/>
  <c r="BK181" i="5"/>
  <c r="BK164" i="5"/>
  <c r="BK156" i="5"/>
  <c r="J140" i="5"/>
  <c r="J96" i="5"/>
  <c r="BK270" i="4"/>
  <c r="BK210" i="4"/>
  <c r="J191" i="4"/>
  <c r="BK163" i="4"/>
  <c r="J151" i="4"/>
  <c r="BK493" i="3"/>
  <c r="J490" i="3"/>
  <c r="J478" i="3"/>
  <c r="J461" i="3"/>
  <c r="J396" i="3"/>
  <c r="BK364" i="3"/>
  <c r="J318" i="3"/>
  <c r="BK261" i="3"/>
  <c r="J245" i="3"/>
  <c r="BK223" i="3"/>
  <c r="BK190" i="3"/>
  <c r="BK156" i="3"/>
  <c r="J124" i="3"/>
  <c r="BK182" i="2"/>
  <c r="J173" i="2"/>
  <c r="J160" i="2"/>
  <c r="BK155" i="2"/>
  <c r="J149" i="2"/>
  <c r="J146" i="2"/>
  <c r="J142" i="2"/>
  <c r="J137" i="2"/>
  <c r="BK134" i="2"/>
  <c r="BK130" i="2"/>
  <c r="BK127" i="2"/>
  <c r="J123" i="2"/>
  <c r="BK120" i="2"/>
  <c r="BK112" i="2"/>
  <c r="J111" i="2"/>
  <c r="BK109" i="2"/>
  <c r="J106" i="2"/>
  <c r="J102" i="2"/>
  <c r="BK98" i="2"/>
  <c r="J93" i="2"/>
  <c r="BK309" i="5"/>
  <c r="BK291" i="5"/>
  <c r="J263" i="5"/>
  <c r="J243" i="5"/>
  <c r="J234" i="5"/>
  <c r="BK219" i="5"/>
  <c r="BK207" i="5"/>
  <c r="BK201" i="5"/>
  <c r="BK191" i="5"/>
  <c r="J164" i="5"/>
  <c r="J156" i="5"/>
  <c r="BK147" i="5"/>
  <c r="BK130" i="5"/>
  <c r="J118" i="5"/>
  <c r="J105" i="5"/>
  <c r="BK93" i="5"/>
  <c r="J246" i="4"/>
  <c r="BK172" i="4"/>
  <c r="BK113" i="4"/>
  <c r="BK468" i="3"/>
  <c r="BK463" i="3"/>
  <c r="BK445" i="3"/>
  <c r="BK412" i="3"/>
  <c r="BK373" i="3"/>
  <c r="J330" i="3"/>
  <c r="BK258" i="3"/>
  <c r="BK225" i="3"/>
  <c r="BK195" i="3"/>
  <c r="BK181" i="3"/>
  <c r="J171" i="3"/>
  <c r="BK146" i="3"/>
  <c r="BK178" i="2"/>
  <c r="J167" i="2"/>
  <c r="BK163" i="2"/>
  <c r="BK353" i="3"/>
  <c r="J253" i="3"/>
  <c r="J188" i="3"/>
  <c r="BK171" i="3"/>
  <c r="J146" i="3"/>
  <c r="J99" i="3"/>
  <c r="J183" i="2"/>
  <c r="J178" i="2"/>
  <c r="J174" i="2"/>
  <c r="BK167" i="2"/>
  <c r="J163" i="2"/>
  <c r="J156" i="2"/>
  <c r="J97" i="6"/>
  <c r="J94" i="6"/>
  <c r="BK93" i="6"/>
  <c r="BK317" i="5"/>
  <c r="BK313" i="5"/>
  <c r="BK300" i="5"/>
  <c r="J261" i="5"/>
  <c r="J230" i="5"/>
  <c r="J207" i="5"/>
  <c r="J191" i="5"/>
  <c r="J183" i="5"/>
  <c r="BK177" i="5"/>
  <c r="J149" i="5"/>
  <c r="BK128" i="5"/>
  <c r="J279" i="4"/>
  <c r="BK231" i="4"/>
  <c r="BK165" i="4"/>
  <c r="BK116" i="4"/>
  <c r="BK484" i="3"/>
  <c r="BK453" i="3"/>
  <c r="BK425" i="3"/>
  <c r="J393" i="3"/>
  <c r="BK359" i="3"/>
  <c r="J325" i="3"/>
  <c r="J310" i="3"/>
  <c r="BK229" i="3"/>
  <c r="BK141" i="3"/>
  <c r="BK96" i="3"/>
  <c r="BK172" i="2"/>
  <c r="BK169" i="2"/>
  <c r="J159" i="2"/>
  <c r="J155" i="2"/>
  <c r="J150" i="2"/>
  <c r="BK146" i="2"/>
  <c r="BK142" i="2"/>
  <c r="J139" i="2"/>
  <c r="BK136" i="2"/>
  <c r="J132" i="2"/>
  <c r="BK128" i="2"/>
  <c r="BK124" i="2"/>
  <c r="J120" i="2"/>
  <c r="BK116" i="2"/>
  <c r="J113" i="2"/>
  <c r="J108" i="2"/>
  <c r="BK106" i="2"/>
  <c r="BK102" i="2"/>
  <c r="J99" i="2"/>
  <c r="BK95" i="2"/>
  <c r="J91" i="2"/>
  <c r="BK88" i="2"/>
  <c r="J300" i="5"/>
  <c r="BK289" i="5"/>
  <c r="J269" i="5"/>
  <c r="BK258" i="5"/>
  <c r="J232" i="5"/>
  <c r="J221" i="5"/>
  <c r="J179" i="5"/>
  <c r="BK162" i="5"/>
  <c r="BK143" i="5"/>
  <c r="BK134" i="5"/>
  <c r="BK105" i="5"/>
  <c r="BK99" i="5"/>
  <c r="J199" i="4"/>
  <c r="BK181" i="4"/>
  <c r="J159" i="4"/>
  <c r="BK109" i="4"/>
  <c r="BK92" i="4"/>
  <c r="J493" i="3"/>
  <c r="BK487" i="3"/>
  <c r="J429" i="3"/>
  <c r="BK368" i="3"/>
  <c r="BK344" i="3"/>
  <c r="BK297" i="3"/>
  <c r="BK269" i="3"/>
  <c r="J264" i="3"/>
  <c r="BK199" i="3"/>
  <c r="BK188" i="3"/>
  <c r="J141" i="3"/>
  <c r="J184" i="2"/>
  <c r="BK177" i="2"/>
  <c r="BK171" i="2"/>
  <c r="BK158" i="2"/>
  <c r="BK154" i="2"/>
  <c r="BK148" i="2"/>
  <c r="BK144" i="2"/>
  <c r="J136" i="2"/>
  <c r="BK131" i="2"/>
  <c r="BK126" i="2"/>
  <c r="J122" i="2"/>
  <c r="J118" i="2"/>
  <c r="BK115" i="2"/>
  <c r="J110" i="2"/>
  <c r="J105" i="2"/>
  <c r="BK100" i="2"/>
  <c r="BK96" i="2"/>
  <c r="J90" i="2"/>
  <c r="J305" i="5"/>
  <c r="J287" i="5"/>
  <c r="J266" i="5"/>
  <c r="BK246" i="5"/>
  <c r="BK239" i="5"/>
  <c r="BK230" i="5"/>
  <c r="J217" i="5"/>
  <c r="J203" i="5"/>
  <c r="J195" i="5"/>
  <c r="J166" i="5"/>
  <c r="BK160" i="5"/>
  <c r="BK152" i="5"/>
  <c r="BK140" i="5"/>
  <c r="J125" i="5"/>
  <c r="BK107" i="5"/>
  <c r="BK96" i="5"/>
  <c r="J270" i="4"/>
  <c r="J210" i="4"/>
  <c r="BK141" i="4"/>
  <c r="J481" i="3"/>
  <c r="BK448" i="3"/>
  <c r="BK420" i="3"/>
  <c r="BK404" i="3"/>
  <c r="BK339" i="3"/>
  <c r="BK304" i="3"/>
  <c r="BK245" i="3"/>
  <c r="BK204" i="3"/>
  <c r="BK186" i="3"/>
  <c r="J176" i="3"/>
  <c r="BK161" i="3"/>
  <c r="J106" i="3"/>
  <c r="BK174" i="2"/>
  <c r="J172" i="2"/>
  <c r="BK99" i="6"/>
  <c r="BK95" i="6"/>
  <c r="J89" i="6"/>
  <c r="J309" i="5"/>
  <c r="J298" i="5"/>
  <c r="J293" i="5"/>
  <c r="J281" i="5"/>
  <c r="BK269" i="5"/>
  <c r="BK249" i="5"/>
  <c r="J226" i="5"/>
  <c r="BK212" i="5"/>
  <c r="BK195" i="5"/>
  <c r="J185" i="5"/>
  <c r="BK175" i="5"/>
  <c r="J143" i="5"/>
  <c r="BK125" i="5"/>
  <c r="BK118" i="5"/>
  <c r="BK110" i="5"/>
  <c r="J282" i="4"/>
  <c r="J234" i="4"/>
  <c r="J204" i="4"/>
  <c r="BK194" i="4"/>
  <c r="BK146" i="4"/>
  <c r="J116" i="4"/>
  <c r="J109" i="4"/>
  <c r="J92" i="4"/>
  <c r="BK470" i="3"/>
  <c r="J448" i="3"/>
  <c r="BK415" i="3"/>
  <c r="BK393" i="3"/>
  <c r="BK347" i="3"/>
  <c r="J297" i="3"/>
  <c r="J225" i="3"/>
  <c r="J186" i="3"/>
  <c r="J166" i="3"/>
  <c r="J138" i="3"/>
  <c r="BK111" i="3"/>
  <c r="J185" i="2"/>
  <c r="J180" i="2"/>
  <c r="J175" i="2"/>
  <c r="J169" i="2"/>
  <c r="BK166" i="2"/>
  <c r="BK162" i="2"/>
  <c r="J153" i="2"/>
  <c r="J85" i="2"/>
  <c r="BK89" i="6"/>
  <c r="J315" i="5"/>
  <c r="BK305" i="5"/>
  <c r="J296" i="5"/>
  <c r="J277" i="5"/>
  <c r="BK255" i="5"/>
  <c r="BK232" i="5"/>
  <c r="J175" i="5"/>
  <c r="J173" i="5"/>
  <c r="J152" i="5"/>
  <c r="J130" i="5"/>
  <c r="J110" i="5"/>
  <c r="J194" i="4"/>
  <c r="J172" i="4"/>
  <c r="BK478" i="3"/>
  <c r="J468" i="3"/>
  <c r="BK459" i="3"/>
  <c r="BK429" i="3"/>
  <c r="J404" i="3"/>
  <c r="BK377" i="3"/>
  <c r="J269" i="3"/>
  <c r="J243" i="3"/>
  <c r="J204" i="3"/>
  <c r="BK166" i="3"/>
  <c r="BK106" i="3"/>
  <c r="J171" i="2"/>
  <c r="J161" i="2"/>
  <c r="J157" i="2"/>
  <c r="BK153" i="2"/>
  <c r="J148" i="2"/>
  <c r="J144" i="2"/>
  <c r="J138" i="2"/>
  <c r="BK133" i="2"/>
  <c r="J130" i="2"/>
  <c r="J127" i="2"/>
  <c r="BK123" i="2"/>
  <c r="BK119" i="2"/>
  <c r="J115" i="2"/>
  <c r="BK111" i="2"/>
  <c r="BK105" i="2"/>
  <c r="BK103" i="2"/>
  <c r="J98" i="2"/>
  <c r="BK93" i="2"/>
  <c r="BK90" i="2"/>
  <c r="BK85" i="2"/>
  <c r="J291" i="5"/>
  <c r="BK277" i="5"/>
  <c r="BK241" i="5"/>
  <c r="J219" i="5"/>
  <c r="BK187" i="5"/>
  <c r="J170" i="5"/>
  <c r="J160" i="5"/>
  <c r="J147" i="5"/>
  <c r="BK138" i="5"/>
  <c r="BK123" i="5"/>
  <c r="J93" i="5"/>
  <c r="BK234" i="4"/>
  <c r="BK204" i="4"/>
  <c r="J189" i="4"/>
  <c r="J165" i="4"/>
  <c r="BK132" i="4"/>
  <c r="BK490" i="3"/>
  <c r="BK481" i="3"/>
  <c r="J465" i="3"/>
  <c r="J425" i="3"/>
  <c r="J353" i="3"/>
  <c r="J339" i="3"/>
  <c r="BK289" i="3"/>
  <c r="BK239" i="3"/>
  <c r="BK221" i="3"/>
  <c r="J195" i="3"/>
  <c r="J161" i="3"/>
  <c r="BK131" i="3"/>
  <c r="BK101" i="3"/>
  <c r="BK175" i="2"/>
  <c r="BK159" i="2"/>
  <c r="J152" i="2"/>
  <c r="J147" i="2"/>
  <c r="BK143" i="2"/>
  <c r="J140" i="2"/>
  <c r="BK135" i="2"/>
  <c r="BK132" i="2"/>
  <c r="J128" i="2"/>
  <c r="J124" i="2"/>
  <c r="J121" i="2"/>
  <c r="BK117" i="2"/>
  <c r="BK113" i="2"/>
  <c r="BK108" i="2"/>
  <c r="BK104" i="2"/>
  <c r="J101" i="2"/>
  <c r="BK97" i="2"/>
  <c r="BK92" i="2"/>
  <c r="BK87" i="2"/>
  <c r="BK293" i="5"/>
  <c r="J275" i="5"/>
  <c r="J252" i="5"/>
  <c r="BK236" i="5"/>
  <c r="BK221" i="5"/>
  <c r="J212" i="5"/>
  <c r="BK197" i="5"/>
  <c r="J189" i="5"/>
  <c r="J162" i="5"/>
  <c r="BK154" i="5"/>
  <c r="BK136" i="5"/>
  <c r="BK132" i="5"/>
  <c r="J99" i="5"/>
  <c r="BK258" i="4"/>
  <c r="BK189" i="4"/>
  <c r="BK151" i="4"/>
  <c r="BK106" i="4"/>
  <c r="J472" i="3"/>
  <c r="BK440" i="3"/>
  <c r="BK407" i="3"/>
  <c r="J364" i="3"/>
  <c r="J323" i="3"/>
  <c r="BK253" i="3"/>
  <c r="J239" i="3"/>
  <c r="J229" i="3"/>
  <c r="BK176" i="3"/>
  <c r="BK151" i="3"/>
  <c r="J101" i="3"/>
  <c r="BK173" i="2"/>
  <c r="BK168" i="2"/>
  <c r="J164" i="2"/>
  <c r="BK97" i="6"/>
  <c r="J93" i="6"/>
  <c r="BK311" i="5"/>
  <c r="J307" i="5"/>
  <c r="BK296" i="5"/>
  <c r="BK287" i="5"/>
  <c r="BK275" i="5"/>
  <c r="J255" i="5"/>
  <c r="J246" i="5"/>
  <c r="BK234" i="5"/>
  <c r="J205" i="5"/>
  <c r="J199" i="5"/>
  <c r="J187" i="5"/>
  <c r="J181" i="5"/>
  <c r="BK166" i="5"/>
  <c r="J132" i="5"/>
  <c r="J123" i="5"/>
  <c r="J113" i="5"/>
  <c r="J107" i="5"/>
  <c r="J258" i="4"/>
  <c r="BK221" i="4"/>
  <c r="BK195" i="4"/>
  <c r="J181" i="4"/>
  <c r="J161" i="4"/>
  <c r="J141" i="4"/>
  <c r="BK111" i="4"/>
  <c r="J484" i="3"/>
  <c r="BK472" i="3"/>
  <c r="J459" i="3"/>
  <c r="BK434" i="3"/>
  <c r="J407" i="3"/>
  <c r="J373" i="3"/>
  <c r="BK325" i="3"/>
  <c r="J304" i="3"/>
  <c r="J261" i="3"/>
  <c r="J223" i="3"/>
  <c r="J181" i="3"/>
  <c r="J156" i="3"/>
  <c r="BK124" i="3"/>
  <c r="J96" i="3"/>
  <c r="J182" i="2"/>
  <c r="J179" i="2"/>
  <c r="BK176" i="2"/>
  <c r="J87" i="2"/>
  <c r="AS54" i="1"/>
  <c r="BK307" i="5"/>
  <c r="J289" i="5"/>
  <c r="J272" i="5"/>
  <c r="J236" i="5"/>
  <c r="BK226" i="5"/>
  <c r="BK199" i="5"/>
  <c r="BK185" i="5"/>
  <c r="BK179" i="5"/>
  <c r="J168" i="5"/>
  <c r="BK121" i="5"/>
  <c r="BK256" i="4"/>
  <c r="BK191" i="4"/>
  <c r="J132" i="4"/>
  <c r="J111" i="4"/>
  <c r="J463" i="3"/>
  <c r="J445" i="3"/>
  <c r="J420" i="3"/>
  <c r="BK390" i="3"/>
  <c r="J344" i="3"/>
  <c r="BK323" i="3"/>
  <c r="J258" i="3"/>
  <c r="BK231" i="3"/>
  <c r="J199" i="3"/>
  <c r="J119" i="3"/>
  <c r="BK179" i="2"/>
  <c r="J170" i="2"/>
  <c r="BK156" i="2"/>
  <c r="BK152" i="2"/>
  <c r="BK147" i="2"/>
  <c r="J143" i="2"/>
  <c r="BK140" i="2"/>
  <c r="BK137" i="2"/>
  <c r="J135" i="2"/>
  <c r="J129" i="2"/>
  <c r="BK125" i="2"/>
  <c r="BK121" i="2"/>
  <c r="J117" i="2"/>
  <c r="J112" i="2"/>
  <c r="BK110" i="2"/>
  <c r="BK101" i="2"/>
  <c r="J97" i="2"/>
  <c r="J92" i="2"/>
  <c r="BK89" i="2"/>
  <c r="BK320" i="5"/>
  <c r="J317" i="5"/>
  <c r="BK279" i="5"/>
  <c r="BK261" i="5"/>
  <c r="J239" i="5"/>
  <c r="BK189" i="5"/>
  <c r="BK173" i="5"/>
  <c r="J158" i="5"/>
  <c r="BK145" i="5"/>
  <c r="J136" i="5"/>
  <c r="J116" i="5"/>
  <c r="BK103" i="5"/>
  <c r="J221" i="4"/>
  <c r="J195" i="4"/>
  <c r="J175" i="4"/>
  <c r="BK161" i="4"/>
  <c r="BK124" i="4"/>
  <c r="J106" i="4"/>
  <c r="J487" i="3"/>
  <c r="J453" i="3"/>
  <c r="J390" i="3"/>
  <c r="J347" i="3"/>
  <c r="BK310" i="3"/>
  <c r="BK280" i="3"/>
  <c r="J236" i="3"/>
  <c r="BK214" i="3"/>
  <c r="J183" i="3"/>
  <c r="BK119" i="3"/>
  <c r="BK99" i="3"/>
  <c r="BK183" i="2"/>
  <c r="J168" i="2"/>
  <c r="BK157" i="2"/>
  <c r="BK150" i="2"/>
  <c r="J145" i="2"/>
  <c r="J141" i="2"/>
  <c r="BK139" i="2"/>
  <c r="BK138" i="2"/>
  <c r="J133" i="2"/>
  <c r="BK129" i="2"/>
  <c r="J125" i="2"/>
  <c r="J119" i="2"/>
  <c r="J116" i="2"/>
  <c r="J114" i="2"/>
  <c r="J107" i="2"/>
  <c r="J103" i="2"/>
  <c r="BK99" i="2"/>
  <c r="J95" i="2"/>
  <c r="BK91" i="2"/>
  <c r="J88" i="2"/>
  <c r="J313" i="5"/>
  <c r="J279" i="5"/>
  <c r="J258" i="5"/>
  <c r="J241" i="5"/>
  <c r="BK224" i="5"/>
  <c r="BK214" i="5"/>
  <c r="J209" i="5"/>
  <c r="J193" i="5"/>
  <c r="J177" i="5"/>
  <c r="BK158" i="5"/>
  <c r="BK149" i="5"/>
  <c r="J138" i="5"/>
  <c r="J134" i="5"/>
  <c r="BK116" i="5"/>
  <c r="J103" i="5"/>
  <c r="J256" i="4"/>
  <c r="BK187" i="4"/>
  <c r="J146" i="4"/>
  <c r="J104" i="4"/>
  <c r="J470" i="3"/>
  <c r="J415" i="3"/>
  <c r="J377" i="3"/>
  <c r="J337" i="3"/>
  <c r="J280" i="3"/>
  <c r="BK243" i="3"/>
  <c r="J231" i="3"/>
  <c r="J190" i="3"/>
  <c r="BK173" i="3"/>
  <c r="J111" i="3"/>
  <c r="J176" i="2"/>
  <c r="BK170" i="2"/>
  <c r="J166" i="2"/>
  <c r="P198" i="3" l="1"/>
  <c r="R198" i="3"/>
  <c r="BK84" i="2"/>
  <c r="BK151" i="2"/>
  <c r="J151" i="2" s="1"/>
  <c r="J61" i="2" s="1"/>
  <c r="BK165" i="2"/>
  <c r="J165" i="2"/>
  <c r="J62" i="2" s="1"/>
  <c r="BK181" i="2"/>
  <c r="J181" i="2"/>
  <c r="J63" i="2"/>
  <c r="BK95" i="3"/>
  <c r="P213" i="3"/>
  <c r="P263" i="3"/>
  <c r="R358" i="3"/>
  <c r="P458" i="3"/>
  <c r="R480" i="3"/>
  <c r="P486" i="3"/>
  <c r="R91" i="4"/>
  <c r="BK140" i="4"/>
  <c r="J140" i="4" s="1"/>
  <c r="J64" i="4" s="1"/>
  <c r="BK180" i="4"/>
  <c r="J180" i="4" s="1"/>
  <c r="J65" i="4" s="1"/>
  <c r="R203" i="4"/>
  <c r="BK233" i="4"/>
  <c r="BK232" i="4" s="1"/>
  <c r="J232" i="4" s="1"/>
  <c r="J68" i="4" s="1"/>
  <c r="P229" i="5"/>
  <c r="T84" i="2"/>
  <c r="P151" i="2"/>
  <c r="T165" i="2"/>
  <c r="P181" i="2"/>
  <c r="P83" i="2" s="1"/>
  <c r="AU55" i="1" s="1"/>
  <c r="R95" i="3"/>
  <c r="BK213" i="3"/>
  <c r="J213" i="3"/>
  <c r="J63" i="3"/>
  <c r="R263" i="3"/>
  <c r="P358" i="3"/>
  <c r="T458" i="3"/>
  <c r="BK480" i="3"/>
  <c r="J480" i="3" s="1"/>
  <c r="J71" i="3" s="1"/>
  <c r="T480" i="3"/>
  <c r="T486" i="3"/>
  <c r="BK91" i="4"/>
  <c r="T140" i="4"/>
  <c r="R180" i="4"/>
  <c r="BK203" i="4"/>
  <c r="J203" i="4" s="1"/>
  <c r="J66" i="4" s="1"/>
  <c r="P233" i="4"/>
  <c r="P232" i="4"/>
  <c r="T92" i="5"/>
  <c r="P84" i="2"/>
  <c r="R151" i="2"/>
  <c r="P165" i="2"/>
  <c r="R181" i="2"/>
  <c r="T95" i="3"/>
  <c r="T213" i="3"/>
  <c r="T263" i="3"/>
  <c r="BK358" i="3"/>
  <c r="J358" i="3"/>
  <c r="J67" i="3" s="1"/>
  <c r="BK458" i="3"/>
  <c r="J458" i="3"/>
  <c r="J68" i="3"/>
  <c r="P480" i="3"/>
  <c r="P479" i="3" s="1"/>
  <c r="R486" i="3"/>
  <c r="P91" i="4"/>
  <c r="R140" i="4"/>
  <c r="P180" i="4"/>
  <c r="P203" i="4"/>
  <c r="R233" i="4"/>
  <c r="R232" i="4" s="1"/>
  <c r="BK92" i="5"/>
  <c r="R92" i="5"/>
  <c r="P102" i="5"/>
  <c r="T102" i="5"/>
  <c r="R120" i="5"/>
  <c r="BK127" i="5"/>
  <c r="J127" i="5"/>
  <c r="J63" i="5" s="1"/>
  <c r="R127" i="5"/>
  <c r="BK142" i="5"/>
  <c r="J142" i="5"/>
  <c r="J64" i="5" s="1"/>
  <c r="P142" i="5"/>
  <c r="BK151" i="5"/>
  <c r="J151" i="5"/>
  <c r="J65" i="5" s="1"/>
  <c r="R151" i="5"/>
  <c r="BK211" i="5"/>
  <c r="J211" i="5"/>
  <c r="J66" i="5" s="1"/>
  <c r="P211" i="5"/>
  <c r="T211" i="5"/>
  <c r="P216" i="5"/>
  <c r="R216" i="5"/>
  <c r="T216" i="5"/>
  <c r="BK223" i="5"/>
  <c r="J223" i="5"/>
  <c r="J68" i="5" s="1"/>
  <c r="P223" i="5"/>
  <c r="R223" i="5"/>
  <c r="T223" i="5"/>
  <c r="R229" i="5"/>
  <c r="BK304" i="5"/>
  <c r="J304" i="5"/>
  <c r="J70" i="5"/>
  <c r="R304" i="5"/>
  <c r="BK92" i="6"/>
  <c r="J92" i="6"/>
  <c r="J63" i="6"/>
  <c r="P92" i="6"/>
  <c r="P91" i="6" s="1"/>
  <c r="P86" i="6" s="1"/>
  <c r="AU59" i="1" s="1"/>
  <c r="T92" i="6"/>
  <c r="T91" i="6" s="1"/>
  <c r="T86" i="6" s="1"/>
  <c r="R84" i="2"/>
  <c r="R83" i="2" s="1"/>
  <c r="T151" i="2"/>
  <c r="R165" i="2"/>
  <c r="T181" i="2"/>
  <c r="P95" i="3"/>
  <c r="P94" i="3" s="1"/>
  <c r="P93" i="3" s="1"/>
  <c r="AU56" i="1" s="1"/>
  <c r="R213" i="3"/>
  <c r="BK263" i="3"/>
  <c r="J263" i="3"/>
  <c r="J64" i="3"/>
  <c r="T358" i="3"/>
  <c r="R458" i="3"/>
  <c r="BK486" i="3"/>
  <c r="J486" i="3"/>
  <c r="J72" i="3" s="1"/>
  <c r="T91" i="4"/>
  <c r="P140" i="4"/>
  <c r="T180" i="4"/>
  <c r="T203" i="4"/>
  <c r="T233" i="4"/>
  <c r="T232" i="4"/>
  <c r="P92" i="5"/>
  <c r="BK102" i="5"/>
  <c r="J102" i="5" s="1"/>
  <c r="J61" i="5" s="1"/>
  <c r="R102" i="5"/>
  <c r="BK120" i="5"/>
  <c r="J120" i="5" s="1"/>
  <c r="J62" i="5" s="1"/>
  <c r="P120" i="5"/>
  <c r="T120" i="5"/>
  <c r="P127" i="5"/>
  <c r="T127" i="5"/>
  <c r="R142" i="5"/>
  <c r="T142" i="5"/>
  <c r="P151" i="5"/>
  <c r="T151" i="5"/>
  <c r="R211" i="5"/>
  <c r="BK216" i="5"/>
  <c r="J216" i="5" s="1"/>
  <c r="J67" i="5" s="1"/>
  <c r="BK229" i="5"/>
  <c r="J229" i="5" s="1"/>
  <c r="J69" i="5" s="1"/>
  <c r="T229" i="5"/>
  <c r="P304" i="5"/>
  <c r="T304" i="5"/>
  <c r="R92" i="6"/>
  <c r="R91" i="6"/>
  <c r="R86" i="6"/>
  <c r="BE169" i="2"/>
  <c r="BE175" i="2"/>
  <c r="BE179" i="2"/>
  <c r="BE99" i="3"/>
  <c r="BE119" i="3"/>
  <c r="BE161" i="3"/>
  <c r="BE171" i="3"/>
  <c r="BE173" i="3"/>
  <c r="BE186" i="3"/>
  <c r="BE199" i="3"/>
  <c r="BE221" i="3"/>
  <c r="BE264" i="3"/>
  <c r="BE280" i="3"/>
  <c r="BE304" i="3"/>
  <c r="BE318" i="3"/>
  <c r="BE323" i="3"/>
  <c r="BE344" i="3"/>
  <c r="BE347" i="3"/>
  <c r="BE359" i="3"/>
  <c r="BE368" i="3"/>
  <c r="BE377" i="3"/>
  <c r="BE393" i="3"/>
  <c r="BE429" i="3"/>
  <c r="BE453" i="3"/>
  <c r="BE459" i="3"/>
  <c r="BE474" i="3"/>
  <c r="BE478" i="3"/>
  <c r="BK198" i="3"/>
  <c r="J198" i="3" s="1"/>
  <c r="J62" i="3" s="1"/>
  <c r="F86" i="4"/>
  <c r="BE92" i="4"/>
  <c r="BE106" i="4"/>
  <c r="BE116" i="4"/>
  <c r="BE124" i="4"/>
  <c r="BE159" i="4"/>
  <c r="BE163" i="4"/>
  <c r="BE175" i="4"/>
  <c r="BE191" i="4"/>
  <c r="BE204" i="4"/>
  <c r="BE221" i="4"/>
  <c r="E81" i="5"/>
  <c r="F88" i="5"/>
  <c r="BE110" i="5"/>
  <c r="BE121" i="5"/>
  <c r="BE143" i="5"/>
  <c r="BE168" i="5"/>
  <c r="BE173" i="5"/>
  <c r="BE179" i="5"/>
  <c r="BE183" i="5"/>
  <c r="BE214" i="5"/>
  <c r="BE255" i="5"/>
  <c r="BE258" i="5"/>
  <c r="BE263" i="5"/>
  <c r="BE266" i="5"/>
  <c r="BE275" i="5"/>
  <c r="BE277" i="5"/>
  <c r="BE281" i="5"/>
  <c r="BE287" i="5"/>
  <c r="BE293" i="5"/>
  <c r="BE296" i="5"/>
  <c r="BE298" i="5"/>
  <c r="BE300" i="5"/>
  <c r="BE305" i="5"/>
  <c r="BE311" i="5"/>
  <c r="J52" i="2"/>
  <c r="BE88" i="2"/>
  <c r="BE89" i="2"/>
  <c r="BE90" i="2"/>
  <c r="BE92" i="2"/>
  <c r="BE95" i="2"/>
  <c r="BE96" i="2"/>
  <c r="BE98" i="2"/>
  <c r="BE100" i="2"/>
  <c r="BE103" i="2"/>
  <c r="BE104" i="2"/>
  <c r="BE108" i="2"/>
  <c r="BE111" i="2"/>
  <c r="BE116" i="2"/>
  <c r="BE119" i="2"/>
  <c r="BE125" i="2"/>
  <c r="BE126" i="2"/>
  <c r="BE128" i="2"/>
  <c r="BE129" i="2"/>
  <c r="BE130" i="2"/>
  <c r="BE131" i="2"/>
  <c r="BE134" i="2"/>
  <c r="BE136" i="2"/>
  <c r="BE137" i="2"/>
  <c r="BE142" i="2"/>
  <c r="BE147" i="2"/>
  <c r="BE149" i="2"/>
  <c r="BE150" i="2"/>
  <c r="BE152" i="2"/>
  <c r="BE155" i="2"/>
  <c r="BE156" i="2"/>
  <c r="BE159" i="2"/>
  <c r="BE161" i="2"/>
  <c r="BE163" i="2"/>
  <c r="BE166" i="2"/>
  <c r="BE168" i="2"/>
  <c r="BE170" i="2"/>
  <c r="BE174" i="2"/>
  <c r="BE176" i="2"/>
  <c r="BE178" i="2"/>
  <c r="BE180" i="2"/>
  <c r="F55" i="3"/>
  <c r="J87" i="3"/>
  <c r="BE124" i="3"/>
  <c r="BE141" i="3"/>
  <c r="BE146" i="3"/>
  <c r="BE183" i="3"/>
  <c r="BE190" i="3"/>
  <c r="BE231" i="3"/>
  <c r="BE236" i="3"/>
  <c r="BE330" i="3"/>
  <c r="BE353" i="3"/>
  <c r="BE373" i="3"/>
  <c r="BE390" i="3"/>
  <c r="BE415" i="3"/>
  <c r="BE434" i="3"/>
  <c r="BE440" i="3"/>
  <c r="BE445" i="3"/>
  <c r="BE448" i="3"/>
  <c r="BE463" i="3"/>
  <c r="BE465" i="3"/>
  <c r="BE470" i="3"/>
  <c r="BE472" i="3"/>
  <c r="BE487" i="3"/>
  <c r="BE490" i="3"/>
  <c r="BE493" i="3"/>
  <c r="E48" i="4"/>
  <c r="BE111" i="4"/>
  <c r="BE113" i="4"/>
  <c r="BE141" i="4"/>
  <c r="BE165" i="4"/>
  <c r="BE195" i="4"/>
  <c r="BE231" i="4"/>
  <c r="BE256" i="4"/>
  <c r="BK123" i="4"/>
  <c r="J123" i="4" s="1"/>
  <c r="J62" i="4" s="1"/>
  <c r="BK230" i="4"/>
  <c r="J230" i="4"/>
  <c r="J67" i="4" s="1"/>
  <c r="J85" i="5"/>
  <c r="BE107" i="5"/>
  <c r="BE118" i="5"/>
  <c r="BE125" i="5"/>
  <c r="BE128" i="5"/>
  <c r="BE130" i="5"/>
  <c r="BE149" i="5"/>
  <c r="BE152" i="5"/>
  <c r="BE166" i="5"/>
  <c r="BE175" i="5"/>
  <c r="BE195" i="5"/>
  <c r="BE197" i="5"/>
  <c r="BE199" i="5"/>
  <c r="BE201" i="5"/>
  <c r="BE207" i="5"/>
  <c r="BE209" i="5"/>
  <c r="BE212" i="5"/>
  <c r="BE217" i="5"/>
  <c r="BE224" i="5"/>
  <c r="BE226" i="5"/>
  <c r="BE230" i="5"/>
  <c r="BE232" i="5"/>
  <c r="BE246" i="5"/>
  <c r="BE249" i="5"/>
  <c r="BE252" i="5"/>
  <c r="BE269" i="5"/>
  <c r="BE272" i="5"/>
  <c r="BE307" i="5"/>
  <c r="BE315" i="5"/>
  <c r="BE320" i="5"/>
  <c r="E48" i="6"/>
  <c r="F55" i="6"/>
  <c r="E48" i="2"/>
  <c r="F80" i="2"/>
  <c r="BE85" i="2"/>
  <c r="BE87" i="2"/>
  <c r="BE93" i="2"/>
  <c r="BE97" i="2"/>
  <c r="BE99" i="2"/>
  <c r="BE101" i="2"/>
  <c r="BE102" i="2"/>
  <c r="BE105" i="2"/>
  <c r="BE106" i="2"/>
  <c r="BE107" i="2"/>
  <c r="BE109" i="2"/>
  <c r="BE110" i="2"/>
  <c r="BE112" i="2"/>
  <c r="BE113" i="2"/>
  <c r="BE114" i="2"/>
  <c r="BE115" i="2"/>
  <c r="BE117" i="2"/>
  <c r="BE118" i="2"/>
  <c r="BE120" i="2"/>
  <c r="BE121" i="2"/>
  <c r="BE122" i="2"/>
  <c r="BE123" i="2"/>
  <c r="BE124" i="2"/>
  <c r="BE127" i="2"/>
  <c r="BE132" i="2"/>
  <c r="BE133" i="2"/>
  <c r="BE135" i="2"/>
  <c r="BE138" i="2"/>
  <c r="BE139" i="2"/>
  <c r="BE140" i="2"/>
  <c r="BE141" i="2"/>
  <c r="BE143" i="2"/>
  <c r="BE144" i="2"/>
  <c r="BE145" i="2"/>
  <c r="BE146" i="2"/>
  <c r="BE148" i="2"/>
  <c r="BE153" i="2"/>
  <c r="BE157" i="2"/>
  <c r="BE158" i="2"/>
  <c r="BE164" i="2"/>
  <c r="BE167" i="2"/>
  <c r="BE173" i="2"/>
  <c r="BE182" i="2"/>
  <c r="BE183" i="2"/>
  <c r="E83" i="3"/>
  <c r="BE96" i="3"/>
  <c r="BE111" i="3"/>
  <c r="BE131" i="3"/>
  <c r="BE151" i="3"/>
  <c r="BE176" i="3"/>
  <c r="BE181" i="3"/>
  <c r="BE195" i="3"/>
  <c r="BE214" i="3"/>
  <c r="BE225" i="3"/>
  <c r="BE245" i="3"/>
  <c r="BE258" i="3"/>
  <c r="BE261" i="3"/>
  <c r="BE289" i="3"/>
  <c r="BE297" i="3"/>
  <c r="BE325" i="3"/>
  <c r="BE407" i="3"/>
  <c r="BE412" i="3"/>
  <c r="BE461" i="3"/>
  <c r="BE484" i="3"/>
  <c r="BK477" i="3"/>
  <c r="J477" i="3" s="1"/>
  <c r="J69" i="3" s="1"/>
  <c r="BE104" i="4"/>
  <c r="BE109" i="4"/>
  <c r="BE132" i="4"/>
  <c r="BE146" i="4"/>
  <c r="BE161" i="4"/>
  <c r="BE172" i="4"/>
  <c r="BE181" i="4"/>
  <c r="BE187" i="4"/>
  <c r="BE194" i="4"/>
  <c r="BE199" i="4"/>
  <c r="BE210" i="4"/>
  <c r="BE258" i="4"/>
  <c r="BK131" i="4"/>
  <c r="J131" i="4"/>
  <c r="J63" i="4" s="1"/>
  <c r="BE96" i="5"/>
  <c r="BE105" i="5"/>
  <c r="BE116" i="5"/>
  <c r="BE123" i="5"/>
  <c r="BE132" i="5"/>
  <c r="BE140" i="5"/>
  <c r="BE154" i="5"/>
  <c r="BE156" i="5"/>
  <c r="BE160" i="5"/>
  <c r="BE162" i="5"/>
  <c r="BE164" i="5"/>
  <c r="BE181" i="5"/>
  <c r="BE187" i="5"/>
  <c r="BE193" i="5"/>
  <c r="BE203" i="5"/>
  <c r="BE219" i="5"/>
  <c r="BE221" i="5"/>
  <c r="BE234" i="5"/>
  <c r="BE239" i="5"/>
  <c r="BE241" i="5"/>
  <c r="BE243" i="5"/>
  <c r="BE279" i="5"/>
  <c r="BE284" i="5"/>
  <c r="BE291" i="5"/>
  <c r="BE302" i="5"/>
  <c r="BE309" i="5"/>
  <c r="BK319" i="5"/>
  <c r="J319" i="5" s="1"/>
  <c r="J71" i="5" s="1"/>
  <c r="J52" i="6"/>
  <c r="BE97" i="6"/>
  <c r="BE101" i="6"/>
  <c r="BK96" i="6"/>
  <c r="J96" i="6"/>
  <c r="J64" i="6"/>
  <c r="BK98" i="6"/>
  <c r="J98" i="6" s="1"/>
  <c r="J65" i="6" s="1"/>
  <c r="BK100" i="6"/>
  <c r="J100" i="6" s="1"/>
  <c r="J66" i="6" s="1"/>
  <c r="BE91" i="2"/>
  <c r="BE154" i="2"/>
  <c r="BE160" i="2"/>
  <c r="BE162" i="2"/>
  <c r="BE171" i="2"/>
  <c r="BE172" i="2"/>
  <c r="BE177" i="2"/>
  <c r="BE184" i="2"/>
  <c r="BE185" i="2"/>
  <c r="BE101" i="3"/>
  <c r="BE106" i="3"/>
  <c r="BE138" i="3"/>
  <c r="BE156" i="3"/>
  <c r="BE166" i="3"/>
  <c r="BE188" i="3"/>
  <c r="BE204" i="3"/>
  <c r="BE223" i="3"/>
  <c r="BE229" i="3"/>
  <c r="BE239" i="3"/>
  <c r="BE243" i="3"/>
  <c r="BE253" i="3"/>
  <c r="BE269" i="3"/>
  <c r="BE310" i="3"/>
  <c r="BE337" i="3"/>
  <c r="BE339" i="3"/>
  <c r="BE364" i="3"/>
  <c r="BE396" i="3"/>
  <c r="BE404" i="3"/>
  <c r="BE420" i="3"/>
  <c r="BE425" i="3"/>
  <c r="BE468" i="3"/>
  <c r="BE481" i="3"/>
  <c r="BK346" i="3"/>
  <c r="J346" i="3"/>
  <c r="J65" i="3" s="1"/>
  <c r="BK352" i="3"/>
  <c r="J352" i="3"/>
  <c r="J66" i="3"/>
  <c r="BK492" i="3"/>
  <c r="J492" i="3" s="1"/>
  <c r="J73" i="3" s="1"/>
  <c r="J52" i="4"/>
  <c r="BE151" i="4"/>
  <c r="BE189" i="4"/>
  <c r="BE234" i="4"/>
  <c r="BE246" i="4"/>
  <c r="BE270" i="4"/>
  <c r="BE279" i="4"/>
  <c r="BE282" i="4"/>
  <c r="BE93" i="5"/>
  <c r="BE99" i="5"/>
  <c r="BE103" i="5"/>
  <c r="BE113" i="5"/>
  <c r="BE134" i="5"/>
  <c r="BE136" i="5"/>
  <c r="BE138" i="5"/>
  <c r="BE145" i="5"/>
  <c r="BE147" i="5"/>
  <c r="BE158" i="5"/>
  <c r="BE170" i="5"/>
  <c r="BE177" i="5"/>
  <c r="BE185" i="5"/>
  <c r="BE189" i="5"/>
  <c r="BE191" i="5"/>
  <c r="BE205" i="5"/>
  <c r="BE236" i="5"/>
  <c r="BE261" i="5"/>
  <c r="BE289" i="5"/>
  <c r="BE313" i="5"/>
  <c r="BE317" i="5"/>
  <c r="BE89" i="6"/>
  <c r="BE93" i="6"/>
  <c r="BE94" i="6"/>
  <c r="BE95" i="6"/>
  <c r="BE99" i="6"/>
  <c r="BK88" i="6"/>
  <c r="J88" i="6"/>
  <c r="J61" i="6"/>
  <c r="F35" i="3"/>
  <c r="BB56" i="1" s="1"/>
  <c r="F36" i="4"/>
  <c r="BC57" i="1"/>
  <c r="F36" i="6"/>
  <c r="BC59" i="1" s="1"/>
  <c r="J34" i="5"/>
  <c r="AW58" i="1"/>
  <c r="F34" i="6"/>
  <c r="BA59" i="1" s="1"/>
  <c r="F37" i="6"/>
  <c r="BD59" i="1"/>
  <c r="F35" i="5"/>
  <c r="BB58" i="1" s="1"/>
  <c r="F35" i="4"/>
  <c r="BB57" i="1"/>
  <c r="J34" i="3"/>
  <c r="AW56" i="1" s="1"/>
  <c r="F37" i="4"/>
  <c r="BD57" i="1"/>
  <c r="F34" i="4"/>
  <c r="BA57" i="1" s="1"/>
  <c r="F36" i="3"/>
  <c r="BC56" i="1"/>
  <c r="F35" i="2"/>
  <c r="BB55" i="1" s="1"/>
  <c r="J34" i="2"/>
  <c r="AW55" i="1"/>
  <c r="F36" i="5"/>
  <c r="BC58" i="1" s="1"/>
  <c r="F34" i="3"/>
  <c r="BA56" i="1"/>
  <c r="F37" i="3"/>
  <c r="BD56" i="1" s="1"/>
  <c r="F35" i="6"/>
  <c r="BB59" i="1"/>
  <c r="F34" i="2"/>
  <c r="BA55" i="1" s="1"/>
  <c r="J34" i="6"/>
  <c r="AW59" i="1"/>
  <c r="F37" i="2"/>
  <c r="BD55" i="1" s="1"/>
  <c r="F36" i="2"/>
  <c r="BC55" i="1"/>
  <c r="F34" i="5"/>
  <c r="BA58" i="1" s="1"/>
  <c r="J34" i="4"/>
  <c r="AW57" i="1"/>
  <c r="F37" i="5"/>
  <c r="BD58" i="1" s="1"/>
  <c r="BK90" i="4" l="1"/>
  <c r="J90" i="4"/>
  <c r="J60" i="4" s="1"/>
  <c r="R90" i="4"/>
  <c r="R89" i="4"/>
  <c r="R479" i="3"/>
  <c r="BK94" i="3"/>
  <c r="BK83" i="2"/>
  <c r="J83" i="2"/>
  <c r="P91" i="5"/>
  <c r="AU58" i="1" s="1"/>
  <c r="R91" i="5"/>
  <c r="P90" i="4"/>
  <c r="P89" i="4"/>
  <c r="AU57" i="1" s="1"/>
  <c r="T90" i="4"/>
  <c r="T89" i="4"/>
  <c r="BK91" i="5"/>
  <c r="J91" i="5" s="1"/>
  <c r="J30" i="5" s="1"/>
  <c r="AG58" i="1" s="1"/>
  <c r="T94" i="3"/>
  <c r="T91" i="5"/>
  <c r="T479" i="3"/>
  <c r="R94" i="3"/>
  <c r="R93" i="3" s="1"/>
  <c r="T83" i="2"/>
  <c r="J84" i="2"/>
  <c r="J60" i="2" s="1"/>
  <c r="J95" i="3"/>
  <c r="J61" i="3"/>
  <c r="BK479" i="3"/>
  <c r="J479" i="3" s="1"/>
  <c r="J70" i="3" s="1"/>
  <c r="J233" i="4"/>
  <c r="J69" i="4"/>
  <c r="J91" i="4"/>
  <c r="J61" i="4" s="1"/>
  <c r="J92" i="5"/>
  <c r="J60" i="5"/>
  <c r="BK87" i="6"/>
  <c r="BK91" i="6"/>
  <c r="J91" i="6"/>
  <c r="J62" i="6"/>
  <c r="F33" i="3"/>
  <c r="AZ56" i="1" s="1"/>
  <c r="BA54" i="1"/>
  <c r="W30" i="1"/>
  <c r="F33" i="2"/>
  <c r="AZ55" i="1" s="1"/>
  <c r="F33" i="6"/>
  <c r="AZ59" i="1" s="1"/>
  <c r="J33" i="4"/>
  <c r="AV57" i="1" s="1"/>
  <c r="AT57" i="1" s="1"/>
  <c r="J33" i="2"/>
  <c r="AV55" i="1"/>
  <c r="AT55" i="1"/>
  <c r="J33" i="6"/>
  <c r="AV59" i="1" s="1"/>
  <c r="AT59" i="1" s="1"/>
  <c r="J30" i="2"/>
  <c r="AG55" i="1"/>
  <c r="F33" i="4"/>
  <c r="AZ57" i="1"/>
  <c r="BC54" i="1"/>
  <c r="AY54" i="1"/>
  <c r="J33" i="3"/>
  <c r="AV56" i="1"/>
  <c r="AT56" i="1"/>
  <c r="BD54" i="1"/>
  <c r="W33" i="1" s="1"/>
  <c r="F33" i="5"/>
  <c r="AZ58" i="1"/>
  <c r="BB54" i="1"/>
  <c r="W31" i="1" s="1"/>
  <c r="J33" i="5"/>
  <c r="AV58" i="1" s="1"/>
  <c r="AT58" i="1" s="1"/>
  <c r="BK86" i="6" l="1"/>
  <c r="J86" i="6"/>
  <c r="J59" i="6"/>
  <c r="T93" i="3"/>
  <c r="BK93" i="3"/>
  <c r="J93" i="3"/>
  <c r="J30" i="3" s="1"/>
  <c r="AG56" i="1" s="1"/>
  <c r="AN56" i="1" s="1"/>
  <c r="J39" i="5"/>
  <c r="J39" i="2"/>
  <c r="J59" i="2"/>
  <c r="BK89" i="4"/>
  <c r="J89" i="4"/>
  <c r="J59" i="4" s="1"/>
  <c r="J94" i="3"/>
  <c r="J60" i="3"/>
  <c r="J59" i="5"/>
  <c r="J87" i="6"/>
  <c r="J60" i="6"/>
  <c r="AN58" i="1"/>
  <c r="AN55" i="1"/>
  <c r="W32" i="1"/>
  <c r="AX54" i="1"/>
  <c r="AW54" i="1"/>
  <c r="AK30" i="1"/>
  <c r="AU54" i="1"/>
  <c r="AZ54" i="1"/>
  <c r="W29" i="1"/>
  <c r="J39" i="3" l="1"/>
  <c r="J59" i="3"/>
  <c r="J30" i="4"/>
  <c r="AG57" i="1" s="1"/>
  <c r="AN57" i="1" s="1"/>
  <c r="AV54" i="1"/>
  <c r="AK29" i="1"/>
  <c r="J30" i="6"/>
  <c r="AG59" i="1"/>
  <c r="AN59" i="1"/>
  <c r="J39" i="6" l="1"/>
  <c r="J39" i="4"/>
  <c r="AG54" i="1"/>
  <c r="AK26" i="1" s="1"/>
  <c r="AK35" i="1" s="1"/>
  <c r="AT54" i="1"/>
  <c r="AN54" i="1" l="1"/>
</calcChain>
</file>

<file path=xl/sharedStrings.xml><?xml version="1.0" encoding="utf-8"?>
<sst xmlns="http://schemas.openxmlformats.org/spreadsheetml/2006/main" count="10265" uniqueCount="1884">
  <si>
    <t>Export Komplet</t>
  </si>
  <si>
    <t>VZ</t>
  </si>
  <si>
    <t>2.0</t>
  </si>
  <si>
    <t>ZAMOK</t>
  </si>
  <si>
    <t>False</t>
  </si>
  <si>
    <t>{08c60a61-4bbd-4334-a774-bd84ec2297f6}</t>
  </si>
  <si>
    <t>0,01</t>
  </si>
  <si>
    <t>21</t>
  </si>
  <si>
    <t>15</t>
  </si>
  <si>
    <t>REKAPITULACE STAVBY</t>
  </si>
  <si>
    <t>v ---  níže se nacházejí doplnkové a pomocné údaje k sestavám  --- v</t>
  </si>
  <si>
    <t>Návod na vyplnění</t>
  </si>
  <si>
    <t>0,001</t>
  </si>
  <si>
    <t>Kód:</t>
  </si>
  <si>
    <t>19_012_233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</si>
  <si>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</si>
  <si>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</si>
  <si>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parkovacích ploch - žst. Olomouc hlavní nádraží</t>
  </si>
  <si>
    <t>KSO:</t>
  </si>
  <si>
    <t/>
  </si>
  <si>
    <t>CC-CZ:</t>
  </si>
  <si>
    <t>Místo:</t>
  </si>
  <si>
    <t xml:space="preserve"> </t>
  </si>
  <si>
    <t>Datum:</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</si>
  <si>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</si>
  <si>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</si>
  <si>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</si>
  <si>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</si>
  <si>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</si>
  <si>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</si>
  <si>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</si>
  <si>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</si>
  <si>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</si>
  <si>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</si>
  <si>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</si>
  <si>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</si>
  <si>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</si>
  <si>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</si>
  <si>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</si>
  <si>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</si>
  <si>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</si>
  <si>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</si>
  <si>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</si>
  <si>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</si>
  <si>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</si>
  <si>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</si>
  <si>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</si>
  <si>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</si>
  <si>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</si>
  <si>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</si>
  <si>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</si>
  <si>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</si>
  <si>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</si>
  <si>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</si>
  <si>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</si>
  <si>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</si>
  <si>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</si>
  <si>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</si>
  <si>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</si>
  <si>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</si>
  <si>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</si>
  <si>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</si>
  <si>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</si>
  <si>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</si>
  <si>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</si>
  <si>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</si>
  <si>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</si>
  <si>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</si>
  <si>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</si>
  <si>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</si>
  <si>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</si>
  <si>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</si>
  <si>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</si>
  <si>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PS 01</t>
  </si>
  <si>
    <t>Doplnění a ochrana sdělovacího zařízení</t>
  </si>
  <si>
    <t>STA</t>
  </si>
  <si>
    <t>1</t>
  </si>
  <si>
    <t>{9bbbac28-3974-4f59-82f1-42ee3f1c351b}</t>
  </si>
  <si>
    <t>2</t>
  </si>
  <si>
    <t>SO 01</t>
  </si>
  <si>
    <t>Oprava stávajících zpevněných ploch a oplocení</t>
  </si>
  <si>
    <t>{ad245d0c-2ed2-4a51-8368-e05b75fc288a}</t>
  </si>
  <si>
    <t>SO 02</t>
  </si>
  <si>
    <t>Oprava kabelovodu a kanálu parovodu</t>
  </si>
  <si>
    <t>{b93bc82a-fc2e-4438-b643-642decf59f37}</t>
  </si>
  <si>
    <t>SO 03</t>
  </si>
  <si>
    <t>Oprava osvětlení a silnoproudé přeložky</t>
  </si>
  <si>
    <t>{949b9c40-7e2e-41dd-9c67-aea9963deec1}</t>
  </si>
  <si>
    <t>SO 04</t>
  </si>
  <si>
    <t>Vedlejší rozpočtové náklady</t>
  </si>
  <si>
    <t>{5edfb003-8b13-4893-b3eb-a72dc8129733}</t>
  </si>
  <si>
    <t>KRYCÍ LIST SOUPISU PRACÍ</t>
  </si>
  <si>
    <t>Objekt:</t>
  </si>
  <si>
    <t>PS 01 - Doplnění a ochrana sdělovacího zařízení</t>
  </si>
  <si>
    <t>REKAPITULACE ČLENĚNÍ SOUPISU PRACÍ</t>
  </si>
  <si>
    <t>Kód dílu - Popis</t>
  </si>
  <si>
    <t>Cena celkem [CZK]</t>
  </si>
  <si>
    <t>-1</t>
  </si>
  <si>
    <t>75 - Slaboproud - sdělovací zařízení (SŽDC)</t>
  </si>
  <si>
    <t>M46 - Zemní práce (SŽDC)</t>
  </si>
  <si>
    <t>M46_1 - Zemní práce - ochrana sděl. kabelů  (ČD-Telematika )</t>
  </si>
  <si>
    <t>M75fm_1 - Slaboproud - sdělovací zařízení ( ČD-Telematika )</t>
  </si>
  <si>
    <t>SOUPIS PRACÍ</t>
  </si>
  <si>
    <t>PČ</t>
  </si>
  <si>
    <t>MJ</t>
  </si>
  <si>
    <t>Množství</t>
  </si>
  <si>
    <t>J.cena [CZK]</t>
  </si>
  <si>
    <t>Cenová soustava</t>
  </si>
  <si>
    <t>J. Nh [h]</t>
  </si>
  <si>
    <t>Nh celkem [h]</t>
  </si>
  <si>
    <t>J. hmotnost [t]</t>
  </si>
  <si>
    <t>Hmotnost celkem [t]</t>
  </si>
  <si>
    <t>J. suť [t]</t>
  </si>
  <si>
    <t>Suť Celkem [t]</t>
  </si>
  <si>
    <t>Náklady soupisu celkem</t>
  </si>
  <si>
    <t>75</t>
  </si>
  <si>
    <t>Slaboproud - sdělovací zařízení (SŽDC)</t>
  </si>
  <si>
    <t>ROZPOCET</t>
  </si>
  <si>
    <t>K</t>
  </si>
  <si>
    <t>029611</t>
  </si>
  <si>
    <t>OSTATNÍ POŽADAVKY - ODBORNÝ DOZOR</t>
  </si>
  <si>
    <t>HOD</t>
  </si>
  <si>
    <t>OTSKP_18</t>
  </si>
  <si>
    <t>4</t>
  </si>
  <si>
    <t>1692592599</t>
  </si>
  <si>
    <t>P</t>
  </si>
  <si>
    <t>Poznámka k položce:_x000D_
dle technické zprávy, výkresových příloh část D.1;  40hod</t>
  </si>
  <si>
    <t>703755</t>
  </si>
  <si>
    <t>PROTIPOŽÁRNÍ UCPÁVKA PROSTUPU KABELOVÉHO PR. DO 200MM, DO EI 90 MIN.</t>
  </si>
  <si>
    <t>kus</t>
  </si>
  <si>
    <t>OTSKP_19</t>
  </si>
  <si>
    <t>2115324509</t>
  </si>
  <si>
    <t>3</t>
  </si>
  <si>
    <t>75I811</t>
  </si>
  <si>
    <t>KABEL OPTICKÝ SINGLEMODE DO 8 VLÁKEN</t>
  </si>
  <si>
    <t>KMVLÁKNO</t>
  </si>
  <si>
    <t>1753295811</t>
  </si>
  <si>
    <t>75I81X</t>
  </si>
  <si>
    <t>KABEL OPTICKÝ SINGLEMODE - MONTÁŽ</t>
  </si>
  <si>
    <t>m</t>
  </si>
  <si>
    <t>483693217</t>
  </si>
  <si>
    <t>5</t>
  </si>
  <si>
    <t>75I841</t>
  </si>
  <si>
    <t>KABEL OPTICKÝ - REZERVA DO 500 MM</t>
  </si>
  <si>
    <t>1465837955</t>
  </si>
  <si>
    <t>6</t>
  </si>
  <si>
    <t>75I84X</t>
  </si>
  <si>
    <t>KABEL OPTICKÝ - REZERVA DO 500 MM - MONTÁŽ</t>
  </si>
  <si>
    <t>-1471367072</t>
  </si>
  <si>
    <t>7</t>
  </si>
  <si>
    <t>75IB31</t>
  </si>
  <si>
    <t>MIKROTRUBIČKA ZODOLNĚNÁ 10/8 MM</t>
  </si>
  <si>
    <t>730771817</t>
  </si>
  <si>
    <t>8</t>
  </si>
  <si>
    <t>75IB3X</t>
  </si>
  <si>
    <t>MIKROTRUBIČKA ZODOLNĚNÁ 10/8 MM - MONTÁŽ</t>
  </si>
  <si>
    <t>733211099</t>
  </si>
  <si>
    <t>Poznámka k položce:_x000D_
definitivní</t>
  </si>
  <si>
    <t>10</t>
  </si>
  <si>
    <t>75IC2X</t>
  </si>
  <si>
    <t>MIKROTRUBIČKOVÁ KONCOVKA PRŮMĚRU DO 10 MM - MONTÁŽ</t>
  </si>
  <si>
    <t>-1922548705</t>
  </si>
  <si>
    <t>11</t>
  </si>
  <si>
    <t>75IEE2</t>
  </si>
  <si>
    <t>OPTICKÝ ROZVADĚČ 19" PROVEDENÍ DO 24 VLÁKEN</t>
  </si>
  <si>
    <t>1566627036</t>
  </si>
  <si>
    <t>12</t>
  </si>
  <si>
    <t>75IEEX</t>
  </si>
  <si>
    <t>OPTICKÝ ROZVADĚČ 19" PROVEDENÍ - MONTÁŽ</t>
  </si>
  <si>
    <t>-1986409694</t>
  </si>
  <si>
    <t>13</t>
  </si>
  <si>
    <t>75IEF1</t>
  </si>
  <si>
    <t>OPTICKÝ ROZVADĚČ NA ZEĎ DO 12 VLÁKEN</t>
  </si>
  <si>
    <t>1241318360</t>
  </si>
  <si>
    <t>14</t>
  </si>
  <si>
    <t>75IEFX</t>
  </si>
  <si>
    <t>OPTICKÝ ROZVADĚČ NA ZEĎ - MONTÁŽ</t>
  </si>
  <si>
    <t>-1679135764</t>
  </si>
  <si>
    <t>75IEG1</t>
  </si>
  <si>
    <t>KAZETA PRO ULOŽENÍ SVÁRŮ - DODÁVKA</t>
  </si>
  <si>
    <t>2114560721</t>
  </si>
  <si>
    <t>16</t>
  </si>
  <si>
    <t>75IEGX</t>
  </si>
  <si>
    <t>KAZETA PRO ULOŽENÍ SVÁRŮ - MONTÁŽ</t>
  </si>
  <si>
    <t>1053283256</t>
  </si>
  <si>
    <t>17</t>
  </si>
  <si>
    <t>75IH61</t>
  </si>
  <si>
    <t>UKONČENÍ KABELU OPTICKÉHO DO 12 VLÁKEN</t>
  </si>
  <si>
    <t>2059287464</t>
  </si>
  <si>
    <t>18</t>
  </si>
  <si>
    <t>75IK21</t>
  </si>
  <si>
    <t>MĚŘENÍ KOMPLEXNÍ OPTICKÉHO KABELU</t>
  </si>
  <si>
    <t>VLÁKNO</t>
  </si>
  <si>
    <t>1586045220</t>
  </si>
  <si>
    <t>19</t>
  </si>
  <si>
    <t>75J821</t>
  </si>
  <si>
    <t>OPTICKÝ PIGTAIL SINGLEMODE DO 2 M</t>
  </si>
  <si>
    <t>774644456</t>
  </si>
  <si>
    <t>20</t>
  </si>
  <si>
    <t>75J82X</t>
  </si>
  <si>
    <t>OPTICKÝ PIGTAIL SINGLEMODE - MONTÁŽ</t>
  </si>
  <si>
    <t>894530341</t>
  </si>
  <si>
    <t>75J921</t>
  </si>
  <si>
    <t>OPTICKÝ PATCHCORD SINGLEMODE DO 5 M</t>
  </si>
  <si>
    <t>-541308770</t>
  </si>
  <si>
    <t>22</t>
  </si>
  <si>
    <t>75J922</t>
  </si>
  <si>
    <t>OPTICKÝ PATCHCORD SINGLEMODE PŘES 5 M</t>
  </si>
  <si>
    <t>-1808375392</t>
  </si>
  <si>
    <t>23</t>
  </si>
  <si>
    <t>75J92X</t>
  </si>
  <si>
    <t>OPTICKÝ PATCHCORD SINGLEMODE - MONTÁŽ</t>
  </si>
  <si>
    <t>-867951506</t>
  </si>
  <si>
    <t>24</t>
  </si>
  <si>
    <t>75JB42</t>
  </si>
  <si>
    <t>DATOVÝ ROZVADĚČ 19" 800X800 DO 32 U</t>
  </si>
  <si>
    <t>1575749285</t>
  </si>
  <si>
    <t>25</t>
  </si>
  <si>
    <t>75JB4X</t>
  </si>
  <si>
    <t>DATOVÝ ROZVADĚČ 19" 800X800 - MONTÁŽ</t>
  </si>
  <si>
    <t>1143787887</t>
  </si>
  <si>
    <t>26</t>
  </si>
  <si>
    <t>75JA53</t>
  </si>
  <si>
    <t>ROZVADĚČ STRUKT. KABELÁŽE, PATCHPANEL, 24 ZÁSUVEK, DODÁVKA</t>
  </si>
  <si>
    <t>-1859286062</t>
  </si>
  <si>
    <t>27</t>
  </si>
  <si>
    <t>75JA5X</t>
  </si>
  <si>
    <t>ROZVADĚČ STRUKT. KABELÁŽE, PATCHPANEL, 24 ZÁSUVEK, MONTÁŽ</t>
  </si>
  <si>
    <t>-52862468</t>
  </si>
  <si>
    <t>28</t>
  </si>
  <si>
    <t>75IE51/ R</t>
  </si>
  <si>
    <t>SLOUPKOVÝ ROZVADĚČ PŘES 100 PÁRŮ - DODÁVKA</t>
  </si>
  <si>
    <t>296756305</t>
  </si>
  <si>
    <t>29</t>
  </si>
  <si>
    <t>75IE5X/ R</t>
  </si>
  <si>
    <t>SLOUPKOVÝ ROZVADĚČ PŘES 100 PÁRŮ - MONTÁŽ</t>
  </si>
  <si>
    <t>-669586654</t>
  </si>
  <si>
    <t>30</t>
  </si>
  <si>
    <t>75J131</t>
  </si>
  <si>
    <t>NOSNÁ LIŠTA DIN - DODÁVKA</t>
  </si>
  <si>
    <t>1629671271</t>
  </si>
  <si>
    <t>31</t>
  </si>
  <si>
    <t>75J13X</t>
  </si>
  <si>
    <t>NOSNÁ LIŠTA DIN - MONTÁŽ</t>
  </si>
  <si>
    <t>208271869</t>
  </si>
  <si>
    <t>32</t>
  </si>
  <si>
    <t>75K212</t>
  </si>
  <si>
    <t>NAPÁJECÍ ZDROJ 12V DC DO 10A - DODÁVKA</t>
  </si>
  <si>
    <t>ks</t>
  </si>
  <si>
    <t>459735983</t>
  </si>
  <si>
    <t>33</t>
  </si>
  <si>
    <t>75K21X</t>
  </si>
  <si>
    <t>NAPÁJECÍ ZDROJ 12V DC DO 10A -MONTÁŽ</t>
  </si>
  <si>
    <t>-341025095</t>
  </si>
  <si>
    <t>34</t>
  </si>
  <si>
    <t>75M921</t>
  </si>
  <si>
    <t>DATOVÁ INFRASTRUKTURA LAN, PRŮMYSLOVÝ RINGSWITCH - L2 4X10/100 + 2XUPLINK - DODÁVKA</t>
  </si>
  <si>
    <t>1079244094</t>
  </si>
  <si>
    <t>35</t>
  </si>
  <si>
    <t>75M92X</t>
  </si>
  <si>
    <t>DATOVÁ INFRASTRUKTURA LAN, PRŮMYSLOVÝ RINGSWITCH - MONTÁŽ</t>
  </si>
  <si>
    <t>1672445861</t>
  </si>
  <si>
    <t>75M976</t>
  </si>
  <si>
    <t>PŘEVODNÍK - SFP - DODÁVKA</t>
  </si>
  <si>
    <t>-1867243162</t>
  </si>
  <si>
    <t>75M97X</t>
  </si>
  <si>
    <t>PŘEVODNÍK - SFP - MONTÁŽ</t>
  </si>
  <si>
    <t>-1732038977</t>
  </si>
  <si>
    <t>36</t>
  </si>
  <si>
    <t>744711</t>
  </si>
  <si>
    <t>PROUDOVÝ CHRÁNIČ DVOUPÓLOVÝ (10 KA) DO 30 MA, DO 25 A</t>
  </si>
  <si>
    <t>206320316</t>
  </si>
  <si>
    <t>37</t>
  </si>
  <si>
    <t>744711 X</t>
  </si>
  <si>
    <t>PROUDOVÝ CHRÁNIČ DVOUPÓLOVÝ (10 KA) DO 30 MA, DO 25 A - MONTÁŽ</t>
  </si>
  <si>
    <t>-1365834400</t>
  </si>
  <si>
    <t>38</t>
  </si>
  <si>
    <t>744612</t>
  </si>
  <si>
    <t>JISTIČ JEDNOPÓLOVÝ (10 KA) OD 4 DO 10 A</t>
  </si>
  <si>
    <t>-1725692419</t>
  </si>
  <si>
    <t>39</t>
  </si>
  <si>
    <t>744612 X</t>
  </si>
  <si>
    <t>JISTIČ JEDNOPÓLOVÝ (10 KA) OD 4 DO 10 A _ MONTÁŽ</t>
  </si>
  <si>
    <t>253521094</t>
  </si>
  <si>
    <t>40</t>
  </si>
  <si>
    <t>75JA32</t>
  </si>
  <si>
    <t>ZÁSUVKA SDRUŽENNÁ NA OMÍTKU</t>
  </si>
  <si>
    <t>-1599213020</t>
  </si>
  <si>
    <t>41</t>
  </si>
  <si>
    <t>75JA3X</t>
  </si>
  <si>
    <t>ZÁSUVKA SDRUŽENNÁ - MONTÁŽ</t>
  </si>
  <si>
    <t>-350353271</t>
  </si>
  <si>
    <t>42</t>
  </si>
  <si>
    <t>75O5J3</t>
  </si>
  <si>
    <t>EZS, KOMUNIKAČNÍ ROZHRANÍ - MODUL GSM - DODÁVKA</t>
  </si>
  <si>
    <t>-328137145</t>
  </si>
  <si>
    <t>43</t>
  </si>
  <si>
    <t>75O5JX</t>
  </si>
  <si>
    <t>EZS, KOMUNIKAČNÍ ROZHRANÍ - MONTÁŽ</t>
  </si>
  <si>
    <t>-1328131223</t>
  </si>
  <si>
    <t>44</t>
  </si>
  <si>
    <t>75K211 / R</t>
  </si>
  <si>
    <t>NAPÁJECÍ ZDROJ 12 V DC DO 5 A - DODÁVKA</t>
  </si>
  <si>
    <t>229527794</t>
  </si>
  <si>
    <t>45</t>
  </si>
  <si>
    <t>75K21X.1</t>
  </si>
  <si>
    <t>NAPÁJECÍ ZDROJ 12 V DC DO 5 A - MONTÁŽ</t>
  </si>
  <si>
    <t>-987313785</t>
  </si>
  <si>
    <t>46</t>
  </si>
  <si>
    <t>75O611</t>
  </si>
  <si>
    <t>EKV, ŘÍDÍCÍ JEDNOTKA - DODÁVKA</t>
  </si>
  <si>
    <t>-2008762987</t>
  </si>
  <si>
    <t>47</t>
  </si>
  <si>
    <t>75O61X</t>
  </si>
  <si>
    <t>EKV, ŘÍDÍCÍ JEDNOTKA - MONTÁŽ</t>
  </si>
  <si>
    <t>1659195976</t>
  </si>
  <si>
    <t>48</t>
  </si>
  <si>
    <t>75O651</t>
  </si>
  <si>
    <t>EKV, DVEŘNÍ KONTAKT - DODÁVKA</t>
  </si>
  <si>
    <t>-1330797974</t>
  </si>
  <si>
    <t>49</t>
  </si>
  <si>
    <t>75O65X</t>
  </si>
  <si>
    <t>EKV, DVEŘNÍ KONTAKT - MONTÁŽ</t>
  </si>
  <si>
    <t>431416019</t>
  </si>
  <si>
    <t>50</t>
  </si>
  <si>
    <t>75O661</t>
  </si>
  <si>
    <t>EKV, OVLÁDACÍ TLAČÍTKO - DODÁVKA</t>
  </si>
  <si>
    <t>973895202</t>
  </si>
  <si>
    <t>51</t>
  </si>
  <si>
    <t>75O66X</t>
  </si>
  <si>
    <t>EKV, OVLÁDACÍ TLAČÍTKO - MONTÁŽ</t>
  </si>
  <si>
    <t>1290905980</t>
  </si>
  <si>
    <t>52</t>
  </si>
  <si>
    <t>75O681</t>
  </si>
  <si>
    <t>EKV, EL.MAG. ZÁMEK - DODÁVKA</t>
  </si>
  <si>
    <t>727968764</t>
  </si>
  <si>
    <t>53</t>
  </si>
  <si>
    <t>75O68X</t>
  </si>
  <si>
    <t>EKV, EL.MAG. ZÁMEK - MONTÁŽ</t>
  </si>
  <si>
    <t>-678247832</t>
  </si>
  <si>
    <t>54</t>
  </si>
  <si>
    <t>75O6CW</t>
  </si>
  <si>
    <t>EKV, KLIENTSKÉ PRACOVIŠTĚ - DOPLNĚNÍ HW, SW, LICENCE</t>
  </si>
  <si>
    <t>-2017171803</t>
  </si>
  <si>
    <t>55</t>
  </si>
  <si>
    <t>75O6D5</t>
  </si>
  <si>
    <t>EKV, REVIZE SYSTÉMU EKV</t>
  </si>
  <si>
    <t>-2110790860</t>
  </si>
  <si>
    <t>56</t>
  </si>
  <si>
    <t>75M341</t>
  </si>
  <si>
    <t>DIGITÁLNÍ TELEFONIE A VOIP, TELEFONNÍ PŘÍSTOJ VOIP POKROČILÝ - DODÁVKA</t>
  </si>
  <si>
    <t>255566794</t>
  </si>
  <si>
    <t>57</t>
  </si>
  <si>
    <t>75M34X</t>
  </si>
  <si>
    <t>DIGITÁLNÍ TELEFONIE A VOIP, TELEFONNÍ PŘÍSTOJ VOIP POKROČILÝ - MONTÁŽ</t>
  </si>
  <si>
    <t>336127943</t>
  </si>
  <si>
    <t>58</t>
  </si>
  <si>
    <t>914941 / R</t>
  </si>
  <si>
    <t>SLOUPKY A STOJKY DZ Z HLINÍK. TRUBEK DO PATKY - DODÁVKA A MONTÁŽ</t>
  </si>
  <si>
    <t>-1612051142</t>
  </si>
  <si>
    <t>59</t>
  </si>
  <si>
    <t>746644 / R</t>
  </si>
  <si>
    <t>PLC PRO AUTOMATIZACI - ROZŠÍŘENÍ ZÁKLADNÍ JEDNOTKY PLC O 8 RELÉOVÝCH VÝSTUPŮ 24-230 V DC AC, 1 A, KONT. 1Z, SOFTWARE</t>
  </si>
  <si>
    <t>-1789065520</t>
  </si>
  <si>
    <t>60</t>
  </si>
  <si>
    <t>742J29</t>
  </si>
  <si>
    <t>KABEL SDĚL. LAN UTP/FTP UKONČENÝ KONEKTORY RJ45 - DODÁVKA + MONTÁŽ</t>
  </si>
  <si>
    <t>-688696262</t>
  </si>
  <si>
    <t>61</t>
  </si>
  <si>
    <t>742J28 / R</t>
  </si>
  <si>
    <t>KABEL SYKFY 3x4x0,8mm, KABEL SDĚLOVACÍ, IZOLACE PVC - DODÁVKA + MONTÁŽ</t>
  </si>
  <si>
    <t>308790891</t>
  </si>
  <si>
    <t>62</t>
  </si>
  <si>
    <t>742G11/ R</t>
  </si>
  <si>
    <t>KABEL NN 2 a 3 žílový CU S PLASTOVOU IZOLACÍ DO 2,5mm2 - DODÁVKA + MONTÁŽ</t>
  </si>
  <si>
    <t>2038625816</t>
  </si>
  <si>
    <t>63</t>
  </si>
  <si>
    <t>742L11</t>
  </si>
  <si>
    <t>UKONČENÍ 2 až 5-TI ŽÍLOVÉHO KABELU V ROZVADĚČI NEBO PŘÍSTROJI DO 2,5mm2 - MONTÁŽ</t>
  </si>
  <si>
    <t>905972547</t>
  </si>
  <si>
    <t>M46</t>
  </si>
  <si>
    <t>Zemní práce (SŽDC)</t>
  </si>
  <si>
    <t>64</t>
  </si>
  <si>
    <t>029111</t>
  </si>
  <si>
    <t>OSTATNÍ POŽADAVKY - GEODETICKÉ ZAMĚŘENÍ - DÉLKOVÉ</t>
  </si>
  <si>
    <t>HM</t>
  </si>
  <si>
    <t>-38636633</t>
  </si>
  <si>
    <t>65</t>
  </si>
  <si>
    <t>02913R</t>
  </si>
  <si>
    <t>VYTYČENÍ TRASY KABELOVÉHO VEDENÍ V OBVODU ŽELEZNIČNÍ STANICE</t>
  </si>
  <si>
    <t>KM</t>
  </si>
  <si>
    <t>R</t>
  </si>
  <si>
    <t>991608946</t>
  </si>
  <si>
    <t>66</t>
  </si>
  <si>
    <t>13293</t>
  </si>
  <si>
    <t>HLOUBENÍ RÝH ŠÍŘ DO 2M PAŽ I NEPAŽ TŘ. III</t>
  </si>
  <si>
    <t>M3</t>
  </si>
  <si>
    <t>2062953801</t>
  </si>
  <si>
    <t>67</t>
  </si>
  <si>
    <t>13293B</t>
  </si>
  <si>
    <t>HLOUBENÍ RÝH ŠÍŘ DO 2M PAŽ I NEPAŽ TŘ. III - DOPRAVA</t>
  </si>
  <si>
    <t>M3KM</t>
  </si>
  <si>
    <t>1349576192</t>
  </si>
  <si>
    <t>68</t>
  </si>
  <si>
    <t>17411</t>
  </si>
  <si>
    <t>ZÁSYP JAM A RÝH ZEMINOU SE ZHUTNĚNÍM</t>
  </si>
  <si>
    <t>-1322052918</t>
  </si>
  <si>
    <t>69</t>
  </si>
  <si>
    <t>17511</t>
  </si>
  <si>
    <t>OBSYP POTRUBÍ A OBJEKTŮ SE ZHUTNĚNÍM</t>
  </si>
  <si>
    <t>m3</t>
  </si>
  <si>
    <t>219194442</t>
  </si>
  <si>
    <t>70</t>
  </si>
  <si>
    <t>701002</t>
  </si>
  <si>
    <t>ZNAČKOVACÍ TYČ</t>
  </si>
  <si>
    <t>-1209016967</t>
  </si>
  <si>
    <t>71</t>
  </si>
  <si>
    <t>701004</t>
  </si>
  <si>
    <t>VYHLEDÁVACÍ MARKER ZEMNÍ</t>
  </si>
  <si>
    <t>897469308</t>
  </si>
  <si>
    <t>72</t>
  </si>
  <si>
    <t>702111</t>
  </si>
  <si>
    <t>KABELOVÝ ŽLAB ZEMNÍ VČETNĚ KRYTU SVĚTLÉ ŠÍŘKY DO 120 MM</t>
  </si>
  <si>
    <t>-1669398189</t>
  </si>
  <si>
    <t>73</t>
  </si>
  <si>
    <t>461124</t>
  </si>
  <si>
    <t>PATKY Z DÍLCŮ ŽELEZOBETON DO C25/30</t>
  </si>
  <si>
    <t>1118574200</t>
  </si>
  <si>
    <t>74</t>
  </si>
  <si>
    <t>702212</t>
  </si>
  <si>
    <t>KABELOVÁ CHRÁNIČKA ZEMNÍ DN PŘES 100 DO 200 MM</t>
  </si>
  <si>
    <t>-1397713360</t>
  </si>
  <si>
    <t>702312</t>
  </si>
  <si>
    <t>ZAKRYTÍ KABELŮ VÝSTRAŽNOU FÓLIÍ ŠÍŘKY PŘES 20 DO 40 CM</t>
  </si>
  <si>
    <t>203780861</t>
  </si>
  <si>
    <t>76</t>
  </si>
  <si>
    <t>702521</t>
  </si>
  <si>
    <t>PRŮRAZ ZDIVEM (PŘÍČKOU) BETONOVÝM TLOUŠŤKY DO 45cm</t>
  </si>
  <si>
    <t>159998967</t>
  </si>
  <si>
    <t>M46_1</t>
  </si>
  <si>
    <t>Zemní práce - ochrana sděl. kabelů  (ČD-Telematika )</t>
  </si>
  <si>
    <t>77</t>
  </si>
  <si>
    <t>219293304</t>
  </si>
  <si>
    <t>78</t>
  </si>
  <si>
    <t>-1784182676</t>
  </si>
  <si>
    <t>79</t>
  </si>
  <si>
    <t>11346</t>
  </si>
  <si>
    <t>ODSTRANĚNÍ KRYTU ZPEV.PLOCH ZE SILNIČ. DÍLCŮ ( PANELŮ) VČETNĚ PODKLADU</t>
  </si>
  <si>
    <t>1085417043</t>
  </si>
  <si>
    <t>80</t>
  </si>
  <si>
    <t>-1238919272</t>
  </si>
  <si>
    <t>81</t>
  </si>
  <si>
    <t>-399006515</t>
  </si>
  <si>
    <t>82</t>
  </si>
  <si>
    <t>-1523330674</t>
  </si>
  <si>
    <t>83</t>
  </si>
  <si>
    <t>17680</t>
  </si>
  <si>
    <t>VÝPLNĚ Z NAKUPOVANÝCH MATERIÁLŮ</t>
  </si>
  <si>
    <t>1534395587</t>
  </si>
  <si>
    <t>84</t>
  </si>
  <si>
    <t>12926</t>
  </si>
  <si>
    <t>ČIŠTĚNÍ KRAJNIC OD NÁNOSU TL. DO 300mm</t>
  </si>
  <si>
    <t>M2</t>
  </si>
  <si>
    <t>909923151</t>
  </si>
  <si>
    <t>85</t>
  </si>
  <si>
    <t>1072141419</t>
  </si>
  <si>
    <t>86</t>
  </si>
  <si>
    <t>1750738205</t>
  </si>
  <si>
    <t>87</t>
  </si>
  <si>
    <t>2133614285</t>
  </si>
  <si>
    <t>88</t>
  </si>
  <si>
    <t>702231</t>
  </si>
  <si>
    <t>KABELOVÁ CHRÁNIČKA ZEMNÍ DĚLENÁ DN DO 100mm</t>
  </si>
  <si>
    <t>-1933965960</t>
  </si>
  <si>
    <t>89</t>
  </si>
  <si>
    <t>702232</t>
  </si>
  <si>
    <t>KABELOVÁ CHRÁNIČKA ZEMNÍ DĚLENÁ DN PŘES 100 DO 200 MM</t>
  </si>
  <si>
    <t>1965264641</t>
  </si>
  <si>
    <t>90</t>
  </si>
  <si>
    <t>702312.1</t>
  </si>
  <si>
    <t>472512997</t>
  </si>
  <si>
    <t>91</t>
  </si>
  <si>
    <t>58730</t>
  </si>
  <si>
    <t>PŘEDLÁŽDĚNÍ KRYTU ZE SILNIČ. DÍLCŮ ( PANELŮ)</t>
  </si>
  <si>
    <t>1772628825</t>
  </si>
  <si>
    <t>M75fm_1</t>
  </si>
  <si>
    <t>Slaboproud - sdělovací zařízení ( ČD-Telematika )</t>
  </si>
  <si>
    <t>92</t>
  </si>
  <si>
    <t>-1501084394</t>
  </si>
  <si>
    <t>93</t>
  </si>
  <si>
    <t>75IJ12</t>
  </si>
  <si>
    <t>MĚŘENÍ JEDNOSMĚRNÉ NA SDĚLOVACÍM KABELU</t>
  </si>
  <si>
    <t>347705658</t>
  </si>
  <si>
    <t>94</t>
  </si>
  <si>
    <t>75IJ13</t>
  </si>
  <si>
    <t>MĚŘENÍ ÚTLUMU PŘESLECHU NA BLÍZKÉM KONCI NA MÍSTNÍM SDĚL. KABELU ZA 1 ČTYŘKU XN A 1 MĚŘENÝ ÚSEK</t>
  </si>
  <si>
    <t>722670124</t>
  </si>
  <si>
    <t>95</t>
  </si>
  <si>
    <t>453433676</t>
  </si>
  <si>
    <t>SO 01 - Oprava stávajících zpevněných ploch a oplocení</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</si>
  <si>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</si>
  <si>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</si>
  <si>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</si>
  <si>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</si>
  <si>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</si>
  <si>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</si>
  <si>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</si>
  <si>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</si>
  <si>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</si>
  <si>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</si>
  <si>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</si>
  <si>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</si>
  <si>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741 - Elektroinstalace - silnoproud</t>
  </si>
  <si>
    <t xml:space="preserve">    767 - Konstrukce zámečnické</t>
  </si>
  <si>
    <t>HSV</t>
  </si>
  <si>
    <t>Práce a dodávky HSV</t>
  </si>
  <si>
    <t>Zemní práce</t>
  </si>
  <si>
    <t>112101102</t>
  </si>
  <si>
    <t>Odstranění stromů s odřezáním kmene a s odvětvením listnatých, průměru kmene přes 300 do 500 mm</t>
  </si>
  <si>
    <t>CS ÚRS 2020 01</t>
  </si>
  <si>
    <t>336719198</t>
  </si>
  <si>
    <t>PSC</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</si>
  <si>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</si>
  <si>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Poznámka k položce:_x000D_
"Dle technické zprávy, výkresových příloh projektové dokumentace a dle TKP staveb státních drah. Dle výkazů materiálu projektu. Dle tabulky kubatur projektanta. 
Kácení solitérních stromů 
2,02=2,000000 [A]"</t>
  </si>
  <si>
    <t>112251102</t>
  </si>
  <si>
    <t>Odstranění pařezů strojně s jejich vykopáním, vytrháním nebo odstřelením průměru přes 300 do 500 mm</t>
  </si>
  <si>
    <t>-1329020212</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</si>
  <si>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2._x000D_
4. Zásyp jam po pařezech se oceňuje cenami souboru cen 174 2.. Zásyp jam po pařezech._x000D_
5. Průměr pařezu se měří v místě řezu kmene na základě dvojího na sebe kolmého měření a následného zprůměrování naměřených hodnot._x000D_
</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</si>
  <si>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</si>
  <si>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</si>
  <si>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</si>
  <si>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-1780588718</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</si>
  <si>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</si>
  <si>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Poznámka k položce:_x000D_
"Dle technické zprávy, výkresových příloh projektové dokumentace a dle TKP staveb státních drah. Dle výkazů materiálu projektu. Dle tabulky kubatur projektanta. 
Odstranění stávajícího dlážděného chodníku z plošné dlažby, tl. 60mm 
37,80*0,0602.268=2,268000 [A]"</t>
  </si>
  <si>
    <t>VV</t>
  </si>
  <si>
    <t>Odstranění stávajícího dlážděného chodníku z plošné dlažby ,tl. 60mm</t>
  </si>
  <si>
    <t>37,80</t>
  </si>
  <si>
    <t>113106171</t>
  </si>
  <si>
    <t>Rozebrání dlažeb a dílců vozovek a ploch s přemístěním hmot na skládku na vzdálenost do 3 m nebo s naložením na dopravní prostředek, s jakoukoliv výplní spár ručně ze zámkové dlažby s ložem z kameniva</t>
  </si>
  <si>
    <t>583711770</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</si>
  <si>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</si>
  <si>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Poznámka k položce:_x000D_
"Dle technické zprávy, výkresových příloh projektové dokumentace a dle TKP staveb státních drah. Dle výkazů materiálu projektu. Dle tabulky kubatur projektanta. 
Předláždění parkoviště původní dlažbou 
1,01=1,000000 [A]"</t>
  </si>
  <si>
    <t xml:space="preserve">Předláždění parkoviště původní dlažbou </t>
  </si>
  <si>
    <t>1,00</t>
  </si>
  <si>
    <t>113106191</t>
  </si>
  <si>
    <t>Rozebrání dlažeb a dílců vozovek a ploch s přemístěním hmot na skládku na vzdálenost do 3 m nebo s naložením na dopravní prostředek, s jakoukoliv výplní spár strojně ze silničních dílců jakýchkoliv rozměrů, s ložem z kameniva nebo živice se spárami zalitými živicí</t>
  </si>
  <si>
    <t>1258887805</t>
  </si>
  <si>
    <t>Poznámka k položce:_x000D_
"Dle technické zprávy, výkresových příloh projektové dokumentace a dle TKP staveb státních drah. Dle výkazů materiálu projektu. Dle tabulky kubatur projektanta. 
Rozebrání panelové plochy z betonových prvků, tl. cca 180mm 
panely budou předány správci 
868,0*0,180156.24=156,240000 [A]_x000D_
Odou předány správci 
30,80*0,1805.544=5,544000 [B] 
------------------------------------------------- _x000D_
Odstranění zapanelované plochy kolejí tvořené betonovými prvky, tl. cca 150 mm 
110,0*0,15016.5=16,500000 [C] 
Celkem: A+B+C=178,284000 [D]"</t>
  </si>
  <si>
    <t>Rozebrání panelové plochy z betonových prvků tl. cca 180mm</t>
  </si>
  <si>
    <t>868,00</t>
  </si>
  <si>
    <t>Odstranění panelové plochy kolejí tvořené betonovými prvky tl. cca 150mm</t>
  </si>
  <si>
    <t>110,00</t>
  </si>
  <si>
    <t>Součet</t>
  </si>
  <si>
    <t>113107121</t>
  </si>
  <si>
    <t>Odstranění podkladů nebo krytů ručně s přemístěním hmot na skládku na vzdálenost do 3 m nebo s naložením na dopravní prostředek z kameniva hrubého drceného, o tl. vrstvy do 100 mm</t>
  </si>
  <si>
    <t>-1500360738</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</si>
  <si>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</si>
  <si>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Poznámka k položce:_x000D_
Dle technické zprávy, výkresových příloh projektové dokumentace a dle TKP staveb státních drah. Dle výkazů materiálu projektu. Dle tabulky kubatur projektanta.</t>
  </si>
  <si>
    <t xml:space="preserve">Odstranění podkladních vrstev pod dlažbou  hl. 100mm </t>
  </si>
  <si>
    <t>160,00</t>
  </si>
  <si>
    <t>113107122</t>
  </si>
  <si>
    <t>Odstranění podkladů nebo krytů ručně s přemístěním hmot na skládku na vzdálenost do 3 m nebo s naložením na dopravní prostředek z kameniva hrubého drceného, o tl. vrstvy přes 100 do 200 mm</t>
  </si>
  <si>
    <t>-424271916</t>
  </si>
  <si>
    <t xml:space="preserve">Odstranění štěrkové plochy s kamením, tl. 150mm </t>
  </si>
  <si>
    <t xml:space="preserve">Odstranění podkladních vrstev pod dlažbou  hl. 190mm </t>
  </si>
  <si>
    <t>113107123</t>
  </si>
  <si>
    <t>Odstranění podkladů nebo krytů ručně s přemístěním hmot na skládku na vzdálenost do 3 m nebo s naložením na dopravní prostředek z kameniva hrubého drceného, o tl. vrstvy přes 200 do 300 mm</t>
  </si>
  <si>
    <t>-336745883</t>
  </si>
  <si>
    <t>Odstranění štěrkové plochy s kamením, tl. 250mm</t>
  </si>
  <si>
    <t>126,00</t>
  </si>
  <si>
    <t xml:space="preserve">Odstranění podkladních vrstev vozovky tl. 300mm </t>
  </si>
  <si>
    <t>9</t>
  </si>
  <si>
    <t>113107142</t>
  </si>
  <si>
    <t>Odstranění podkladů nebo krytů ručně s přemístěním hmot na skládku na vzdálenost do 3 m nebo s naložením na dopravní prostředek živičných, o tl. vrstvy přes 50 do 100 mm</t>
  </si>
  <si>
    <t>-1278165553</t>
  </si>
  <si>
    <t>Poznámka k položce:_x000D_
"Dle technické zprávy, výkresových příloh projektové dokumentace a dle TKP staveb státních drah. Dle výkazů materiálu projektu. Dle tabulky kubatur projektanta. 
Demolice asfaltového krytu vozovky v tl. cca 90mm 
9,0*0,0900.81=0,810000 [A]"</t>
  </si>
  <si>
    <t>113154111</t>
  </si>
  <si>
    <t>Frézování živičného podkladu nebo krytu s naložením na dopravní prostředek plochy do 500 m2 bez překážek v trase pruhu šířky do 0,5 m, tloušťky vrstvy do 30 mm</t>
  </si>
  <si>
    <t>-1959299278</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</si>
  <si>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</si>
  <si>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 xml:space="preserve">Frézování asfaltových vrstev vozovky v tl. 25mm </t>
  </si>
  <si>
    <t>1,50</t>
  </si>
  <si>
    <t>113154112</t>
  </si>
  <si>
    <t>Frézování živičného podkladu nebo krytu s naložením na dopravní prostředek plochy do 500 m2 bez překážek v trase pruhu šířky do 0,5 m, tloušťky vrstvy 40 mm</t>
  </si>
  <si>
    <t>-137136731</t>
  </si>
  <si>
    <t xml:space="preserve">Frézování asfaltových vrstev vozovky v tl. 40mm </t>
  </si>
  <si>
    <t>3,00</t>
  </si>
  <si>
    <t>113202111</t>
  </si>
  <si>
    <t>Vytrhání obrub s vybouráním lože, s přemístěním hmot na skládku na vzdálenost do 3 m nebo s naložením na dopravní prostředek z krajníků nebo obrubníků stojatých</t>
  </si>
  <si>
    <t>-404727201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</si>
  <si>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</si>
  <si>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Poznámka k položce:_x000D_
"Dle technické zprávy, výkresových příloh projektové dokumentace a dle TKP staveb státních drah. Dle výkazů materiálu projektu. Dle tabulky kubatur projektanta. 
Odstranění betonových silničních obrubníků včetně betonového lože 
58,058=58,000000 [A]"</t>
  </si>
  <si>
    <t xml:space="preserve">Odstranění betonových silničních obrubníků včetně betonového lože </t>
  </si>
  <si>
    <t>58,058</t>
  </si>
  <si>
    <t>121151103</t>
  </si>
  <si>
    <t>Sejmutí ornice strojně při souvislé ploše do 100 m2, tl. vrstvy do 200 mm</t>
  </si>
  <si>
    <t>525438313</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</si>
  <si>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</si>
  <si>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Poznámka k položce:_x000D_
"Dle technické zprávy, výkresových příloh projektové dokumentace a dle TKP staveb státních drah. Dle výkazů materiálu projektu. Dle tabulky kubatur projektanta. 
Odhumusování v tl. 150mm 
1280,0*0,150192=192,000000 [A]"</t>
  </si>
  <si>
    <t>Odhumusování v tl. 150mm</t>
  </si>
  <si>
    <t>1280,00</t>
  </si>
  <si>
    <t>122151103</t>
  </si>
  <si>
    <t>Odkopávky a prokopávky nezapažené strojně v hornině třídy těžitelnosti I skupiny 1 a 2 přes 50 do 100 m3</t>
  </si>
  <si>
    <t>-1479061246</t>
  </si>
  <si>
    <t xml:space="preserve">Poznámka k souboru cen:_x000D_
1. V cenách jsou započteny i náklady na přehození výkopku na vzdálenost do 3 m nebo naložení na dopravní prostředek._x000D_
</t>
  </si>
  <si>
    <t>Poznámka k položce:_x000D_
"ornice pro ohumusování z meziskládky 
viz pol. 18232 
459,0*0,15068.85=68,850000 [A]"</t>
  </si>
  <si>
    <t>ornice pro ohumusování z meziskládky</t>
  </si>
  <si>
    <t>68,85</t>
  </si>
  <si>
    <t>131151104</t>
  </si>
  <si>
    <t>Hloubení nezapažených jam a zářezů strojně s urovnáním dna do předepsaného profilu a spádu v hornině třídy těžitelnosti I skupiny 1 a 2 přes 100 do 500 m3</t>
  </si>
  <si>
    <t>542145483</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</si>
  <si>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</si>
  <si>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Poznámka k položce:_x000D_
"Dle technické zprávy, výkresových příloh projektové dokumentace a dle TKP staveb státních drah. Dle výkazů materiálu projektu. Dle tabulky kubatur projektanta. 
Výkop pro komunikace (obecný) 
302,0302=302,000000 [A]"</t>
  </si>
  <si>
    <t xml:space="preserve">Výkop pro komunikace (obecný) </t>
  </si>
  <si>
    <t>302,00</t>
  </si>
  <si>
    <t>162751117</t>
  </si>
  <si>
    <t>Vodorovné přemístění výkopku nebo sypaniny po suchu na obvyklém dopravním prostředku, bez naložení výkopku, avšak se složením bez rozhrnutí z horniny třídy těžitelnosti I skupiny 1 až 3 na vzdálenost přes 9 000 do 10 000 m</t>
  </si>
  <si>
    <t>687685323</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</si>
  <si>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</si>
  <si>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</si>
  <si>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</si>
  <si>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-607500513</t>
  </si>
  <si>
    <t>302*10</t>
  </si>
  <si>
    <t>171151111</t>
  </si>
  <si>
    <t>Uložení sypanin do násypů s rozprostřením sypaniny ve vrstvách a s hrubým urovnáním zhutněných z hornin nesoudržných sypkých</t>
  </si>
  <si>
    <t>528023756</t>
  </si>
  <si>
    <t xml:space="preserve">Poznámka k souboru cen:_x000D_
1. Ceny lze použít i pro uložení sypaniny s předepsaným zhutněním na trvalé skládky, do koryt vodotečí a do prohlubní terénu._x000D_
2. Cenu 25-1101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nelze použít:_x000D_
a) pro uložení sypaniny do hrází; uložení netříděné sypaniny do hrází se oceňuje cenami souboru cen 171 uložení netříděných sypanin do hrází,_x000D_
b) pro uložení sypaniny do ochranných valů nebo těch jejich částí, jejichž šířka je menší než 3 m. Toto uložení se oceňuje cenami souboru cen 175 Obsyp objektů._x000D_
</t>
  </si>
  <si>
    <t>Poznámka k položce:_x000D_
"Dle technické zprávy, výkresových příloh projektové dokumentace a dle TKP staveb státních drah. Dle výkazů materiálu projektu. Dle tabulky kubatur projektanta. 
Násyp z vhodného (nenamrzavého) materiálu 
45,1045.1=45,100000 [A]"</t>
  </si>
  <si>
    <t>Násyp z vhodného (nenamrzavého) materiálu</t>
  </si>
  <si>
    <t>45,10</t>
  </si>
  <si>
    <t>171251201</t>
  </si>
  <si>
    <t>Uložení sypaniny na skládky nebo meziskládky bez hutnění s upravením uložené sypaniny do předepsaného tvaru</t>
  </si>
  <si>
    <t>433591327</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</si>
  <si>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</si>
  <si>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171201221</t>
  </si>
  <si>
    <t>Poplatek za uložení stavebního odpadu na skládce (skládkovné) zeminy a kamení zatříděného do Katalogu odpadů pod kódem 17 05 04</t>
  </si>
  <si>
    <t>t</t>
  </si>
  <si>
    <t>-906980454</t>
  </si>
  <si>
    <t xml:space="preserve">Poznámka k souboru cen:_x000D_
1. Ceny uvedené v souboru cen je doporučeno opravit podle aktuálních cen místně příslušné skládky._x000D_
2. V cenách je započítán poplatek za ukládání odpadu dle zákona 185/2001 Sb._x000D_
</t>
  </si>
  <si>
    <t>302,00*1,90</t>
  </si>
  <si>
    <t>181411131</t>
  </si>
  <si>
    <t>Založení trávníku na půdě předem připravené plochy do 1000 m2 výsevem včetně utažení parkového v rovině nebo na svahu do 1:5</t>
  </si>
  <si>
    <t>-1726560129</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</si>
  <si>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</si>
  <si>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M</t>
  </si>
  <si>
    <t>00572410</t>
  </si>
  <si>
    <t>osivo směs travní parková</t>
  </si>
  <si>
    <t>kg</t>
  </si>
  <si>
    <t>608274461</t>
  </si>
  <si>
    <t>459*0,025 "Přepočtené koeficientem množství</t>
  </si>
  <si>
    <t>181951112</t>
  </si>
  <si>
    <t>Úprava pláně vyrovnáním výškových rozdílů strojně v hornině třídy těžitelnosti I, skupiny 1 až 3 se zhutněním</t>
  </si>
  <si>
    <t>1463888733</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</si>
  <si>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</si>
  <si>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Poznámka k položce:_x000D_
"Dle technické zprávy, výkresových příloh projektové dokumentace a dle TKP staveb státních drah. Dle výkazů materiálu projektu. Dle tabulky kubatur projektanta. 
_x000D_
Úprava zemní pláně - vyrovnání, přehutnění_x000D_
Konstrukce asfaltové vozovky (na plochách parkoviště) 
11,9011.9=11,900000 [A]_x000D_
Konstrukce dlážděné vozovky (km 0,002 00 - km 0,101 55, za budovou bývalého spádovištního stavědla)_x000D_
690,0690=690,000000 [B]_x000D_
Konstrukce dlážděné vozovky s drenážní dlažbou (km 0,101 55 - km 172,50) 
530,0530=530,000000 [C]_x000D_
Konstrukce asfaltové vozovky mezi kolejnicemi 
159,0159=159,000000 [D]_x000D_
Konstrukce parkovacích ploch 
555,0555=555,000000 [E]_x000D_
Konstrukce chodníku 
136,0136=136,000000 [F] 
Celkem: A+B+C+D+E+F=2 081,900000 [G]"</t>
  </si>
  <si>
    <t xml:space="preserve">Úprava zemní pláně - vyrovnání, přehutnění </t>
  </si>
  <si>
    <t>2081,90</t>
  </si>
  <si>
    <t>185803111</t>
  </si>
  <si>
    <t>Ošetření trávníku jednorázové v rovině nebo na svahu do 1:5</t>
  </si>
  <si>
    <t>1161196424</t>
  </si>
  <si>
    <t xml:space="preserve">Poznámka k souboru cen:_x000D_
1. V cenách nejsou započteny náklady na :_x000D_
a) vypletí; tyto práce se oceňují cenami části C02 souboru cen 185 80-42 Vypletí,_x000D_
b) zalití; tyto práce se oceňují cenami části C02 souboru cen 185 80-43 Zalití rostlin vodou_x000D_
c) chemické odplevelení; tyto práce se oceňují cenami části A02 souboru cen 184 80-22 Chemické odplevelení trávníku,_x000D_
d) hnojení; tyto práce se oceňuji cenami části A02 souboru cen 184 85-11 Hnojení roztokem hnojiva nebo 185 80-21 Hnojení._x000D_
2. V cenách jsou započteny i náklady na pokosení se shrabáním, naložením shrabu na dopravní prostředek s odvezením do vzdálenosti 20 km a vyložením shrabu._x000D_
3. V cenách o sklonu svahu přes 1:1 jsou uvažovány podmínky pro svahy běžně schůdné; bez použití lezeckých technik. V případě použití lezeckých technik se tyto náklady oceňují individuálně._x000D_
</t>
  </si>
  <si>
    <t>Poznámka k položce:_x000D_
"Dle technické zprávy, výkresových příloh projektové dokumentace a dle TKP staveb státních drah. Dle výkazů materiálu projektu. Dle tabulky kubatur projektanta. 
viz pol. 18232 
459,0459=459,000000 [A]"</t>
  </si>
  <si>
    <t>Zakládání</t>
  </si>
  <si>
    <t>274313611</t>
  </si>
  <si>
    <t>Základy z betonu prostého pasy betonu kamenem neprokládaného tř. C 16/20</t>
  </si>
  <si>
    <t>-2086186680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</si>
  <si>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</si>
  <si>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Poznámka k položce:_x000D_
Dle technické zprávy, výkresových příloh projektové dokumentace a dle TKP staveb státních drah. Dle výkazů materiálu projektu. Dle tabulky kubatur projektanta. _x000D_
oplocení - základový pás brány z prostého betonu, C16/20 _x000D_
1,201.2=1,200000 [A]</t>
  </si>
  <si>
    <t xml:space="preserve">oplocení - základový pás brány z prostého betonu, C16/20 </t>
  </si>
  <si>
    <t>1,20</t>
  </si>
  <si>
    <t>275313611</t>
  </si>
  <si>
    <t>Základy z betonu prostého patky a bloky z betonu kamenem neprokládaného tř. C 16/20</t>
  </si>
  <si>
    <t>-322981642</t>
  </si>
  <si>
    <t xml:space="preserve">prostý beton - základové patky sloupků, 400x400x1000mm, C16/20 </t>
  </si>
  <si>
    <t>1,70</t>
  </si>
  <si>
    <t xml:space="preserve">prostý beton - základové patky vzpěr, 400x700x500mm, C16/20 </t>
  </si>
  <si>
    <t>0,90</t>
  </si>
  <si>
    <t xml:space="preserve">základová patka pod pilíře branky, prostý beton, C16/20 </t>
  </si>
  <si>
    <t>0,70</t>
  </si>
  <si>
    <t>Svislé a kompletní konstrukce</t>
  </si>
  <si>
    <t>338171123</t>
  </si>
  <si>
    <t>Montáž sloupků a vzpěr plotových ocelových trubkových nebo profilovaných výšky do 2,60 m se zabetonováním do 0,08 m3 do připravených jamek</t>
  </si>
  <si>
    <t>352721239</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</si>
  <si>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</si>
  <si>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 xml:space="preserve">sloupky </t>
  </si>
  <si>
    <t xml:space="preserve">vzpěry </t>
  </si>
  <si>
    <t>553000001</t>
  </si>
  <si>
    <t>Systémové sloupky oplocení včetně všech komponentů (krycí víčka, kotevní desky apod.), rozměru 60x60mm, výšky 2600mm, vetknuté do zákl. patek  - dodávka</t>
  </si>
  <si>
    <t>138896339</t>
  </si>
  <si>
    <t>Poznámka k položce:_x000D_
Dle technické zprávy, výkresových příloh projektové dokumentace a dle TKP staveb státních drah. Dle výkazů materiálu projektu. Dle tabulky kubatur projektanta. _x000D_
systémové sloupky oplocení včetně všech komponentů (krycí víčka, kotevní desky apod.), rozměru 60x60mm, výšky 2600mm, vetknuté do zákl. patek _x000D_
10,010=10,000000 [A]</t>
  </si>
  <si>
    <t>553000002</t>
  </si>
  <si>
    <t xml:space="preserve">Systémové vzpěry oplocení výšky 2600mm, - dodávka_x000D_
</t>
  </si>
  <si>
    <t>-1577668374</t>
  </si>
  <si>
    <t>Poznámka k položce:_x000D_
"Dle technické zprávy, výkresových příloh projektové dokumentace a dle TKP staveb státních drah. Dle výkazů materiálu projektu. Dle tabulky kubatur projektanta. 
ocelové vzpěry, v. 2700 mm 
6,06=6,000000 [A]"</t>
  </si>
  <si>
    <t>348101110</t>
  </si>
  <si>
    <t>Osazení vrat a vrátek k oplocení na sloupky zděné nebo betonové, plochy jednotlivě do 2 m2</t>
  </si>
  <si>
    <t>-1033338874</t>
  </si>
  <si>
    <t xml:space="preserve">Poznámka k souboru cen:_x000D_
1. V cenách jsou započteny i náklady na montážní materiál. Jedná se o drobný materiál, proto není v kalkulaci jmenovitě uveden. Tento materiál je součásti výrobní režie._x000D_
2. V cenách nejsou započteny náklady na dodávku vrat a vrátek; tyto se oceňují ve specifikaci._x000D_
</t>
  </si>
  <si>
    <t>ocelová branka pro pěší, světlost otvoru 900mm,</t>
  </si>
  <si>
    <t>553000004</t>
  </si>
  <si>
    <t xml:space="preserve">ocelová branka pro pěší, světlost otvoru 900mm, uzamykatelná, včetně příslušenství </t>
  </si>
  <si>
    <t>829209698</t>
  </si>
  <si>
    <t>Poznámka k položce:_x000D_
"Dle technické zprávy, výkresových příloh projektové dokumentace a dle TKP staveb státních drah. Dle výkazů materiálu projektu. Dle tabulky kubatur projektanta. 
viz Schema oplocení a vjezdové brány 
ocelová branka pro pěší, světlost otvoru 900mm, uzamykatelná, včetně příslušenství 
0,930*1,701.581=1,581000 [A]"</t>
  </si>
  <si>
    <t>348171146</t>
  </si>
  <si>
    <t>Montáž oplocení z dílců kovových panelových svařovaných, na ocelové profilované sloupky, výšky přes 1,5 do 2,0 m</t>
  </si>
  <si>
    <t>-910417604</t>
  </si>
  <si>
    <t xml:space="preserve">Poznámka k souboru cen:_x000D_
1. V cenách nejsou započteny náklady na dodávku dílců, tyto se oceňují ve specifikaci._x000D_
</t>
  </si>
  <si>
    <t>Poznámka k položce:_x000D_
"Dle technické zprávy, výkresových příloh projektové dokumentace a dle TKP staveb státních drah. Dle výkazů materiálu projektu. Dle tabulky kubatur projektanta. 
panely systémového oplocení rozměrů 2,5m x 1,83m ze svařovaných prutů tl. 6mm (svisle) a 2x 8mm, velikost ok cca 50/200mm, povrchová úprava: pozink + PVC 
20,30*2,5050.75=50,750000 [A]"</t>
  </si>
  <si>
    <t>Montáž panelůového oplocení rozměrů 2,5m x 1,83m ze svařovaných prutů tl. 6mm (svisle) a 2x 8mm</t>
  </si>
  <si>
    <t>19,25</t>
  </si>
  <si>
    <t>553000003</t>
  </si>
  <si>
    <t>panely systémového oplocení rozměrů v. 1,83m (délky 1,94 - 2,53m)  (ze svařovaných prutů tl. 6mm (svisle) a 2x 8mm, velikost ok cca 50/200mm, povrchová úprava: pozink + PVC - dodávka</t>
  </si>
  <si>
    <t>-1778229009</t>
  </si>
  <si>
    <t>4,66+4,47+10,12</t>
  </si>
  <si>
    <t>348172115</t>
  </si>
  <si>
    <t>Montáž vjezdových bran samonosných posuvných jednokřídlových plochy přes 6 do 9 m2</t>
  </si>
  <si>
    <t>786618457</t>
  </si>
  <si>
    <t xml:space="preserve">Poznámka k souboru cen:_x000D_
1. V ceně -2911 je započteno i náklady na programování pohonu._x000D_
2. Ceny neobsahují vybetonování základu pro ukotvení brány o šířce 60 cm a délce1/3 brány; tyto se oceňují cenami katalogu 801-1 Budovy a haly - zděné a monolitické._x000D_
</t>
  </si>
  <si>
    <t>AUTOMATICKÁ SAMONOSNÁ POSUVNÁ BRÁNA, VÝŠKA 1700 MM, SV. Š. 4500 MM TYČOVÁ VÝPLŇ, VČETNĚ POHONU A POVRCHOVÉ ÚPRAVY</t>
  </si>
  <si>
    <t>553000005</t>
  </si>
  <si>
    <t xml:space="preserve">AUTOMATICKÁ SAMONOSNÁ POSUVNÁ BRÁNA, VÝŠKA 1700 MM, SV. Š. 4500 MMTYČOVÁ VÝPLŇ, VČETNĚ POHONU A POVRCHOVÉ ÚPRAVY_x000D_
</t>
  </si>
  <si>
    <t>-1282229111</t>
  </si>
  <si>
    <t>Poznámka k položce:_x000D_
"Dle technické zprávy, výkresových příloh projektové dokumentace a dle TKP staveb státních drah. Dle výkazů materiálu projektu. Dle tabulky kubatur projektanta. 
1,01=1,000000 [A]"</t>
  </si>
  <si>
    <t>181351003</t>
  </si>
  <si>
    <t>Rozprostření a urovnání ornice v rovině nebo ve svahu sklonu do 1:5 strojně při souvislé ploše do 100 m2, tl. vrstvy do 200 mm</t>
  </si>
  <si>
    <t>-2072898311</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</si>
  <si>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</si>
  <si>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Poznámka k položce:_x000D_
"Dle technické zprávy, výkresových příloh projektové dokumentace a dle TKP staveb státních drah. Dle výkazů materiálu projektu. Dle tabulky kubatur projektanta. 
ohumusování v tl. 150mm 
300,0300=300,000000 [A] 
ohumusování v tl. 150mm na plochách rozebrané panelované plochy 
159,0159=159,000000 [B] 
Celkem: A+B=459,000000 [C]"</t>
  </si>
  <si>
    <t xml:space="preserve">ohumusování v tl. 150mm </t>
  </si>
  <si>
    <t>300,00</t>
  </si>
  <si>
    <t xml:space="preserve">ohumusování v tl. 150mm na plochách rozebrané panelované plochy </t>
  </si>
  <si>
    <t>159,00</t>
  </si>
  <si>
    <t>348273231.1</t>
  </si>
  <si>
    <t>Ploty z tvárnic betonových plotový sloupek na maltu cementovou včetně spárování současně při zdění, výplně z betonu C 16/20 a výztuže se štípaným povrchem, rozměru 400 x 300 mm z tvarovek štípaných ze 4 stran (280 x 190 x 400 mm) přírodních</t>
  </si>
  <si>
    <t>99817802</t>
  </si>
  <si>
    <t xml:space="preserve">Poznámka k souboru cen:_x000D_
1. Množství jednotek se u:_x000D_
a) plotových zdí určuje v m2 plochy zdiva,_x000D_
b) příplatku za vyztužení sloupku průběžných plotových zdí určuje v m2 plochy zdiva,_x000D_
c) ztužujících věnců průběžných plotových zdí určuje v m délky zdiva,_x000D_
d) plotové stříšky určuje v m délky zdiva,_x000D_
e) plotových sloupků určuje v m výšky jednotlivých sloupků,_x000D_
f) sloupových hlavic určuje v kusech jednotlivých sloupů,_x000D_
g) kovových doplňků plotového zdiva určuje v kusech jednotlivých dílů._x000D_
2. Položky -229. jsou určeny pro ocenění ztužujících sloupků u průběžných plotových zdí, jedná se o tzv. ztracené sloupky._x000D_
3. Položky -23.. jsou určeny pro ocenění ztužujících věnců u průběžných plotových zdí výšky přes 2 m._x000D_
</t>
  </si>
  <si>
    <t>Poznámka k položce:_x000D_
"Dle technické zprávy, výkresových příloh projektové dokumentace a dle TKP staveb státních drah. Dle výkazů materiálu projektu. Dle tabulky kubatur projektanta. 
zděný pilíř branky 500x500mm, výška 2000mm z dutých tvárnic (ztracené bednění) - 2 kusy 
0,50*0,50*2,0*21=1,000000 [A]"</t>
  </si>
  <si>
    <t xml:space="preserve">zděný pilíř branky 500x500mm, výška 2000mm z dutých tvárnic (ztracené bednění) - 2 kusy </t>
  </si>
  <si>
    <t>2,00*2</t>
  </si>
  <si>
    <t>331361821</t>
  </si>
  <si>
    <t>Výztuž sloupů, pilířů, rámových stojek, táhel nebo vzpěr hranatých svislých nebo šikmých (odkloněných) z betonářské oceli 10 505 (R) nebo BSt 500</t>
  </si>
  <si>
    <t>801087866</t>
  </si>
  <si>
    <t>výztuž zděných pilířů branky</t>
  </si>
  <si>
    <t>0,034</t>
  </si>
  <si>
    <t>348273511.1</t>
  </si>
  <si>
    <t>Ploty z tvárnic betonových sloupová hlavice lepená mrazuvzdorným lepidlem, včetně spárování z tvarovek hladkých nebo štípaných, sedlového tvaru, rozměru sloupku 400 x 400 mm přírodních</t>
  </si>
  <si>
    <t>-626965238</t>
  </si>
  <si>
    <t>Komunikace pozemní</t>
  </si>
  <si>
    <t>513505111</t>
  </si>
  <si>
    <t>Pročištění kolejového lože z jakéhokoliv materiálu v mezipražcovém prostoru v koleji nebo kolejovém rozvětvení se zpětným uložením a urovnáním materiálu, do hloubky 250 mm</t>
  </si>
  <si>
    <t>1721410775</t>
  </si>
  <si>
    <t xml:space="preserve">Poznámka k souboru cen:_x000D_
1. Ceny lze použít i pro pročištění kolejového lože za hlavami pražců._x000D_
2. Ceny nelze použít pro souvislé pročištění kolejového lože v koleji nebo kolejovém rozvětvení; toto se oceňuje cenami souboru cen 513 50-51 Pročištění kolejového lože, části A 02._x000D_
3. V cenách nejsou započteny náklady na:_x000D_
a) doplnění kolejového lože; tyto se oceňují cenami souboru cen 511 . . - . . Kolejové lože, části A 02,_x000D_
b) odklizení odpadního materiálu z kolejového lože; tyto se oceňují cenami souboru cen 997 24-1. . . Doprava vybouraných hmot, konstrukcí a hmot této části katalogu._x000D_
4. Množství měrných jednotek se určí v m2 součinem délky osy koleje a šířky, která se stanoví:_x000D_
a) v otevřeném kolejovém loži při hloubce čištění_x000D_
- do 250 mm šířka 3,90 m,_x000D_
- do 350 mm šířka 4,03 m,_x000D_
- do 450 mm šířka 4,15 m_x000D_
b) v zapuštěném kolejovém loži šířka 3,40 m při jakékoliv hloubce čištění_x000D_
c) při čištění jen za hlavami pražců při hloubce čištění_x000D_
- do 350 mm jednostranně šířka 0,72 m, oboustranně šířka 1,44 m_x000D_
- do 450 mm jednostranně šířka 0,78 m, oboustranně šířka 1,56 m_x000D_
</t>
  </si>
  <si>
    <t>Poznámka k položce:_x000D_
"Dle technické zprávy, výkresových příloh projektové dokumentace a dle TKP staveb státních drah. Dle výkazů materiálu projektu. Dle tabulky kubatur projektanta. 
Čištění mezikolejnicového prostoru 
62,5062.5=62,500000 [A]"</t>
  </si>
  <si>
    <t xml:space="preserve">Čištění mezikolejnicového prostoru </t>
  </si>
  <si>
    <t>62,50</t>
  </si>
  <si>
    <t>564851111</t>
  </si>
  <si>
    <t>Podklad ze štěrkodrti ŠD s rozprostřením a zhutněním, po zhutnění tl. 150 mm</t>
  </si>
  <si>
    <t>1341951732</t>
  </si>
  <si>
    <t>Poznámka k položce:_x000D_
"Dle technické zprávy, výkresových příloh projektové dokumentace a dle TKP staveb státních drah. Dle výkazů materiálu projektu. Dle tabulky kubatur projektanta. 
Štěrkodrť fr. 0/32, ŠDa, tl. min. 150 mm     
Konstrukce asfaltové vozovky (na plochách parkoviště) 
11,9011.9=11,900000 [A] 
Konstrukce asfaltové vozovky mezi kolejnicemi 
159,0159=159,000000 [B] 
Štěrkodrť fr. 0/32, ŠDb, tl. min. 150 mm     
Konstrukce asfaltové vozovky (na plochách parkoviště) 
11,9011.9=11,900000 [C] 
Konstrukce chodníku 
136,0136=136,000000 [D] 
Celkem: A+B+C+D=318,800000 [E]"</t>
  </si>
  <si>
    <t xml:space="preserve">Konstrukce asfaltové vozovky (na plochách parkoviště) </t>
  </si>
  <si>
    <t>11,90</t>
  </si>
  <si>
    <t xml:space="preserve">Konstrukce asfaltové vozovky mezi kolejnicemi </t>
  </si>
  <si>
    <t xml:space="preserve">Konstrukce chodníku </t>
  </si>
  <si>
    <t>136,00</t>
  </si>
  <si>
    <t>564871111</t>
  </si>
  <si>
    <t>Podklad ze štěrkodrti ŠD s rozprostřením a zhutněním, po zhutnění tl. 250 mm</t>
  </si>
  <si>
    <t>938950414</t>
  </si>
  <si>
    <t>Poznámka k položce:_x000D_
"Dle technické zprávy, výkresových příloh projektové dokumentace a dle TKP staveb státních drah. Dle výkazů materiálu projektu. Dle tabulky kubatur projektanta. 
štěrkodrť fr. 0/32, ŠDb, tl. min. 250 mm     
Konstrukce dlážděné vozovky (km 0,002 00 - km 0,101 55, za budovou bývalého spádovištního stavědla) 
690,0690=690,000000 [A] 
Konstrukce dlážděné vozovky s drenážní dlažbou (km 0,101 55 - km 172,50) 
530,0530=530,000000 [B] 
Konstrukce parkovacích ploch 
555,0555=555,000000 [C] 
Celkem: A+B+C=1 775,000000 [D]"</t>
  </si>
  <si>
    <t xml:space="preserve">Konstrukce dlážděné vozovky (km 0,002 00 - km 0,101 55, za budovou bývalého spádovištního stavědla) </t>
  </si>
  <si>
    <t>690,00</t>
  </si>
  <si>
    <t xml:space="preserve">Konstrukce dlážděné vozovky s drenážní dlažbou (km 0,101 55 - km 172,50) </t>
  </si>
  <si>
    <t>530,00</t>
  </si>
  <si>
    <t xml:space="preserve">Konstrukce parkovacích ploch </t>
  </si>
  <si>
    <t>555,00</t>
  </si>
  <si>
    <t>565135111</t>
  </si>
  <si>
    <t>Asfaltový beton vrstva podkladní ACP 16 (obalované kamenivo střednězrnné - OKS) s rozprostřením a zhutněním v pruhu šířky přes 1,5 do 3 m, po zhutnění tl. 50 mm</t>
  </si>
  <si>
    <t>372628803</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</si>
  <si>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</si>
  <si>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Poznámka k položce:_x000D_
"Dle technické zprávy, výkresových příloh projektové dokumentace a dle TKP staveb státních drah. Dle výkazů materiálu projektu. Dle tabulky kubatur projektanta. 
Asfaltový beton pro podkladní vrstvy, ACP 16+, tl. 50 mm 
Konstrukce asfaltové vozovky (na plochách parkoviště) 
11,9011.9=11,900000 [A] 
Konstrukce asfaltové vozovky mezi kolejnicemi 
159,0159=159,000000 [B] 
Celkem: A+B=170,900000 [C]"</t>
  </si>
  <si>
    <t>573111112</t>
  </si>
  <si>
    <t>Postřik infiltrační PI z asfaltu silničního s posypem kamenivem, v množství 1,00 kg/m2</t>
  </si>
  <si>
    <t>-762988635</t>
  </si>
  <si>
    <t>Poznámka k položce:_x000D_
"Dle technické zprávy, výkresových příloh projektové dokumentace a dle TKP staveb státních drah. Dle výkazů materiálu projektu. Dle tabulky kubatur projektanta. 
Infiltrační postřik asf., PI 1,0 Kg/m2 
Konstrukce asfaltové vozovky (na plochách parkoviště) 
11,9011.9=11,900000 [A] 
Konstrukce asfaltové vozovky mezi kolejnicemi 
159,0159=159,000000 [B] 
Celkem: A+B=170,900000 [C]"</t>
  </si>
  <si>
    <t>573211109</t>
  </si>
  <si>
    <t>Postřik spojovací PS bez posypu kamenivem z asfaltu silničního, v množství 0,50 kg/m2</t>
  </si>
  <si>
    <t>229838505</t>
  </si>
  <si>
    <t>577134211</t>
  </si>
  <si>
    <t>Asfaltový beton vrstva obrusná ACO 11 (ABS) s rozprostřením a se zhutněním z nemodifikovaného asfaltu v pruhu šířky do 3 m tř. II, po zhutnění tl. 40 mm</t>
  </si>
  <si>
    <t>-705209637</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</si>
  <si>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</si>
  <si>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Poznámka k položce:_x000D_
"Dle technické zprávy, výkresových příloh projektové dokumentace a dle TKP staveb státních drah. Dle výkazů materiálu projektu. Dle tabulky kubatur projektanta. 
Asfaltový beton pro obrusné vrstvy, ACO 11, tl. 40 mm 
Konstrukce asfaltové vozovky (na plochách parkoviště) 
11,9011.9=11,900000 [A] 
Konstrukce asfaltové vozovky mezi kolejnicemi 
159,0159=159,000000 [B] 
Celkem: A+B=170,900000 [C]"</t>
  </si>
  <si>
    <t>Konstrukce asfaltové vozovky (na plochách parkoviště</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</si>
  <si>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</si>
  <si>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</si>
  <si>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434681622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</si>
  <si>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</si>
  <si>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Poznámka k položce:_x000D_
"Dle technické zprávy, výkresových příloh projektové dokumentace a dle TKP staveb státních drah. Dle výkazů materiálu projektu. Dle tabulky kubatur projektanta. 
lože z drti frakce 4/8, tl. 40mm 
Konstrukce chodníku 
betonová dlažba zámková (přírodní barva, 200x100mm, s fazetou), Dl, tl. 60mm 
136,0136=136,000000 [A]"</t>
  </si>
  <si>
    <t>59245018</t>
  </si>
  <si>
    <t>dlažba tvar obdélník betonová 200x100x60mm přírodní</t>
  </si>
  <si>
    <t>-1400427379</t>
  </si>
  <si>
    <t>136*1,02 "Přepočtené koeficientem množství</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</si>
  <si>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</si>
  <si>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</si>
  <si>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-508921977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</si>
  <si>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</si>
  <si>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596212213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</si>
  <si>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</si>
  <si>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-75269971</t>
  </si>
  <si>
    <t>59245020</t>
  </si>
  <si>
    <t>dlažba tvar obdélník betonová 200x100x80mm přírodní</t>
  </si>
  <si>
    <t>1954275215</t>
  </si>
  <si>
    <t>1220*1,01 "Přepočtené koeficientem množství</t>
  </si>
  <si>
    <t>596412213</t>
  </si>
  <si>
    <t>Kladení dlažby z betonových vegetačních dlaždic pozemních komunikací s ložem z kameniva těženého nebo drceného tl. do 50 mm, s vyplněním spár a vegetačních otvorů, s hutněním vibrováním tl. 80 mm, pro plochy přes 300 m2</t>
  </si>
  <si>
    <t>278579516</t>
  </si>
  <si>
    <t xml:space="preserve">Poznámka k souboru cen:_x000D_
1. V cenách jsou započteny i náklady na dodávku hmot pro lože a materiálu na výplň spár._x000D_
2. V cenách nejsou započteny náklady na: _x000D_
a) dodávku vegetačních dlaždic, které se oceňují ve specifikaci; ztratné lze dohodnout u plochy do 100 m2 ve výši 3 %, přes 100 do 300 m2 ve výši 2 % a přes 300 m2 ve výši 1 %,_x000D_
b) dodávku výplně ve vegetačních dlaždicích, které se oceňují ve specifikaci,_x000D_
c) založení trávníku. Tyto náklady se oceňují cenami souboru cen 180 40-51 části A02 Katalogu 823-1 Plochy a úprava území._x000D_
3. Část lože přesahující tloušťku 50 mm se oceňuje cenami souboru cen 451 ..-9 Příplatek za každých dalších 10 mm tloušťky podkladu nebo lože._x000D_
</t>
  </si>
  <si>
    <t>Poznámka k položce:_x000D_
"Dle technické zprávy, výkresových příloh projektové dokumentace a dle TKP staveb státních drah. Dle výkazů materiálu projektu. Dle tabulky kubatur projektanta. 
lože z drti frakce 4/8, tl. 40mm 
Konstrukce parkovacích ploch 
betonová dlažba vegetační (přírodní barva, 600x400mm), Dl, tl. 80mm 
555,0555=555,000000 [A]"</t>
  </si>
  <si>
    <t>59246016</t>
  </si>
  <si>
    <t>dlažba plošná betonová vegetační 600x400x80mm</t>
  </si>
  <si>
    <t>-1225490779</t>
  </si>
  <si>
    <t>555*1,01 "Přepočtené koeficientem množství</t>
  </si>
  <si>
    <t>Úpravy povrchů, podlahy a osazování výplní</t>
  </si>
  <si>
    <t>623321141</t>
  </si>
  <si>
    <t>Omítka vápenocementová vnějších ploch nanášená ručně dvouvrstvá, tloušťky jádrové omítky do 15 mm a tloušťky štuku do 3 mm štuková pilířů nebo sloupů</t>
  </si>
  <si>
    <t>-1997665959</t>
  </si>
  <si>
    <t xml:space="preserve">Poznámka k souboru cen:_x000D_
1. Pro ocenění nanášení omítky v tloušťce jádrové omítky přes 15 mm se použije příplatek za každých dalších i započatých 5 mm._x000D_
2. Podkladní a spojovací vrstvy se oceňují cenami souboru cen 62.13-1... této části katalogu._x000D_
</t>
  </si>
  <si>
    <t>Poznámka k položce:_x000D_
"Dle technické zprávy, výkresových příloh projektové dokumentace a dle TKP staveb státních drah. Dle výkazů materiálu projektu. Dle tabulky kubatur projektanta. 
zděný pilíř branky 500x500mm, výška 2000mm - 2 kusy 
(0,50*4)*2,0*28=8,000000 [A]"</t>
  </si>
  <si>
    <t xml:space="preserve">zděný pilíř branky 500x500mm, výška 2000mm - 2 kusy </t>
  </si>
  <si>
    <t>0,50*4*2,00*2</t>
  </si>
  <si>
    <t>Trubní vedení</t>
  </si>
  <si>
    <t>899331111</t>
  </si>
  <si>
    <t>Výšková úprava uličního vstupu nebo vpusti do 200 mm zvýšením poklopu</t>
  </si>
  <si>
    <t>-1395873771</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</si>
  <si>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</si>
  <si>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Poznámka k položce:_x000D_
"Dle technické zprávy, výkresových příloh projektové dokumentace a dle TKP staveb státních drah. Dle výkazů materiálu projektu. Dle tabulky kubatur projektanta. 
výšková úprava poklopů šachet atd. 
8,08=8,000000 [A]"</t>
  </si>
  <si>
    <t xml:space="preserve">výšková úprava poklopů šachet atd. </t>
  </si>
  <si>
    <t>Ostatní konstrukce a práce, bourání</t>
  </si>
  <si>
    <t>914111111</t>
  </si>
  <si>
    <t>Montáž svislé dopravní značky základní velikosti do 1 m2 objímkami na sloupky nebo konzoly</t>
  </si>
  <si>
    <t>-1404076457</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</si>
  <si>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</si>
  <si>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Poznámka k položce:_x000D_
"Dle technické zprávy, výkresových příloh projektové dokumentace a dle TKP staveb státních drah. Dle výkazů materiálu projektu. Dle tabulky kubatur projektanta. 
svislé dopravní značení IP25a, s vyobrazením výstražného kříže a s textem „Pozor, přednost v jízdě drážních vozidel !”  
1,01=1,000000 [A] 
svislé dopravní značení IP25b 
1,01=1,000000 [B] 
Celkem: A+B=2,000000 [C]"</t>
  </si>
  <si>
    <t xml:space="preserve">svislé dopravní značení IP25b </t>
  </si>
  <si>
    <t>40445626</t>
  </si>
  <si>
    <t>informativní značky provozní IP14-IP29, IP31 750x1000mm</t>
  </si>
  <si>
    <t>937627422</t>
  </si>
  <si>
    <t>914511112</t>
  </si>
  <si>
    <t>Montáž sloupku dopravních značek délky do 3,5 m do hliníkové patky</t>
  </si>
  <si>
    <t>437057397</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</si>
  <si>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</si>
  <si>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Poznámka k položce:_x000D_
"Dle technické zprávy, výkresových příloh projektové dokumentace a dle TKP staveb státních drah. Dle výkazů materiálu projektu. Dle tabulky kubatur projektanta. 
svislé dopravní značení IP25a, s vyobrazením výstražného kříže a s textem „Pozor, přednost v jízdě drážních vozidel !”  
1,0*22=2,000000 [A] 
svislé dopravní značení IP25b 
1,0*22=2,000000 [B] 
Celkem: A+B=4,000000 [C]"</t>
  </si>
  <si>
    <t>40445230</t>
  </si>
  <si>
    <t>sloupek pro dopravní značku Zn D 70mm v 3,5m</t>
  </si>
  <si>
    <t>137253571</t>
  </si>
  <si>
    <t xml:space="preserve">svislé dopravní značení IP25a, s vyobrazením výstražného kříže a s textem „Pozor, přednost v jízdě drážních vozidel !”  </t>
  </si>
  <si>
    <t>916131213</t>
  </si>
  <si>
    <t>Osazení silničního obrubníku betonového se zřízením lože, s vyplněním a zatřením spár cementovou maltou stojatého s boční opěrou z betonu prostého, do lože z betonu prostého</t>
  </si>
  <si>
    <t>280040376</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</si>
  <si>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</si>
  <si>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betonový obrubník silniční (150/250/1000)</t>
  </si>
  <si>
    <t>betonový obrubník obloukový  (780x150x250mm) vnější</t>
  </si>
  <si>
    <t>betonový obrubník nájezdový (150/150/1000)</t>
  </si>
  <si>
    <t>480</t>
  </si>
  <si>
    <t>bet. obrubník silniční přechodový pravý (1000x150x150-250mm)</t>
  </si>
  <si>
    <t>bet. obrubník silniční přechodový levý (1000x150x150-250mm)</t>
  </si>
  <si>
    <t>59217032</t>
  </si>
  <si>
    <t>obrubník betonový silniční 1000x150x150mm</t>
  </si>
  <si>
    <t>-1249857598</t>
  </si>
  <si>
    <t>7*1,01 "Přepočtené koeficientem množství</t>
  </si>
  <si>
    <t>59217029</t>
  </si>
  <si>
    <t>obrubník betonový silniční nájezdový 1000x150x150mm</t>
  </si>
  <si>
    <t>1853048103</t>
  </si>
  <si>
    <t>480*1,01 "Přepočtené koeficientem množství</t>
  </si>
  <si>
    <t>59217030</t>
  </si>
  <si>
    <t>obrubník betonový silniční přechodový 1000x150x150-250mm</t>
  </si>
  <si>
    <t>569734873</t>
  </si>
  <si>
    <t xml:space="preserve">bet. obrubník silniční přechodový pravý </t>
  </si>
  <si>
    <t xml:space="preserve">bet. obrubník silniční přechodový levý </t>
  </si>
  <si>
    <t>4*1,01 "Přepočtené koeficientem množství</t>
  </si>
  <si>
    <t>59217035</t>
  </si>
  <si>
    <t>obrubník betonový obloukový vnější 780x150x250mm</t>
  </si>
  <si>
    <t>-839681916</t>
  </si>
  <si>
    <t>5*1,01 "Přepočtené koeficientem množství</t>
  </si>
  <si>
    <t>916231213</t>
  </si>
  <si>
    <t>Osazení chodníkového obrubníku betonového se zřízením lože, s vyplněním a zatřením spár cementovou maltou stojatého s boční opěrou z betonu prostého, do lože z betonu prostého</t>
  </si>
  <si>
    <t>1169000501</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</si>
  <si>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</si>
  <si>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Poznámka k položce:_x000D_
"Dle technické zprávy, výkresových příloh projektové dokumentace a dle TKP staveb státních drah. Dle výkazů materiálu projektu. Dle tabulky kubatur projektanta. 
betonový obrubník chodníkový (100/250/1000), do bet. lože C16/20 
65,065=65,000000 [A]"</t>
  </si>
  <si>
    <t xml:space="preserve">betonový obrubník chodníkový (100/250/1000), do bet. lože C16/20 </t>
  </si>
  <si>
    <t>65,00</t>
  </si>
  <si>
    <t>59217017</t>
  </si>
  <si>
    <t>obrubník betonový chodníkový 1000x100x250mm</t>
  </si>
  <si>
    <t>480266211</t>
  </si>
  <si>
    <t>65*1,01 "Přepočtené koeficientem množství</t>
  </si>
  <si>
    <t>919122112</t>
  </si>
  <si>
    <t>Utěsnění dilatačních spár zálivkou za tepla v cementobetonovém nebo živičném krytu včetně adhezního nátěru s těsnicím profilem pod zálivkou, pro komůrky šířky 10 mm, hloubky 25 mm</t>
  </si>
  <si>
    <t>854334856</t>
  </si>
  <si>
    <t xml:space="preserve">Poznámka k souboru cen:_x000D_
1. V cenách jsou započteny i náklady na vyčištění spár před těsněním a zalitím a náklady na impregnaci, těsnění a zalití spár včetně dodání hmot._x000D_
</t>
  </si>
  <si>
    <t>Poznámka k položce:_x000D_
"Dle technické zprávy, výkresových příloh projektové dokumentace a dle TKP staveb státních drah. Dle výkazů materiálu projektu. Dle tabulky kubatur projektanta. 
zatěsnění asfaltovou zálivkou modifikovanou- rozhraní stávajícího a nového stavu 
6,06=6,000000 [A]"</t>
  </si>
  <si>
    <t xml:space="preserve">zatěsnění asfaltovou zálivkou modifikovanou- rozhraní stávajícího a nového stavu </t>
  </si>
  <si>
    <t>6,00</t>
  </si>
  <si>
    <t>919735112</t>
  </si>
  <si>
    <t>Řezání stávajícího živičného krytu nebo podkladu hloubky přes 50 do 100 mm</t>
  </si>
  <si>
    <t>-1801427197</t>
  </si>
  <si>
    <t xml:space="preserve">Poznámka k souboru cen:_x000D_
1. V cenách jsou započteny i náklady na spotřebu vody._x000D_
</t>
  </si>
  <si>
    <t>Poznámka k položce:_x000D_
"Dle technické zprávy, výkresových příloh projektové dokumentace a dle TKP staveb státních drah. Dle výkazů materiálu projektu. Dle tabulky kubatur projektanta. 
Řezání asfaltu v tl. do 100mm 
6,06=6,000000 [A]"</t>
  </si>
  <si>
    <t xml:space="preserve">Řezání asfaltu v tl. do 100mm </t>
  </si>
  <si>
    <t>962052211</t>
  </si>
  <si>
    <t>Bourání zdiva železobetonového nadzákladového, objemu přes 1 m3</t>
  </si>
  <si>
    <t>338021854</t>
  </si>
  <si>
    <t xml:space="preserve">Poznámka k souboru cen:_x000D_
1. Bourání pilířů o průřezu přes 0,36 m2 se oceňuje cenami - 2210 a -2211 jako bourání zdiva nadzákladového železobetonového._x000D_
</t>
  </si>
  <si>
    <t>Poznámka k položce:_x000D_
"Dle technické zprávy, výkresových příloh projektové dokumentace a dle TKP staveb státních drah. Dle výkazů materiálu projektu. Dle tabulky kubatur projektanta. 
Demolice železobetonové garáže 
((3,0+6,0+6,0)*2,0+3,0*6,0*2)*0,2013.2=13,200000 [A]"</t>
  </si>
  <si>
    <t>((3,0+6,0+6,0)*2,0+3,0*6,0*2)*0,2013</t>
  </si>
  <si>
    <t>963015131</t>
  </si>
  <si>
    <t>Demontáž prefabrikovaných krycích desek kanálů, šachet nebo žump hmotnosti do 0,12 t</t>
  </si>
  <si>
    <t>-1873125511</t>
  </si>
  <si>
    <t xml:space="preserve">Poznámka k souboru cen:_x000D_
1. V cenách jsou započteny náklady na manipulaci s deskami do vzdálenosti 8 m od osy kanálu._x000D_
2. V cenách jsou započteny náklady na očistění nebo vysekání betonu kolem závěsných ok pro zachycení háků zvedacího mechanizmu._x000D_
3. V cenách nejsou započteny náklady na odstranění krycí mazaniny, izolace a vyrovnávacího potěru. Tyto stavební práce se oceňují příslušnými cenami této části._x000D_
</t>
  </si>
  <si>
    <t>Poznámka k položce:_x000D_
"Dle technické zprávy, výkresových příloh projektové dokumentace a dle TKP staveb státních drah. Dle výkazů materiálu projektu. Dle tabulky kubatur projektanta. 
Odstranění zákrytových desek parovodu z ŽB, tl. 80mm 
6,60*0,0800.528=0,528000 [A]"</t>
  </si>
  <si>
    <t xml:space="preserve">Odstranění zákrytových desek parovodu z ŽB, tl. 80mm </t>
  </si>
  <si>
    <t>966006211</t>
  </si>
  <si>
    <t>Odstranění (demontáž) svislých dopravních značek s odklizením materiálu na skládku na vzdálenost do 20 m nebo s naložením na dopravní prostředek ze sloupů, sloupků nebo konzol</t>
  </si>
  <si>
    <t>717899641</t>
  </si>
  <si>
    <t xml:space="preserve">Poznámka k souboru cen:_x000D_
1. Přemístění demontovaných značek na vzdálenost přes 20 m se oceňuje cenami souborů cen 997 22-1 Vodorovná doprava vybouraných hmot._x000D_
</t>
  </si>
  <si>
    <t>Poznámka k položce:_x000D_
"Dle technické zprávy, výkresových příloh projektové dokumentace a dle TKP staveb státních drah. Dle výkazů materiálu projektu. Dle tabulky kubatur projektanta. 
Demontáž dopravní značky „B1” umístěné na oplocení (bez sloupku) 
značka bude předána správci 
1,01=1,000000 [A]"</t>
  </si>
  <si>
    <t xml:space="preserve">Demontáž dopravní značky „B1” umístěné na oplocení (bez sloupku) </t>
  </si>
  <si>
    <t xml:space="preserve">značka bude předána správci </t>
  </si>
  <si>
    <t>966052121</t>
  </si>
  <si>
    <t>Bourání plotových sloupků a vzpěr železobetonových výšky do 2,5 m s betonovou patkou</t>
  </si>
  <si>
    <t>277598343</t>
  </si>
  <si>
    <t xml:space="preserve">Poznámka k souboru cen:_x000D_
1. V cenách jsou započteny i náklady na odklizení materiálu na vzdálenost do 20 m nebo naložení na dopravní prostředek._x000D_
</t>
  </si>
  <si>
    <t>Poznámka k položce:_x000D_
"Dle technické zprávy, výkresových příloh projektové dokumentace a dle TKP staveb státních drah. Dle výkazů materiálu projektu. Dle tabulky kubatur projektanta. 
Demontáž betonových zahrazovacích sloupků 
sloupky budou předány správci 
8,08=8,000000 [A]"</t>
  </si>
  <si>
    <t xml:space="preserve">Demontáž betonových zahrazovacích sloupků - sloupky budou předány správci </t>
  </si>
  <si>
    <t>966071822</t>
  </si>
  <si>
    <t>Rozebrání oplocení z pletiva drátěného se čtvercovými oky, výšky přes 1,6 do 2,0 m</t>
  </si>
  <si>
    <t>115857171</t>
  </si>
  <si>
    <t xml:space="preserve">Poznámka k souboru cen:_x000D_
1. V cenách jsou započteny i náklady na odklizení materiálu na vzdálenost do 20 m nebo naložení na dopravní prostředek._x000D_
2. V cenách nejsou započteny náklady na demontáž sloupků._x000D_
</t>
  </si>
  <si>
    <t>Poznámka k položce:_x000D_
"Dle technické zprávy, výkresových příloh projektové dokumentace a dle TKP staveb státních drah. Dle výkazů materiálu projektu. Dle tabulky kubatur projektanta. 
Demolice oplocení tvořené pletivem, v. cca 1800mm 
39,039=39,000000 [A]"</t>
  </si>
  <si>
    <t>966072811</t>
  </si>
  <si>
    <t>Rozebrání oplocení z dílců rámových na ocelové sloupky, výšky přes 1 do 2 m</t>
  </si>
  <si>
    <t>228929267</t>
  </si>
  <si>
    <t>Poznámka k položce:_x000D_
"Dle technické zprávy, výkresových příloh projektové dokumentace a dle TKP staveb státních drah. Dle výkazů materiálu projektu. Dle tabulky kubatur projektanta. 
Demolice oplocení ze svařovaných drátěných panelů, v. cca 1800mm 
27,8027.8=27,800000 [A]"</t>
  </si>
  <si>
    <t xml:space="preserve">demontáž oplocení ze svařovaných drátěných panelů, v. cca 1800mm </t>
  </si>
  <si>
    <t>27,80</t>
  </si>
  <si>
    <t>968072558</t>
  </si>
  <si>
    <t>Vybourání kovových rámů oken s křídly, dveřních zárubní, vrat, stěn, ostění nebo obkladů vrat, mimo posuvných a skládacích, plochy do 5 m2</t>
  </si>
  <si>
    <t>-1906654761</t>
  </si>
  <si>
    <t xml:space="preserve">Poznámka k souboru cen:_x000D_
1. V cenách -2244 až -2559 jsou započteny i náklady na vyvěšení křídel._x000D_
2. Cenou -2641 se oceňuje i vybourání nosné ocelové konstrukce pro sádrokartonové příčky._x000D_
</t>
  </si>
  <si>
    <t>Poznámka k položce:_x000D_
"Dle technické zprávy, výkresových příloh projektové dokumentace a dle TKP staveb státních drah. Dle výkazů materiálu projektu. Dle tabulky kubatur projektanta. 
Demolice železobetonové garáže 
vrata kovová 
1,01=1,000000 [A]"</t>
  </si>
  <si>
    <t>vybourání vrat kovových vč. rámu</t>
  </si>
  <si>
    <t>4,80</t>
  </si>
  <si>
    <t>997</t>
  </si>
  <si>
    <t>Přesun sutě</t>
  </si>
  <si>
    <t>997013111</t>
  </si>
  <si>
    <t>Vnitrostaveništní doprava suti a vybouraných hmot vodorovně do 50 m svisle s použitím mechanizace pro budovy a haly výšky do 6 m</t>
  </si>
  <si>
    <t>126409419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</si>
  <si>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</si>
  <si>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997221611</t>
  </si>
  <si>
    <t>Nakládání na dopravní prostředky pro vodorovnou dopravu suti</t>
  </si>
  <si>
    <t>-1142037586</t>
  </si>
  <si>
    <t xml:space="preserve">Poznámka k souboru cen:_x000D_
1. Ceny lze použít i pro překládání při lomené dopravě._x000D_
2. Ceny nelze použít při dopravě po železnici, po vodě nebo neobvyklými dopravními prostředky._x000D_
</t>
  </si>
  <si>
    <t>997221551</t>
  </si>
  <si>
    <t>Vodorovná doprava suti bez naložení, ale se složením a s hrubým urovnáním ze sypkých materiálů, na vzdálenost do 1 km</t>
  </si>
  <si>
    <t>-2047949230</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</si>
  <si>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</si>
  <si>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997221559</t>
  </si>
  <si>
    <t>Vodorovná doprava suti bez naložení, ale se složením a s hrubým urovnáním Příplatek k ceně za každý další i započatý 1 km přes 1 km</t>
  </si>
  <si>
    <t>-1615495268</t>
  </si>
  <si>
    <t>602,106*20</t>
  </si>
  <si>
    <t>997221615</t>
  </si>
  <si>
    <t>Poplatek za uložení stavebního odpadu na skládce (skládkovné) z prostého betonu zatříděného do Katalogu odpadů pod kódem 17 01 01</t>
  </si>
  <si>
    <t>241787355</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</si>
  <si>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</si>
  <si>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997221625</t>
  </si>
  <si>
    <t>Poplatek za uložení stavebního odpadu na skládce (skládkovné) z armovaného betonu zatříděného do Katalogu odpadů pod kódem 17 01 01</t>
  </si>
  <si>
    <t>-966184041</t>
  </si>
  <si>
    <t>997221645</t>
  </si>
  <si>
    <t>Poplatek za uložení stavebního odpadu na skládce (skládkovné) asfaltového bez obsahu dehtu zatříděného do Katalogu odpadů pod kódem 17 03 02</t>
  </si>
  <si>
    <t>-1746420882</t>
  </si>
  <si>
    <t>997221655</t>
  </si>
  <si>
    <t>655645674</t>
  </si>
  <si>
    <t>kámen - odstraněné štěrkové podsypové vrstvy</t>
  </si>
  <si>
    <t>27,20+57,362+57,4</t>
  </si>
  <si>
    <t>998</t>
  </si>
  <si>
    <t>Přesun hmot</t>
  </si>
  <si>
    <t>998223011</t>
  </si>
  <si>
    <t>Přesun hmot pro pozemní komunikace s krytem dlážděným dopravní vzdálenost do 200 m jakékoliv délky objektu</t>
  </si>
  <si>
    <t>930178258</t>
  </si>
  <si>
    <t>PSV</t>
  </si>
  <si>
    <t>Práce a dodávky PSV</t>
  </si>
  <si>
    <t>711</t>
  </si>
  <si>
    <t>Izolace proti vodě, vlhkosti a plynům</t>
  </si>
  <si>
    <t>711161215</t>
  </si>
  <si>
    <t>Izolace proti zemní vlhkosti a beztlakové vodě nopovými fóliemi na ploše svislé S vrstva ochranná, odvětrávací a drenážní výška nopku 20,0 mm, tl. fólie do 1,0 mm</t>
  </si>
  <si>
    <t>-606393732</t>
  </si>
  <si>
    <t xml:space="preserve">nopová fólie, š. 500mm </t>
  </si>
  <si>
    <t>34,00</t>
  </si>
  <si>
    <t>711161384</t>
  </si>
  <si>
    <t>Izolace proti zemní vlhkosti a beztlakové vodě nopovými fóliemi ostatní ukončení izolace provětrávací lištou</t>
  </si>
  <si>
    <t>734179433</t>
  </si>
  <si>
    <t>34,00/0,5</t>
  </si>
  <si>
    <t>741</t>
  </si>
  <si>
    <t>Elektroinstalace - silnoproud</t>
  </si>
  <si>
    <t>741110312</t>
  </si>
  <si>
    <t>Montáž trubek ochranných s nasunutím nebo našroubováním do krabic plastových tuhých, uložených volně, vnitřního Ø přes 40 do 90 mm</t>
  </si>
  <si>
    <t>-102208110</t>
  </si>
  <si>
    <t xml:space="preserve">vytvoření prostupů do zděných pilířů pro vedení kabeláže </t>
  </si>
  <si>
    <t>34571355</t>
  </si>
  <si>
    <t>trubka elektroinstalační ohebná dvouplášťová korugovaná (chránička) D 94/110mm, HDPE+LDPE</t>
  </si>
  <si>
    <t>-1739986933</t>
  </si>
  <si>
    <t>Poznámka k položce:_x000D_
"Dle technické zprávy, výkresových příloh projektové dokumentace a dle TKP staveb státních drah. Dle výkazů materiálu projektu. Dle tabulky kubatur projektanta. 
vytvoření prostupů do zděných pilířů pro vedení kabeláže 
3,0*26=6,000000 [A]"</t>
  </si>
  <si>
    <t>767</t>
  </si>
  <si>
    <t>Konstrukce zámečnické</t>
  </si>
  <si>
    <t>767132811</t>
  </si>
  <si>
    <t>Demontáž stěn a příček z plechů šroubovaných do suti</t>
  </si>
  <si>
    <t>534395182</t>
  </si>
  <si>
    <t>Poznámka k položce:_x000D_
"Dle technické zprávy, výkresových příloh projektové dokumentace a dle TKP staveb státních drah. Dle výkazů materiálu projektu. Dle tabulky kubatur projektanta. 
demolice garáže</t>
  </si>
  <si>
    <t>demontáž garáže</t>
  </si>
  <si>
    <t>18,00*2,20</t>
  </si>
  <si>
    <t>6,00*3,00</t>
  </si>
  <si>
    <t>SO 02 - Oprava kabelovodu a kanálu parovodu</t>
  </si>
  <si>
    <t xml:space="preserve">    4 - Vodorovné konstrukce</t>
  </si>
  <si>
    <t>131251104</t>
  </si>
  <si>
    <t>Hloubení nezapažených jam a zářezů strojně s urovnáním dna do předepsaného profilu a spádu v hornině třídy těžitelnosti I skupiny 3 přes 100 do 500 m3</t>
  </si>
  <si>
    <t>688174153</t>
  </si>
  <si>
    <t>Poznámka k položce:_x000D_
Dle technické zprávy, výkresových příloh projektové dokumentace a dle TKP staveb státních drah. Dle výkazů materiálu projektu. Dle tabulky kubatur projektanta. _x000D_
Viz Zastropení kanálu parovodu - výkres tvaru a výztuže</t>
  </si>
  <si>
    <t xml:space="preserve">Vzorový řez kanálu parovodu </t>
  </si>
  <si>
    <t>(2,40+0,80+0,80+1,0)*(5,060+0,80+0,80+1,0)*1,60</t>
  </si>
  <si>
    <t xml:space="preserve">odpočet stávající konstrukce </t>
  </si>
  <si>
    <t>-(2,0+2,0+2,260)*1,0*0,650</t>
  </si>
  <si>
    <t xml:space="preserve">Zastropení kabelovodu - výkres tvaru a výztuže </t>
  </si>
  <si>
    <t>(16,80+0,80+0,80+1,0)*(2,70+0,80+0,80+1,0)*1,50</t>
  </si>
  <si>
    <t>-16,80*2,70*1,50</t>
  </si>
  <si>
    <t>-1549135017</t>
  </si>
  <si>
    <t>-1966519806</t>
  </si>
  <si>
    <t>143,401*10</t>
  </si>
  <si>
    <t>167151111</t>
  </si>
  <si>
    <t>Nakládání, skládání a překládání neulehlého výkopku nebo sypaniny strojně nakládání, množství přes 100 m3, z hornin třídy těžitelnosti I, skupiny 1 až 3</t>
  </si>
  <si>
    <t>696532325</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</si>
  <si>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</si>
  <si>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-1425872049</t>
  </si>
  <si>
    <t>-538904780</t>
  </si>
  <si>
    <t>143,401*1,90</t>
  </si>
  <si>
    <t>174151101</t>
  </si>
  <si>
    <t>Zásyp sypaninou z jakékoliv horniny strojně s uložením výkopku ve vrstvách se zhutněním jam, šachet, rýh nebo kolem objektů v těchto vykopávkách</t>
  </si>
  <si>
    <t>-279010058</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</si>
  <si>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</si>
  <si>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 xml:space="preserve">výkop jam </t>
  </si>
  <si>
    <t>143,401</t>
  </si>
  <si>
    <t xml:space="preserve">odpočet objemu betonu </t>
  </si>
  <si>
    <t>-(2,254+9,072+0,565+3,629+21,317+2,306)</t>
  </si>
  <si>
    <t>273313611</t>
  </si>
  <si>
    <t>Základy z betonu prostého desky z betonu kamenem neprokládaného tř. C 16/20</t>
  </si>
  <si>
    <t>1814869345</t>
  </si>
  <si>
    <t xml:space="preserve">podkladní beton </t>
  </si>
  <si>
    <t>(5,060+2,00+2,00+1,0+1,0+1,460)*0,10*0,500</t>
  </si>
  <si>
    <t>16,80*0,50*0,10*2</t>
  </si>
  <si>
    <t>311322511</t>
  </si>
  <si>
    <t>Nadzákladové zdi z betonu železového (bez výztuže) nosné odolného proti agresivnímu prostředí tř. C 25/30</t>
  </si>
  <si>
    <t>-1609593114</t>
  </si>
  <si>
    <t xml:space="preserve">Poznámka k souboru cen:_x000D_
1. Při betonování do ztraceného bednění z desek je zohledněna zvýšená opatrnost, aby se předešlo poškození zabudovaných desek._x000D_
2. Při stanovení množství měrných jednotek betonu do ztraceného bednění z desek je třeba zohlednit skutečnou spotřebu betonu v m3 zdiva._x000D_
3. V cenách nejsou započteny náklady na:_x000D_
a) bednění; tyto se oceňují cenami souboru cen:_x000D_
- 31* 35-1 Bednění nadzákladových zdí,_x000D_
- 31* 35-12 Ztracené bednění nadzákladových zdí ze štěpkocementových desek,_x000D_
b) dodání a uložení výztuže; tyto se oceňují cenami souboru cen 31* 36- . . Výztuž nadzákladových zdí._x000D_
4. V cenách pohledového betonu -1812 až -1818 jsou započteny i náklady na pečlivé hutnění zejména při líci konstrukce pro docílení neporušeného maltového povrchu bez vzhledových kazů._x000D_
</t>
  </si>
  <si>
    <t>parovod</t>
  </si>
  <si>
    <t>(5,060+2,00+2,00+1,0+1,0+1,460)*0,580*0,40</t>
  </si>
  <si>
    <t>kabelovod</t>
  </si>
  <si>
    <t>16,80*0,40*1,370*2</t>
  </si>
  <si>
    <t>Vodorovné konstrukce</t>
  </si>
  <si>
    <t>411321414</t>
  </si>
  <si>
    <t>Stropy z betonu železového (bez výztuže) stropů deskových, plochých střech, desek balkonových, desek hřibových stropů včetně hlavic hřibových sloupů tř. C 25/30</t>
  </si>
  <si>
    <t>1503725915</t>
  </si>
  <si>
    <t xml:space="preserve">Poznámka k souboru cen:_x000D_
1. V cenách pohledového betonu 411 35-4 a 411 35-5 jsou započteny i náklady na pečlivé hutnění zejména při líci konstrukce pro docílení neporušeného maltového povrchu bez vzhledových kazů._x000D_
</t>
  </si>
  <si>
    <t>Poznámka k položce:_x000D_
Dle technické zprávy, výkresových příloh projektové dokumentace a dle TKP staveb státních drah. Dle výkazů materiálu projektu. Dle tabulky kubatur projektanta. _x000D_
Viz Zastropení kanálu parovodu - výkres tvaru a výztuže _x000D_
(2,40*5,060-1,460*0,60)*0,202.254=2,254000 [A]</t>
  </si>
  <si>
    <t xml:space="preserve">Zastropení kanálu parovodu - výkres tvaru a výztuže </t>
  </si>
  <si>
    <t>(2,40*5,060-1,460*0,60)*0,20</t>
  </si>
  <si>
    <t>411321616</t>
  </si>
  <si>
    <t>Stropy z betonu železového (bez výztuže) stropů deskových, plochých střech, desek balkonových, desek hřibových stropů včetně hlavic hřibových sloupů tř. C 30/37</t>
  </si>
  <si>
    <t>1768580798</t>
  </si>
  <si>
    <t xml:space="preserve">Viz Zastropení kabelovodu - výkres tvaru a výztuže </t>
  </si>
  <si>
    <t>16,80*2,70*0,20</t>
  </si>
  <si>
    <t>411351011</t>
  </si>
  <si>
    <t>Bednění stropních konstrukcí - bez podpěrné konstrukce desek tloušťky stropní desky přes 5 do 25 cm zřízení</t>
  </si>
  <si>
    <t>2058616023</t>
  </si>
  <si>
    <t xml:space="preserve">Poznámka k souboru cen:_x000D_
1. Ceny bednění deskových stropů 411 35-01 jsou určeny pro desky nebo plošné konzoly rovné, popř. s náběhy._x000D_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konstrukcí._x000D_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konstrukcí._x000D_
4. Klenby při poloměru do 1 m se oceňuje cenami souboru cen 416 35-11. Bednění fabionů na přechodu stěn do stropů, monolitických kleneb, vnějších říms._x000D_
5. Ceny jsou určeny pro bedněné plochy s nízkými požadavky na pohledovost - třída pohledového betonu PB1 dle TP ČSB 03 (garáže, sklepy, apod.)._x000D_
6. Příplatek k cenám za pohledový beton je určen pro třídu pohledového betonu PB2 (běžné budovy). Vyšší třídy pohledovosti se oceňují individuálně._x000D_
</t>
  </si>
  <si>
    <t>2,40*5,060-1,460*0,60</t>
  </si>
  <si>
    <t>16,80*2,70</t>
  </si>
  <si>
    <t>411351012</t>
  </si>
  <si>
    <t>Bednění stropních konstrukcí - bez podpěrné konstrukce desek tloušťky stropní desky přes 5 do 25 cm odstranění</t>
  </si>
  <si>
    <t>1501462946</t>
  </si>
  <si>
    <t>411354313</t>
  </si>
  <si>
    <t>Podpěrná konstrukce stropů - desek, kleneb a skořepin výška podepření do 4 m tloušťka stropu přes 15 do 25 cm zřízení</t>
  </si>
  <si>
    <t>481682184</t>
  </si>
  <si>
    <t xml:space="preserve">Poznámka k souboru cen:_x000D_
1. Podepření větších výšek než 6 m se oceňuje individuálně._x000D_
</t>
  </si>
  <si>
    <t>411354314</t>
  </si>
  <si>
    <t>Podpěrná konstrukce stropů - desek, kleneb a skořepin výška podepření do 4 m tloušťka stropu přes 15 do 25 cm odstranění</t>
  </si>
  <si>
    <t>1015218975</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</si>
  <si>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</si>
  <si>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</si>
  <si>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1010283215</t>
  </si>
  <si>
    <t>Viz Zastropení kanálu parovodu - výkres tvaru a výztuže</t>
  </si>
  <si>
    <t>241,20*1,05*0,001</t>
  </si>
  <si>
    <t>363,60*1,05*0,001</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</si>
  <si>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</si>
  <si>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</si>
  <si>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47102234</t>
  </si>
  <si>
    <t xml:space="preserve">výkaz kari sítí  - 8/100/100 - 3,0 x 2,0 m - 10 ks </t>
  </si>
  <si>
    <t>3,0*2,0*10*7,90*0,001</t>
  </si>
  <si>
    <t>411354234</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</si>
  <si>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40 mm, tl. plechu 0,88 mm</t>
  </si>
  <si>
    <t>-180765312</t>
  </si>
  <si>
    <t xml:space="preserve">Poznámka k souboru cen:_x000D_
1. Konstrukce ocelového profilovaného bednění (ceny -4203 až -4271 za m2 půdorysu shora včetně uložení) vytváří monolitický žebrovaný strop, pro který jsou určeny ceny betonů 411 32-2121 až -2424, ceny výztuže stropů 411 36- . . , je-li předepsána u této spřažené konstrukce, a ceny podpěrné konstrukce._x000D_
</t>
  </si>
  <si>
    <t>Poznámka k položce:_x000D_
Dle technické zprávy, výkresových příloh projektové dokumentace a dle TKP staveb státních drah. Dle výkazů materiálu projektu. Dle tabulky kubatur projektanta. _x000D_
Viz Zastropení kabelovodu - výkres tvaru a výztuže</t>
  </si>
  <si>
    <t xml:space="preserve">Viz Zastropení kabelovodu </t>
  </si>
  <si>
    <t>35,30</t>
  </si>
  <si>
    <t>631311117</t>
  </si>
  <si>
    <t>Mazanina z betonu prostého bez zvýšených nároků na prostředí tl. přes 50 do 80 mm tř. C 30/37</t>
  </si>
  <si>
    <t>-795452806</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</si>
  <si>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</si>
  <si>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Poznámka k položce:_x000D_
Dle technické zprávy, výkresových příloh projektové dokumentace a dle TKP staveb státních drah. Dle výkazů materiálu projektu. Dle tabulky kubatur projektanta. _x000D_
zastropení kabelovodu</t>
  </si>
  <si>
    <t xml:space="preserve">zastropení kabelovodu </t>
  </si>
  <si>
    <t xml:space="preserve">ochrana hydroizolace - beton C 30/37 vyztužen kari sítí 8/150/150 (krytí 40 mm z obou stran) </t>
  </si>
  <si>
    <t>16,80*2,70*0,08</t>
  </si>
  <si>
    <t>631319011</t>
  </si>
  <si>
    <t>Příplatek k cenám mazanin za úpravu povrchu mazaniny přehlazením, mazanina tl. přes 50 do 80 mm</t>
  </si>
  <si>
    <t>1805497843</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</si>
  <si>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</si>
  <si>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631319171</t>
  </si>
  <si>
    <t>Příplatek k cenám mazanin za stržení povrchu spodní vrstvy mazaniny latí před vložením výztuže nebo pletiva pro tl. obou vrstev mazaniny přes 50 do 80 mm</t>
  </si>
  <si>
    <t>1354470083</t>
  </si>
  <si>
    <t>631351101</t>
  </si>
  <si>
    <t>Bednění v podlahách rýh a hran zřízení</t>
  </si>
  <si>
    <t>531503752</t>
  </si>
  <si>
    <t>obvod svisle</t>
  </si>
  <si>
    <t>(16,80+2,70)*2*0,20</t>
  </si>
  <si>
    <t>631351102</t>
  </si>
  <si>
    <t>Bednění v podlahách rýh a hran odstranění</t>
  </si>
  <si>
    <t>42135084</t>
  </si>
  <si>
    <t>631362021</t>
  </si>
  <si>
    <t>Výztuž mazanin ze svařovaných sítí z drátů typu KARI</t>
  </si>
  <si>
    <t>786820891</t>
  </si>
  <si>
    <t xml:space="preserve">Poznámka k souboru cen:_x000D_
1. Betonová podezdívek příček se oceňuje položkou 278 36-1111 souboru cen 278 36-11.1 - Výztuž základu (podezdívky) betonového_x000D_
</t>
  </si>
  <si>
    <t>předahy a prostřih cca 25%</t>
  </si>
  <si>
    <t>16,80*2,70*1,25*5,40*0,001</t>
  </si>
  <si>
    <t>632450134</t>
  </si>
  <si>
    <t>Potěr cementový vyrovnávací ze suchých směsí v ploše o průměrné (střední) tl. přes 40 do 50 mm</t>
  </si>
  <si>
    <t>1012984824</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</si>
  <si>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</si>
  <si>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ochrana hydroizolace - zastropení kanálu parovodu</t>
  </si>
  <si>
    <t>2,40*5,060-1,40*0,60</t>
  </si>
  <si>
    <t>931991112</t>
  </si>
  <si>
    <t>Zřízení těsnění dilatační spáry pásem gumovým profilovým nebo z PVC ve stěně</t>
  </si>
  <si>
    <t>1477153108</t>
  </si>
  <si>
    <t xml:space="preserve">Poznámka k souboru cen:_x000D_
1. V cenách nejsou započteny náklady na pás gumový nebo z PVC. Jeho dodání se oceňuje ve specifikaci. Ztratné lze dohodnout ve výši 5 %._x000D_
</t>
  </si>
  <si>
    <t>těsnící profil prům 30 mm vložený do spáry po vybetonování</t>
  </si>
  <si>
    <t>2,70*2</t>
  </si>
  <si>
    <t>931994132</t>
  </si>
  <si>
    <t>Těsnění spáry betonové konstrukce pásy, profily, tmely tmelem silikonovým spáry dilatační do 4,0 cm2</t>
  </si>
  <si>
    <t>-337132257</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</si>
  <si>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</si>
  <si>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zastropení parovodu</t>
  </si>
  <si>
    <t xml:space="preserve">těsnící elastický tmel </t>
  </si>
  <si>
    <t>2,40+2,40+5,060+5,060+1,0+1,0</t>
  </si>
  <si>
    <t xml:space="preserve">těsnící elastický tmel  </t>
  </si>
  <si>
    <t>16,80*2</t>
  </si>
  <si>
    <t>953312122</t>
  </si>
  <si>
    <t>Vložky svislé do dilatačních spár z polystyrenových desek extrudovaných včetně dodání a osazení, v jakémkoliv zdivu přes 10 do 20 mm</t>
  </si>
  <si>
    <t>-591875388</t>
  </si>
  <si>
    <t xml:space="preserve">zastropení kanálu parovodu </t>
  </si>
  <si>
    <t xml:space="preserve">EPS tl. 10 mm </t>
  </si>
  <si>
    <t>2,0+2,0+4,260+1,0+1,0+2,260</t>
  </si>
  <si>
    <t>zastropení kabelovodu</t>
  </si>
  <si>
    <t xml:space="preserve">EPS tl. 20 mm </t>
  </si>
  <si>
    <t>16,80*0,10*2</t>
  </si>
  <si>
    <t>2,70*0,20</t>
  </si>
  <si>
    <t>2050363407</t>
  </si>
  <si>
    <t>711111001</t>
  </si>
  <si>
    <t>Provedení izolace proti zemní vlhkosti natěradly a tmely za studena na ploše vodorovné V nátěrem penetračním</t>
  </si>
  <si>
    <t>-1212049784</t>
  </si>
  <si>
    <t xml:space="preserve">Poznámka k souboru cen:_x000D_
1. Izolace plochy jednotlivě do 10 m2 se oceňují skladebně cenou příslušné izolace a cenou 711 19-9095 Příplatek za plochu do 10 m2._x000D_
</t>
  </si>
  <si>
    <t>zastropení kanálu parovodu</t>
  </si>
  <si>
    <t>"vodorovná část"</t>
  </si>
  <si>
    <t>(2,40+2,40+4,060+1,10+1,10+1,460)*0,50</t>
  </si>
  <si>
    <t>16,80*0,50*2</t>
  </si>
  <si>
    <t>711112001</t>
  </si>
  <si>
    <t>Provedení izolace proti zemní vlhkosti natěradly a tmely za studena na ploše svislé S nátěrem penetračním</t>
  </si>
  <si>
    <t>-230410560</t>
  </si>
  <si>
    <t>"svislá část"</t>
  </si>
  <si>
    <t>(2,40+5,060+2,40+5,060+0,60+0,60)*0,850</t>
  </si>
  <si>
    <t>16,80*0,550*2</t>
  </si>
  <si>
    <t>11163150</t>
  </si>
  <si>
    <t>lak penetrační asfaltový</t>
  </si>
  <si>
    <t>-1314723730</t>
  </si>
  <si>
    <t>111,906*0,0003 "Přepočtené koeficientem množství</t>
  </si>
  <si>
    <t>711141559</t>
  </si>
  <si>
    <t>Provedení izolace proti zemní vlhkosti pásy přitavením NAIP na ploše vodorovné V</t>
  </si>
  <si>
    <t>-1704422719</t>
  </si>
  <si>
    <t xml:space="preserve">Poznámka k souboru cen:_x000D_
1. Izolace plochy jednotlivě do 10 m2 se oceňují skladebně cenou příslušné izolace a cenou 711 19-9097 Příplatek za plochu do 10 m2._x000D_
</t>
  </si>
  <si>
    <t>711142559</t>
  </si>
  <si>
    <t>Provedení izolace proti zemní vlhkosti pásy přitavením NAIP na ploše svislé S</t>
  </si>
  <si>
    <t>-134838102</t>
  </si>
  <si>
    <t>62832134</t>
  </si>
  <si>
    <t>pás asfaltový natavitelný oxidovaný tl 4,0mm typu V60 S40 s vložkou ze skleněné rohože, s jemnozrnným minerálním posypem</t>
  </si>
  <si>
    <t>661960946</t>
  </si>
  <si>
    <t>79,724+32,182</t>
  </si>
  <si>
    <t>111,906*1,2 "Přepočtené koeficientem množství</t>
  </si>
  <si>
    <t>998711101</t>
  </si>
  <si>
    <t>Přesun hmot pro izolace proti vodě, vlhkosti a plynům stanovený z hmotnosti přesunovaného materiálu vodorovná dopravní vzdálenost do 50 m v objektech výšky do 6 m</t>
  </si>
  <si>
    <t>999401351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</si>
  <si>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</si>
  <si>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SO 03 - Oprava osvětlení a silnoproudé přeložky</t>
  </si>
  <si>
    <t>469 - Stavební práce při elektromontážích</t>
  </si>
  <si>
    <t>490 - Přesun sutě</t>
  </si>
  <si>
    <t>741 - Elektroinstalace - silnoproud</t>
  </si>
  <si>
    <t>748 - Elektromontáže - osvětlovací zařízení a svítidla</t>
  </si>
  <si>
    <t>HZS - Hodinové zúčtovací sazby</t>
  </si>
  <si>
    <t>M-21 - Elektromontáže</t>
  </si>
  <si>
    <t>M-21.2 - Rozvaděče</t>
  </si>
  <si>
    <t>M-21_D - Elektromontáže - Demontáže</t>
  </si>
  <si>
    <t>M-22 - Montáže technologických zařízení pro dopravní stavby</t>
  </si>
  <si>
    <t>M-46 - Zednické práce při extr.mont.pracích</t>
  </si>
  <si>
    <t>M-58 - Revize vyhrazených technických zařízení</t>
  </si>
  <si>
    <t>N01 - Spotřební materiál</t>
  </si>
  <si>
    <t>469</t>
  </si>
  <si>
    <t>Stavební práce při elektromontážích</t>
  </si>
  <si>
    <t>460680203</t>
  </si>
  <si>
    <t>Prorážení otvorů a ostatní bourací práce vybourání otvoru ve zdivu betonovém plochy do 0,0225 m2 a tloušťky přes 30 do 45 cm</t>
  </si>
  <si>
    <t>KUS</t>
  </si>
  <si>
    <t>-9723889</t>
  </si>
  <si>
    <t xml:space="preserve">Poznámka k souboru cen:_x000D_
1. V cenách -0011 až -0013 nejsou započteny náklady na dodávku tvárnic. Tato dodávka se oceňuje ve specifikaci._x000D_
</t>
  </si>
  <si>
    <t>Poznámka k položce:_x000D_
Prorážení otvorů a ostatní bourací práce vybourání otvoru ve zdivu betonovém plochy do 0,0225 m2 a tloušťky přes 30 do 45 cm_x000D_
1. Vcenách -0011 až -0013 nejsou započteny náklady na dodávku tvárnic. Tato dodávka se oceňuje ve specifikaci.</t>
  </si>
  <si>
    <t>460680481</t>
  </si>
  <si>
    <t>Prorážení otvorů a ostatní bourací práce vysekání kapes nebo výklenků ve zdivu pro osazení špalíků, kotevních prvků nebo elektroinstalačního zařízení plochy přes 0,16 do 0,25 m2 a hloubky do 15 cm</t>
  </si>
  <si>
    <t>782282687</t>
  </si>
  <si>
    <t>Poznámka k položce:_x000D_
Prorážení otvorů a ostatní bourací práce vysekání kapes nebo výklenků ve zdivu pro osazení špalíků, kotevních prvků nebo elektroinstalačního zařízení plochy přes 0,16 do 0,25 m2 a hloubky do 15 cm_x000D_
1. Vcenách -0011 až -0013 nejsou započteny náklady na dodávku tvárnic. Tato dodávka se oceňuje ve specifikaci.</t>
  </si>
  <si>
    <t>460680542</t>
  </si>
  <si>
    <t>Prorážení otvorů a ostatní bourací práce vysekání rýh pro montáž trubek a kabelů ve stropech hloubky přes 3 do 5 cm a šířky do 5 cm</t>
  </si>
  <si>
    <t>1619859313</t>
  </si>
  <si>
    <t>Poznámka k položce:_x000D_
Prorážení otvorů a ostatní bourací práce vysekání rýh pro montáž trubek a kabelů ve stropech hloubky přes 3 do 5 cm a šířky do 5 cm_x000D_
1. Vcenách -0011 až -0013 nejsou započteny náklady na dodávku tvárnic. Tato dodávka se oceňuje ve specifikaci.</t>
  </si>
  <si>
    <t>490</t>
  </si>
  <si>
    <t>460120016</t>
  </si>
  <si>
    <t>Ostatní zemní práce při stavbě nadzemních vedení naložení výkopku ručně, z hornin třídy 1 až 4</t>
  </si>
  <si>
    <t>-1890983550</t>
  </si>
  <si>
    <t>Poznámka k položce:_x000D_
Ostatní zemní práce při stavbě nadzemních vedení naložení výkopku ručně, z hornin třídy 1 až 4</t>
  </si>
  <si>
    <t>460120018</t>
  </si>
  <si>
    <t>Ostatní zemní práce při stavbě nadzemních vedení naložení výkopku ručně, z hornin třídy 5 až 7</t>
  </si>
  <si>
    <t>159075754</t>
  </si>
  <si>
    <t>Poznámka k položce:_x000D_
Ostatní zemní práce při stavbě nadzemních vedení naložení výkopku ručně, z hornin třídy 5 až 7</t>
  </si>
  <si>
    <t>460600061</t>
  </si>
  <si>
    <t>Přemístění (odvoz) horniny, suti a vybouraných hmot odvoz suti a vybouraných hmot do 1 km</t>
  </si>
  <si>
    <t>T</t>
  </si>
  <si>
    <t>-163037244</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</si>
  <si>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</si>
  <si>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Poznámka k položce:_x000D_
Přemístění (odvoz) horniny, suti a vybouraných hmot odvoz suti a vybouraných hmot do 1 km_x000D_
1. Vcenách -0021 až -0031 nejsou započteny místní poplatky za uložení výkopku na řízenou skládku. 2. Vcenách -0041 až -0071 nejsou započteny poplatky za uložení suti na řízenou skládku a recyklaci.</t>
  </si>
  <si>
    <t>460600071</t>
  </si>
  <si>
    <t>Přemístění (odvoz) horniny, suti a vybouraných hmot odvoz suti a vybouraných hmot Příplatek k ceně za každý další i započatý 1 km</t>
  </si>
  <si>
    <t>-542304019</t>
  </si>
  <si>
    <t>Poznámka k položce:_x000D_
Přemístění (odvoz) horniny, suti a vybouraných hmot odvoz suti a vybouraných hmot Příplatek k ceně za každý další i započatý 1 km_x000D_
1. Vcenách -0021 až -0031 nejsou započteny místní poplatky za uložení výkopku na řízenou skládku. 2. Vcenách -0041 až -0071 nejsou započteny poplatky za uložení suti na řízenou skládku a recyklaci.</t>
  </si>
  <si>
    <t>-1049028552</t>
  </si>
  <si>
    <t>Poznámka k položce:_x000D_
Nakládání na dopravní prostředky pro vodorovnou dopravu suti_x000D_
1. Ceny lze použít i pro překládání při lomené dopravě. 2. Ceny nelze použít při dopravě po železnici, po vodě nebo neobvyklými dopravními prostředky.</t>
  </si>
  <si>
    <t>997221815</t>
  </si>
  <si>
    <t>Poplatek za uložení stavebního odpadu na skládce (skládkovné) z prostého betonu zatříděného do Katalogu odpadů pod kódem 170 101</t>
  </si>
  <si>
    <t>CS ÚRS 2019 01</t>
  </si>
  <si>
    <t>669487275</t>
  </si>
  <si>
    <t>Poznámka k položce:_x000D_
Poplatek za uložení stavebního odpadu na skládce (skládkovné) z prostého betonu zatříděného do Katalogu odpadů pod kódem 170 101_x000D_
1. Ceny uvedenévsouboru cen je doporučeno upravit podle aktuálních cen místně příslušné skládky odpadů. 2. Uložení odpadů neuvedených vsouboru cen se oceňuje individuálně. 3. Vcenách je započítán poplatek za ukládání odpadu dle zákona 185/2001 Sb. 4. Případné drcení stavebního odpadu lze ocenit cenami souboru cen 997 00-60 Drcení stavebního odpadu zkatalogu 800-6 Demolice objektů.</t>
  </si>
  <si>
    <t>997221855</t>
  </si>
  <si>
    <t>Poplatek za uložení stavebního odpadu na skládce (skládkovné) zeminy a kameniva zatříděného do Katalogu odpadů pod kódem 170 504</t>
  </si>
  <si>
    <t>-2088819450</t>
  </si>
  <si>
    <t>Poznámka k položce:_x000D_
Poplatek za uložení stavebního odpadu na skládce (skládkovné) zeminy a kameniva zatříděného do Katalogu odpadů pod kódem 170 504_x000D_
1. Ceny uvedenévsouboru cen je doporučeno upravit podle aktuálních cen místně příslušné skládky odpadů. 2. Uložení odpadů neuvedených vsouboru cen se oceňuje individuálně. 3. Vcenách je započítán poplatek za ukládání odpadu dle zákona 185/2001 Sb. 4. Případné drcení stavebního odpadu lze ocenit cenami souboru cen 997 00-60 Drcení stavebního odpadu zkatalogu 800-6 Demolice objektů.</t>
  </si>
  <si>
    <t>34571544</t>
  </si>
  <si>
    <t>skříň rozvodná, 205x255 mm, hloubka 66 mm</t>
  </si>
  <si>
    <t>-1188664487</t>
  </si>
  <si>
    <t>Poznámka k položce:_x000D_
skříň rozvodná, 205x255 mm, hloubka 66 mm</t>
  </si>
  <si>
    <t>741210201</t>
  </si>
  <si>
    <t>Montáž rozváděčů skříňových nebo panelových bez zapojení vodičů dělitelných, hmotnosti jednoho pole do 200 kg</t>
  </si>
  <si>
    <t>-453080731</t>
  </si>
  <si>
    <t>Poznámka k položce:_x000D_
Montáž rozváděčů skříňových nebo panelových bez zapojení vodičů dělitelných, hmotnosti jednoho pole do 200 kg</t>
  </si>
  <si>
    <t>741210201-D</t>
  </si>
  <si>
    <t>Demontáž rozváděč skříňový nebo panelový dělitelný pole do 200 kg</t>
  </si>
  <si>
    <t>R_položka</t>
  </si>
  <si>
    <t>497040651</t>
  </si>
  <si>
    <t>Poznámka k položce:_x000D_
Demontáž rozváděč skříňový nebo panelový dělitelný pole do 200 kg</t>
  </si>
  <si>
    <t>748</t>
  </si>
  <si>
    <t>Elektromontáže - osvětlovací zařízení a svítidla</t>
  </si>
  <si>
    <t>LED svítidlo BGP621 T25 DM10 /830 (6311 lm; 56.5 W) 3000K</t>
  </si>
  <si>
    <t>482327053</t>
  </si>
  <si>
    <t>Poznámka k položce:_x000D_
LED svítidlo BGP621 T25 DM10 /830 (6311 lm; 56.5 W) 3000K</t>
  </si>
  <si>
    <t>LED svítidlo BGP621 T25 DX10 /830 (6097 lm; 56.5 W) 3000K</t>
  </si>
  <si>
    <t>436654786</t>
  </si>
  <si>
    <t>Poznámka k položce:_x000D_
LED svítidlo BGP621 T25 DX10 /830 (6097 lm; 56.5 W) 3000K</t>
  </si>
  <si>
    <t>210110001.1.1</t>
  </si>
  <si>
    <t>Montáž nástěnný vypínač nn nebo PIR, prostředí základní nebo vlhké</t>
  </si>
  <si>
    <t>1487631909</t>
  </si>
  <si>
    <t>Poznámka k položce:_x000D_
Montáž nástěnný vypínač nn nebo PIR, prostředí základní nebo vlhké</t>
  </si>
  <si>
    <t>210201025</t>
  </si>
  <si>
    <t>Montáž svítidel, přisazených, venkovních</t>
  </si>
  <si>
    <t>-1951783949</t>
  </si>
  <si>
    <t>Poznámka k položce:_x000D_
Montáž svítidel, přisazených, venkovních</t>
  </si>
  <si>
    <t>LED svítidlo BGP625 T25 DM33 /830 (21683 lm; 159.5 W) 3000K</t>
  </si>
  <si>
    <t>-1746222691</t>
  </si>
  <si>
    <t>Poznámka k položce:_x000D_
LED svítidlo  BGP625 T25 DM33 /830 (21683 lm; 159.5 W) 3000K</t>
  </si>
  <si>
    <t>345355550.1</t>
  </si>
  <si>
    <t>PIR, pohybové čidlo, 360st., vnitřní</t>
  </si>
  <si>
    <t>-931894439</t>
  </si>
  <si>
    <t>Poznámka k položce:_x000D_
PIR, pohybové čidlo, 360st., vnitřní</t>
  </si>
  <si>
    <t>107</t>
  </si>
  <si>
    <t>x1</t>
  </si>
  <si>
    <t>konzola pro svítidlo pro osazení svítidla na osvětlovací věž nebo fasádu</t>
  </si>
  <si>
    <t>-665062371</t>
  </si>
  <si>
    <t>Poznámka k položce:_x000D_
konzola pro svítidlo pro osazení svítidla na osvětlovací věž nebo fasádu</t>
  </si>
  <si>
    <t>HZS</t>
  </si>
  <si>
    <t>Hodinové zúčtovací sazby</t>
  </si>
  <si>
    <t>090001000</t>
  </si>
  <si>
    <t>Ostatní náklady</t>
  </si>
  <si>
    <t>262144</t>
  </si>
  <si>
    <t>1057824033</t>
  </si>
  <si>
    <t>Poznámka k položce:_x000D_
Ostatní náklady - nepředvídatelné práce</t>
  </si>
  <si>
    <t>Hod.sazba2</t>
  </si>
  <si>
    <t>Pomocné zednické práce</t>
  </si>
  <si>
    <t>857559475</t>
  </si>
  <si>
    <t>Poznámka k položce:_x000D_
Pomocné zednické práce</t>
  </si>
  <si>
    <t>Hod.sazba3</t>
  </si>
  <si>
    <t>Pomocné nekvalifikované práce</t>
  </si>
  <si>
    <t>-1382204526</t>
  </si>
  <si>
    <t>Poznámka k položce:_x000D_
Pomocné nekvalifikované práce</t>
  </si>
  <si>
    <t>Hod.sazba5</t>
  </si>
  <si>
    <t>Zabezpečení pracoviště</t>
  </si>
  <si>
    <t>527741481</t>
  </si>
  <si>
    <t>Poznámka k položce:_x000D_
Zabezpečení pracoviště</t>
  </si>
  <si>
    <t>M-21</t>
  </si>
  <si>
    <t>Elektromontáže</t>
  </si>
  <si>
    <t>210100001</t>
  </si>
  <si>
    <t>Ukončení vodičů izolovaných s označením a zapojením v rozváděči nebo na přístroji průřezu žíly do 2,5 mm2</t>
  </si>
  <si>
    <t>795270818</t>
  </si>
  <si>
    <t>Poznámka k položce:_x000D_
Ukončení vodičů izolovaných s označením a zapojením v rozváděči nebo na přístroji průřezu žíly do 2,5 mm2</t>
  </si>
  <si>
    <t>210100422</t>
  </si>
  <si>
    <t>Ukončení kabelů nebo vodičů koncovkou popř. vývodkou do 1 kV ucpávkou do 4 žil kabelovou koncovkou včetně zapojení vodičů do 4 x 16 mm2</t>
  </si>
  <si>
    <t>1585780986</t>
  </si>
  <si>
    <t>Poznámka k položce:_x000D_
Ukončení kabelů nebo vodičů koncovkou popř. vývodkou do 1 kV ucpávkou do 4 žil kabelovou koncovkou včetně zapojení vodičů do 4 x 16 mm2</t>
  </si>
  <si>
    <t>210101236</t>
  </si>
  <si>
    <t>Propojení kabelů nebo vodičů spojkou do 1 kV venkovní smršťovací kabelů celoplastových, počtu a průřezu žil do 3 x 95 + 70 až 150 + 70 mm2</t>
  </si>
  <si>
    <t>1100394284</t>
  </si>
  <si>
    <t>Poznámka k položce:_x000D_
Propojení kabelů nebo vodičů spojkou do 1 kV venkovní smršťovací kabelů celoplastových, počtu a průřezu žil do 3 x 95 + 70 až 150 + 70 mm2</t>
  </si>
  <si>
    <t>1390907019</t>
  </si>
  <si>
    <t>210101237</t>
  </si>
  <si>
    <t>Propojení kabelů nebo vodičů spojkou do 1 kV venkovní smršťovací kabelů celoplastových, počtu a průřezu žil do 3 x 185 + 95 až 240 + 120 mm2</t>
  </si>
  <si>
    <t>632858818</t>
  </si>
  <si>
    <t>Poznámka k položce:_x000D_
Propojení kabelů nebo vodičů spojkou do 1 kV venkovní smršťovací kabelů celoplastových, počtu a průřezu žil do 3 x 185 + 95 až 240 + 120 mm2</t>
  </si>
  <si>
    <t>210204011</t>
  </si>
  <si>
    <t>Montáž stožárů osvětlení, bez zemních prací ocelových samostatně stojících, délky do 12 m</t>
  </si>
  <si>
    <t>124775237</t>
  </si>
  <si>
    <t>Poznámka k položce:_x000D_
Montáž stožárů osvětlení, bez zemních prací ocelových samostatně stojících, délky do 12 m</t>
  </si>
  <si>
    <t>210204201</t>
  </si>
  <si>
    <t>Montáž elektrovýzbroje stožárů osvětlení 1 okruh</t>
  </si>
  <si>
    <t>-976969619</t>
  </si>
  <si>
    <t>Poznámka k položce:_x000D_
Montáž elektrovýzbroje stožárů osvětlení 1 okruh</t>
  </si>
  <si>
    <t>210220001</t>
  </si>
  <si>
    <t>Montáž uzemňovacího vedení s upevněním, propojením a připojením pomocí svorek na povrchu vodičů FeZn páskou průřezu do 120 mm2</t>
  </si>
  <si>
    <t>605239109</t>
  </si>
  <si>
    <t>Poznámka k položce:_x000D_
Montáž uzemňovacího vedení s upevněním, propojením a připojením pomocí svorek na povrchu vodičů FeZn páskou průřezu do 120 mm2</t>
  </si>
  <si>
    <t>210220361</t>
  </si>
  <si>
    <t>Montáž hromosvodného vedení zemnících desek a tyčí s připojením na svodové nebo uzemňovací vedení bez příslušenství tyčí, délky do 2 m</t>
  </si>
  <si>
    <t>548882303</t>
  </si>
  <si>
    <t>Poznámka k položce:_x000D_
Montáž hromosvodného vedení zemnících desek a tyčí s připojením na svodové nebo uzemňovací vedení bez příslušenství tyčí, délky do 2 m</t>
  </si>
  <si>
    <t>210280003</t>
  </si>
  <si>
    <t>Zkoušky a prohlídky elektrických rozvodů a zařízení celková prohlídka, zkoušení, měření a vyhotovení revizní zprávy pro objem montážních prací přes 500 do 1000 tisíc Kč</t>
  </si>
  <si>
    <t>-1809948083</t>
  </si>
  <si>
    <t xml:space="preserve">Poznámka k souboru cen:_x000D_
1. Ceny -0001 až -0010 jsou určeny pro objem montážních prací včetně nákladů na nosný a podružný materiál._x000D_
</t>
  </si>
  <si>
    <t>Poznámka k položce:_x000D_
Zkoušky a prohlídky elektrických rozvodů a zařízení celková prohlídka, zkoušení, měření a vyhotovení revizní zprávy pro objem montážních prací přes 500 do 1000 tisíc Kč_x000D_
1. Ceny -0001 až -0010 jsou určeny pro objem montážních prací včetně nákladů na nosný a podružný materiál.</t>
  </si>
  <si>
    <t>210812063</t>
  </si>
  <si>
    <t>Montáž izolovaných kabelů měděných do 1 kV bez ukončení plných a kulatých (CYKY, CHKE-R,...) uložených volně nebo v liště počtu a průřezu žil 5x4 až 6 mm2</t>
  </si>
  <si>
    <t>-205791993</t>
  </si>
  <si>
    <t>Poznámka k položce:_x000D_
Montáž izolovaných kabelů měděných do 1 kV bez ukončení plných a kulatých (CYKY, CHKE-R,...) uložených volně nebo v liště počtu a průřezu žil 5x4 až 6 mm2</t>
  </si>
  <si>
    <t>250060011</t>
  </si>
  <si>
    <t>Písmomalířské práce číslice a písmena výšky do 40 mm</t>
  </si>
  <si>
    <t>R-položka</t>
  </si>
  <si>
    <t>-744053868</t>
  </si>
  <si>
    <t>Poznámka k položce:_x000D_
Písmomalířské práce číslice a písmena výšky do 40 mm</t>
  </si>
  <si>
    <t>31674067</t>
  </si>
  <si>
    <t>stožár osvětlovací sadový Pz 133/89/60 v 6,0m</t>
  </si>
  <si>
    <t>1404233872</t>
  </si>
  <si>
    <t>Poznámka k položce:_x000D_
stožár osvětlovací sadový Pz 133/89/60 v 6,0m</t>
  </si>
  <si>
    <t>34111036</t>
  </si>
  <si>
    <t>kabel silový s Cu jádrem 1 kV 3x2,5mm2</t>
  </si>
  <si>
    <t>539890530</t>
  </si>
  <si>
    <t>Poznámka k položce:_x000D_
kabel silový s Cu jádrem 1 kV 3x2,5mm2</t>
  </si>
  <si>
    <t>34111068</t>
  </si>
  <si>
    <t>kabel silový s Cu jádrem 1 kV 4x4mm2</t>
  </si>
  <si>
    <t>-977846174</t>
  </si>
  <si>
    <t>Poznámka k položce:_x000D_
kabel silový s Cu jádrem 1 kV 4x4mm2</t>
  </si>
  <si>
    <t>34111098</t>
  </si>
  <si>
    <t>kabel silový s Cu jádrem 1 kV 5x4mm2</t>
  </si>
  <si>
    <t>-1241627233</t>
  </si>
  <si>
    <t>Poznámka k položce:_x000D_
kabel silový s Cu jádrem 1 kV 5x4mm2</t>
  </si>
  <si>
    <t>34113217</t>
  </si>
  <si>
    <t>kabel silový s Al jádrem 1 kV 3x95+70mm2</t>
  </si>
  <si>
    <t>-1518789648</t>
  </si>
  <si>
    <t>Poznámka k položce:_x000D_
kabel silový s Al jádrem 1 kV  3x95+70mm2</t>
  </si>
  <si>
    <t>34113241</t>
  </si>
  <si>
    <t>kabel silový s Al jádrem 1 kV 3x240+120mm2</t>
  </si>
  <si>
    <t>381671788</t>
  </si>
  <si>
    <t>Poznámka k položce:_x000D_
kabel silový s Al jádrem 1 kV  3x240+120mm2</t>
  </si>
  <si>
    <t>35436025</t>
  </si>
  <si>
    <t>spojka kabelová smršťovaná přímé do 1kV 91ah-24s 4x35-150mm</t>
  </si>
  <si>
    <t>-1750131151</t>
  </si>
  <si>
    <t>Poznámka k položce:_x000D_
spojka kabelová smršťovaná přímé do 1kV 91ah-24s 4x35-150mm</t>
  </si>
  <si>
    <t>35436026</t>
  </si>
  <si>
    <t>spojka kabelová smršťovaná přímé do 1kV 91ah-25s 4x95-300mm</t>
  </si>
  <si>
    <t>-596477081</t>
  </si>
  <si>
    <t>Poznámka k položce:_x000D_
spojka kabelová smršťovaná přímé do 1kV 91ah-25s 4x95-300mm</t>
  </si>
  <si>
    <t>354410730</t>
  </si>
  <si>
    <t>drát D 10mm FeZn</t>
  </si>
  <si>
    <t>KG</t>
  </si>
  <si>
    <t>1162803433</t>
  </si>
  <si>
    <t>Poznámka k položce:_x000D_
drát D 10mm FeZn</t>
  </si>
  <si>
    <t>354418650</t>
  </si>
  <si>
    <t>svorka FeZn k zemnící tyči - D 28 mm</t>
  </si>
  <si>
    <t>659208928</t>
  </si>
  <si>
    <t>Poznámka k položce:_x000D_
svorka FeZn k zemnící tyči - D 28 mm</t>
  </si>
  <si>
    <t>354420900</t>
  </si>
  <si>
    <t>tyč zemnící 2 m FeZn</t>
  </si>
  <si>
    <t>-902740665</t>
  </si>
  <si>
    <t>Poznámka k položce:_x000D_
tyč zemnící 2 m FeZn</t>
  </si>
  <si>
    <t>404452600</t>
  </si>
  <si>
    <t>páska upínací 12,7x0,75mm</t>
  </si>
  <si>
    <t>-1514858877</t>
  </si>
  <si>
    <t>Poznámka k položce:_x000D_
páska upínací 12,7x0,75mm</t>
  </si>
  <si>
    <t>580108021</t>
  </si>
  <si>
    <t>Ostatní elektrické spotřebiče a zdroje kontrola stavu stožárového svítidla silničního, o počtu světel 1 nebo 2</t>
  </si>
  <si>
    <t>-616622017</t>
  </si>
  <si>
    <t>Poznámka k položce:_x000D_
Ostatní elektrické spotřebiče a zdroje kontrola stavu stožárového svítidla silničního, o počtu světel 1 nebo 2</t>
  </si>
  <si>
    <t>98</t>
  </si>
  <si>
    <t>R-21-M-0012</t>
  </si>
  <si>
    <t>Drobný elektromontážní materiál</t>
  </si>
  <si>
    <t>KPL</t>
  </si>
  <si>
    <t>-957515106</t>
  </si>
  <si>
    <t>Poznámka k položce:_x000D_
Drobný elektromontážní materiál</t>
  </si>
  <si>
    <t>99</t>
  </si>
  <si>
    <t>R-21-M-006</t>
  </si>
  <si>
    <t>stožár.svorkovice IP 44 - 1xE27</t>
  </si>
  <si>
    <t>683839857</t>
  </si>
  <si>
    <t>Poznámka k položce:_x000D_
stožár.svorkovice IP 44 - 1xE27</t>
  </si>
  <si>
    <t>100</t>
  </si>
  <si>
    <t>R-21-M-006.1</t>
  </si>
  <si>
    <t>Koordinace s ostatními profesemi nebo správcem sítě</t>
  </si>
  <si>
    <t>-1682033635</t>
  </si>
  <si>
    <t>Poznámka k položce:_x000D_
Koordinace s ostatními profesemi nebo správcem sítě</t>
  </si>
  <si>
    <t>106</t>
  </si>
  <si>
    <t>V17</t>
  </si>
  <si>
    <t>Drobné elektromontážní práce - připojení svítidla na stávající OV</t>
  </si>
  <si>
    <t>475443246</t>
  </si>
  <si>
    <t>Poznámka k položce:_x000D_
Drobné elektromontážní práce - připojení svítidla na stávající OV</t>
  </si>
  <si>
    <t>M-21.2</t>
  </si>
  <si>
    <t>Rozvaděče</t>
  </si>
  <si>
    <t>220110641</t>
  </si>
  <si>
    <t xml:space="preserve">Závěrečné práce v síťových a účastnických rozvaděčích včetně zalití skříní hmotou, označení závěru vyhotovením a vybavením skříně štítkem a označením rozpárování kabelu ve skříni kabelové jistící </t>
  </si>
  <si>
    <t>827134179</t>
  </si>
  <si>
    <t>Poznámka k položce:_x000D_
Závěrečné práce v síťových a účastnických rozvaděčích včetně zalití skříní hmotou, označení závěru vyhotovením a vybavením skříně štítkem a označením rozpárování kabelu ve skříni kabelové jistící</t>
  </si>
  <si>
    <t>96</t>
  </si>
  <si>
    <t>R-007</t>
  </si>
  <si>
    <t>Doplnění rozvaděče R1 - viz schéma R1</t>
  </si>
  <si>
    <t>-172063588</t>
  </si>
  <si>
    <t>Poznámka k položce:_x000D_
Doplnění rozvaděče R1 - viz schéma R1</t>
  </si>
  <si>
    <t>M-21_D</t>
  </si>
  <si>
    <t>Elektromontáže - Demontáže</t>
  </si>
  <si>
    <t>210100002-D</t>
  </si>
  <si>
    <t>Demontáž - Ukončení vodičů izolovaných s označením a zapojením v rozváděči nebo na přístroji průřezu žíly do 6 mm2</t>
  </si>
  <si>
    <t>1719900623</t>
  </si>
  <si>
    <t>Poznámka k položce:_x000D_
Demontáž - Ukončení vodičů izolovaných s označením a zapojením v rozváděči nebo na přístroji průřezu žíly do 6 mm2</t>
  </si>
  <si>
    <t>210202003-D</t>
  </si>
  <si>
    <t>Demontáž svítidel výbojkových se zapojením vodičů průmyslových nebo venkovních stropních závěsných na oku hmotnosti přes 10 kg</t>
  </si>
  <si>
    <t>2102729691</t>
  </si>
  <si>
    <t>Poznámka k položce:_x000D_
Demontáž svítidel výbojkových se zapojením vodičů průmyslových nebo venkovních stropních závěsných na oku hmotnosti přes 10 kg</t>
  </si>
  <si>
    <t>210902013-D</t>
  </si>
  <si>
    <t>Demontáž izolovaných kabelů hliníkových do 1 kV bez ukončení plných nebo laněných kulatých (AYKY,...) uložených volně počtu a průřezu žil 4x35 mm2</t>
  </si>
  <si>
    <t>1362215953</t>
  </si>
  <si>
    <t>Poznámka k položce:_x000D_
Demontáž izolovaných kabelů hliníkových do 1 kV bez ukončení plných nebo laněných kulatých (AYKY,...) uložených volně počtu a průřezu žil 4x35 mm2</t>
  </si>
  <si>
    <t>M-22</t>
  </si>
  <si>
    <t>Montáže technologických zařízení pro dopravní stavby</t>
  </si>
  <si>
    <t>220180201.1</t>
  </si>
  <si>
    <t>Zatažení kabelu do tvárnicové tratě včetně přípravných a závěrečných prací, úpravy kabelových konců, kontroly izolačního stavu kabelu, pročištění a zakalibrován</t>
  </si>
  <si>
    <t>1649460009</t>
  </si>
  <si>
    <t>Poznámka k položce:_x000D_
Zatažení kabelu do tvárnicové tratě včetně přípravných a závěrečných prací, úpravy kabelových konců, kontroly izolačního stavu kabelu, pročištění a zakalibrování otvoru, namazání kabelu vazelínou, uzavření kabelových konců a práce s kabelovým bubnem, postavení a zrušení výstražných značek do hmotnosti do 2 kg/m_x000D_
1. V cenách -0201 až -0205 jsou započteny i náklady na: a) přistavení a manipulaci kabelového bubnu, b) odříznutí a ruční zatažení kabelu do tvárnicové trasy.</t>
  </si>
  <si>
    <t>220180301</t>
  </si>
  <si>
    <t>Položení kabelu do lože v řídce zastavěném nebo nezastavěném prostoru včetně přípravných a závěrečných prací, úpravy kabelových konců, kontroly izolačního stavu kabelu, uzavření kabelových konců a práce s kabelovým bubnem, zabezpečení stávajících vedení inženýrských sítí o hmotnosti 3 kg/m</t>
  </si>
  <si>
    <t>-432817922</t>
  </si>
  <si>
    <t xml:space="preserve">Poznámka k souboru cen:_x000D_
1. V cenách 220 18-0303 až -0305 jsou započteny náklady na:_x000D_
a) přistavení a manipulaci kabelového bubnu,_x000D_
b) odřezání a uložení kabelu do kabelového lože s protažením pod překážkami_x000D_
2. V cenách 220 18-0303 až -0305 nejsou započteny náklady na dodávku štítku._x000D_
</t>
  </si>
  <si>
    <t>Poznámka k položce:_x000D_
Položení kabelu do lože v řídce zastavěném nebo nezastavěném prostoru včetně přípravných a závěrečných prací, úpravy kabelových konců, kontroly izolačního stavu kabelu, uzavření kabelových konců a práce s kabelovým bubnem, zabezpečení stávajících vedení inženýrských sítí o hmotnosti 3 kg/m_x000D_
1. V cenách 220 18-0303 až -0305 jsou započteny náklady na: a) přistavení a manipulaci kabelového bubnu, b) odřezání a uložení kabelu do kabelového lože s protažením pod překážkami 2. V cenách 220 18-0303 až -0305 nejsou započteny náklady na dodávku štítku.</t>
  </si>
  <si>
    <t>M-46</t>
  </si>
  <si>
    <t>Zednické práce při extr.mont.pracích</t>
  </si>
  <si>
    <t>34571094</t>
  </si>
  <si>
    <t>trubka elektroinstalační tuhá z PVC D 28,6/32 mm, délka 3 m</t>
  </si>
  <si>
    <t>-520284996</t>
  </si>
  <si>
    <t>Poznámka k položce:_x000D_
trubka elektroinstalační tuhá z PVC D 28,6/32 mm, délka 3 m</t>
  </si>
  <si>
    <t>345713520</t>
  </si>
  <si>
    <t>trubka elektroinstalační ohebná dvouplášťová korugovaná D 52/63 mm, HDPE+LDPE</t>
  </si>
  <si>
    <t>-1184193028</t>
  </si>
  <si>
    <t>Poznámka k položce:_x000D_
trubka elektroinstalační ohebná dvouplášťová korugovaná D 52/63 mm, HDPE+LDPE</t>
  </si>
  <si>
    <t>trubka elektroinstalační ohebná dvouplášťová korugovaná D 94/110 mm, HDPE+LDPE</t>
  </si>
  <si>
    <t>-799696778</t>
  </si>
  <si>
    <t>Poznámka k položce:_x000D_
trubka elektroinstalační ohebná dvouplášťová korugovaná D 94/110 mm, HDPE+LDPE</t>
  </si>
  <si>
    <t>460050703</t>
  </si>
  <si>
    <t>Hloubení nezapažených jam ručně pro stožáry s přemístěním výkopku do vzdálenosti 3 m od okraje jámy nebo naložením na dopravní prostředek, včetně zásypu, zhutnění a urovnání povrchu veřejného osvětlení včetně odstranění krytu a podkladu komunikace, v hornině třídy 3</t>
  </si>
  <si>
    <t>649376027</t>
  </si>
  <si>
    <t xml:space="preserve">Poznámka k souboru cen:_x000D_
1. Ceny hloubení jam v hornině třídy 6 a 7 jsou stanoveny za použití pneumatického kladiva._x000D_
</t>
  </si>
  <si>
    <t>Poznámka k položce:_x000D_
Hloubení nezapažených jam ručně pro stožáry s přemístěním výkopku do vzdálenosti 3 m od okraje jámy nebo naložením na dopravní prostředek, včetně zásypu, zhutnění a urovnání povrchu veřejného osvětlení včetně odstranění krytu a podkladu komunikace, v hornině třídy 3_x000D_
1. Ceny hloubení jam vhornině třídy 6 a 7 jsou stanoveny za použití pneumatického kladiva.</t>
  </si>
  <si>
    <t>460080014</t>
  </si>
  <si>
    <t>Základové konstrukce základ bez bednění do rostlé zeminy z monolitického betonu tř. C 16/20</t>
  </si>
  <si>
    <t>-77410967</t>
  </si>
  <si>
    <t>Poznámka k položce:_x000D_
Základové konstrukce základ bez bednění do rostlé zeminy z monolitického betonu tř. C 16/20</t>
  </si>
  <si>
    <t>460080112</t>
  </si>
  <si>
    <t>Základové konstrukce bourání základu včetně záhozu jámy sypaninou, zhutnění a urovnání betonového</t>
  </si>
  <si>
    <t>-1914069545</t>
  </si>
  <si>
    <t>Poznámka k položce:_x000D_
Základové konstrukce bourání základu včetně záhozu jámy sypaninou, zhutnění a urovnání betonového</t>
  </si>
  <si>
    <t>460150263</t>
  </si>
  <si>
    <t>Hloubení zapažených i nezapažených kabelových rýh ručně včetně urovnání dna s přemístěním výkopku do vzdálenosti 3 m od okraje jámy nebo naložením na dopravní prostředek šířky 50 cm, hloubky 80 cm, v hornině třídy 3</t>
  </si>
  <si>
    <t>1399400845</t>
  </si>
  <si>
    <t xml:space="preserve">Poznámka k souboru cen:_x000D_
1. Ceny hloubení rýh v hornině třídy 6 a 7 se oceňují cenami souboru cen 460 20- . Hloubení nezapažených kabelových rýh strojně._x000D_
</t>
  </si>
  <si>
    <t>Poznámka k položce:_x000D_
Hloubení zapažených i nezapažených kabelových rýh ručně včetně urovnání dna s přemístěním výkopku do vzdálenosti 3 m od okraje jámy nebo naložením na dopravní prostředek šířky 50 cm, hloubky 80 cm, v hornině třídy 3_x000D_
1. Ceny hloubení rýh v hornině třídy 6 a 7 se oceňují cenami souboru cen 460 20- . Hloubení nezapažených kabelových rýh strojně.</t>
  </si>
  <si>
    <t>460150885</t>
  </si>
  <si>
    <t>Hloubení zapažených i nezapažených kabelových rýh ručně včetně urovnání dna s přemístěním výkopku do vzdálenosti 3 m od okraje jámy nebo naložením na dopravní prostředek šířky 80 cm, hloubky 120 cm, v hornině třídy 5</t>
  </si>
  <si>
    <t>897123154</t>
  </si>
  <si>
    <t>Poznámka k položce:_x000D_
Hloubení zapažených i nezapažených kabelových rýh ručně včetně urovnání dna s přemístěním výkopku do vzdálenosti 3 m od okraje jámy nebo naložením na dopravní prostředek šířky 80 cm, hloubky 120 cm, v hornině třídy 5_x000D_
1. Ceny hloubení rýh v hornině třídy 6 a 7 se oceňují cenami souboru cen 460 20- . Hloubení nezapažených kabelových rýh strojně.</t>
  </si>
  <si>
    <t>460151553</t>
  </si>
  <si>
    <t>Hloubení zapažených i nezapažených kabelových rýh ručně včetně urovnání dna s přemístěním výkopku do vzdálenosti 3 m od okraje jámy nebo naložením na dopravní prostředek ostatních rozměrů, v hornině třídy 3</t>
  </si>
  <si>
    <t>2013325499</t>
  </si>
  <si>
    <t>Poznámka k položce:_x000D_
Hloubení zapažených i nezapažených kabelových rýh ručně včetně urovnání dna s přemístěním výkopku do vzdálenosti 3 m od okraje jámy nebo naložením na dopravní prostředek ostatních rozměrů, v hornině třídy 3_x000D_
1. Ceny hloubení rýh v hornině třídy 6 a 7 se oceňují cenami souboru cen 460 20- . Hloubení nezapažených kabelových rýh strojně.</t>
  </si>
  <si>
    <t>460421001</t>
  </si>
  <si>
    <t>Kabelové lože včetně podsypu, zhutnění a urovnání povrchu z písku nebo štěrkopísku tloušťky 5 cm nad kabel bez zakrytí, šířky do 65 cm</t>
  </si>
  <si>
    <t>844808280</t>
  </si>
  <si>
    <t xml:space="preserve">Poznámka k souboru cen:_x000D_
1. V cenách -1021 až -1072, -1121 až -1172 a -1221 až -1272 nejsou započteny náklady na dodávku betonových a plastových desek. Tato dodávka se oceňuje ve specifikaci._x000D_
</t>
  </si>
  <si>
    <t>Poznámka k položce:_x000D_
Kabelové lože včetně podsypu, zhutnění a urovnání povrchu z písku nebo štěrkopísku tloušťky 5 cm nad kabel bez zakrytí, šířky do 65 cm_x000D_
1. Vcenách -1021 až -1072, -1121 až -1172 a -1221 až -1272 nejsou započteny náklady na dodávku betonových a plastových desek. Tato dodávka se oceňuje ve specifikaci.</t>
  </si>
  <si>
    <t>460470001</t>
  </si>
  <si>
    <t>Provizorní zajištění inženýrských sítí ve výkopech potrubí při jejich křížení s kabelem</t>
  </si>
  <si>
    <t>2033831927</t>
  </si>
  <si>
    <t xml:space="preserve">Poznámka k souboru cen:_x000D_
1. Provizorní zajištění inženýrských sítí ve výkopech se provádí pomocí drátů, dřevěných a plastových prvků apod._x000D_
</t>
  </si>
  <si>
    <t>Poznámka k položce:_x000D_
Provizorní zajištění inženýrských sítí ve výkopech potrubí při jejich křížení s kabelem_x000D_
1. Provizorní zajištění inženýrských sítí ve výkopech se provádí pomocí drátů, dřevěných a plastových prvků apod.</t>
  </si>
  <si>
    <t>460470011</t>
  </si>
  <si>
    <t>Provizorní zajištění inženýrských sítí ve výkopech kabelů při křížení</t>
  </si>
  <si>
    <t>-703674264</t>
  </si>
  <si>
    <t>Poznámka k položce:_x000D_
Provizorní zajištění inženýrských sítí ve výkopech kabelů při křížení_x000D_
1. Provizorní zajištění inženýrských sítí ve výkopech se provádí pomocí drátů, dřevěných a plastových prvků apod.</t>
  </si>
  <si>
    <t>460490013</t>
  </si>
  <si>
    <t>Krytí kabelů, spojek, koncovek a odbočnic kabelů výstražnou fólií z PVC včetně vyrovnání povrchu rýhy, rozvinutí a uložení fólie do rýhy, fólie šířky do 34cm</t>
  </si>
  <si>
    <t>-1474034357</t>
  </si>
  <si>
    <t>Poznámka k položce:_x000D_
Krytí kabelů, spojek, koncovek a odbočnic kabelů výstražnou fólií z PVC včetně vyrovnání povrchu rýhy, rozvinutí a uložení fólie do rýhy, fólie šířky do 34cm</t>
  </si>
  <si>
    <t>460510024</t>
  </si>
  <si>
    <t>Kabelové prostupy, kanály a multikanály kabelové prostupy z trub betonových včetně osazení, utěsnění a spárování do rýhy, bez výkopových prací s obetonováním, vnitřního průměru do 15 cm</t>
  </si>
  <si>
    <t>-1472222864</t>
  </si>
  <si>
    <t xml:space="preserve">Poznámka k souboru cen:_x000D_
1. V cenách -0004 až -0156 nejsou obsaženy náklady na dodávku trub. Tato dodávka se oceňuje ve specifikaci._x000D_
2. V cenách -0258 až -0274 nejsou obsaženy náklady na dodávku žlabů. Tato dodávka se oceňuje ve specifikaci._x000D_
3. V cenách -0301 až -0353 nejsou obsaženy náklady na dodávku multikanálů. Tato dodávka se oceňuje ve specifikaci._x000D_
</t>
  </si>
  <si>
    <t>Poznámka k položce:_x000D_
Kabelové prostupy, kanály a multikanály kabelové prostupy z trub betonových včetně osazení, utěsnění a spárování do rýhy, bez výkopových prací s obetonováním, vnitřního průměru do 15 cm_x000D_
1. Vcenách -0004 až -0156 nejsou obsaženy náklady na dodávku trub. Tato dodávka se oceňuje ve specifikaci. 2. Vcenách -0258 až -0274 nejsou obsaženy náklady na dodávku žlabů. Tato dodávka se oceňuje ve specifikaci. 3. Vcenách -0301 až -0353 nejsou obsaženy náklady na dodávku multikanálů. Tato dodávka se oceňuje ve specifikaci.</t>
  </si>
  <si>
    <t>460510034</t>
  </si>
  <si>
    <t>Kabelové prostupy, kanály a multikanály kabelové prostupy z trub betonových včetně osazení, utěsnění a spárování do otvoru ve zdivu včetně vybourání, zazdění a začištění, vnitřního průměru do 15 cm</t>
  </si>
  <si>
    <t>1692813379</t>
  </si>
  <si>
    <t>Poznámka k položce:_x000D_
Kabelové prostupy, kanály a multikanály kabelové prostupy z trub betonových včetně osazení, utěsnění a spárování do otvoru ve zdivu včetně vybourání, zazdění a začištění, vnitřního průměru do 15 cm_x000D_
1. Vcenách -0004 až -0156 nejsou obsaženy náklady na dodávku trub. Tato dodávka se oceňuje ve specifikaci. 2. Vcenách -0258 až -0274 nejsou obsaženy náklady na dodávku žlabů. Tato dodávka se oceňuje ve specifikaci. 3. Vcenách -0301 až -0353 nejsou obsaženy náklady na dodávku multikanálů. Tato dodávka se oceňuje ve specifikaci.</t>
  </si>
  <si>
    <t>460510064</t>
  </si>
  <si>
    <t>Kabelové prostupy, kanály a multikanály kabelové prostupy z trub plastových včetně osazení, utěsnění a spárování do rýhy, bez výkopových prací s obsypem z písku, vnitřního průměru do 10 cm</t>
  </si>
  <si>
    <t>1543133246</t>
  </si>
  <si>
    <t>Poznámka k položce:_x000D_
Kabelové prostupy, kanály a multikanály kabelové prostupy z trub plastových včetně osazení, utěsnění a spárování do rýhy, bez výkopových prací s obsypem z písku, vnitřního průměru do 10 cm_x000D_
1. Vcenách -0004 až -0156 nejsou obsaženy náklady na dodávku trub. Tato dodávka se oceňuje ve specifikaci. 2. Vcenách -0258 až -0274 nejsou obsaženy náklady na dodávku žlabů. Tato dodávka se oceňuje ve specifikaci. 3. Vcenách -0301 až -0353 nejsou obsaženy náklady na dodávku multikanálů. Tato dodávka se oceňuje ve specifikaci.</t>
  </si>
  <si>
    <t>460510065</t>
  </si>
  <si>
    <t>Kabelové prostupy, kanály a multikanály kabelové prostupy z trub plastových včetně osazení, utěsnění a spárování do rýhy, bez výkopových prací s obsypem z písku, vnitřního průměru přes 10 do 15 cm</t>
  </si>
  <si>
    <t>-1421476302</t>
  </si>
  <si>
    <t>Poznámka k položce:_x000D_
Kabelové prostupy, kanály a multikanály kabelové prostupy z trub plastových včetně osazení, utěsnění a spárování do rýhy, bez výkopových prací s obsypem z písku, vnitřního průměru přes 10 do 15 cm_x000D_
1. Vcenách -0004 až -0156 nejsou obsaženy náklady na dodávku trub. Tato dodávka se oceňuje ve specifikaci. 2. Vcenách -0258 až -0274 nejsou obsaženy náklady na dodávku žlabů. Tato dodávka se oceňuje ve specifikaci. 3. Vcenách -0301 až -0353 nejsou obsaženy náklady na dodávku multikanálů. Tato dodávka se oceňuje ve specifikaci.</t>
  </si>
  <si>
    <t>460560243</t>
  </si>
  <si>
    <t>Zásyp kabelových rýh ručně s uložením výkopku ve vrstvách včetně zhutnění a urovnání povrchu šířky 50 cm hloubky 60 cm, v hornině třídy 3</t>
  </si>
  <si>
    <t>-938207211</t>
  </si>
  <si>
    <t>Poznámka k položce:_x000D_
Zásyp kabelových rýh ručně s uložením výkopku ve vrstvách včetně zhutnění a urovnání povrchu šířky 50 cm hloubky 60 cm, v hornině třídy 3</t>
  </si>
  <si>
    <t>460560865</t>
  </si>
  <si>
    <t>Zásyp kabelových rýh ručně s uložením výkopku ve vrstvách včetně zhutnění a urovnání povrchu šířky 80 cm hloubky 100 cm, v hornině třídy 5</t>
  </si>
  <si>
    <t>547696286</t>
  </si>
  <si>
    <t>Poznámka k položce:_x000D_
Zásyp kabelových rýh ručně s uložením výkopku ve vrstvách včetně zhutnění a urovnání povrchu šířky 80 cm hloubky 100 cm, v hornině třídy 5</t>
  </si>
  <si>
    <t>460561603</t>
  </si>
  <si>
    <t>Zásyp kabelových rýh ručně s uložením výkopku ve vrstvách včetně zhutnění a urovnání povrchu šířky 140 cm ostatních rozměrů, v hornině třídy 3</t>
  </si>
  <si>
    <t>-695576895</t>
  </si>
  <si>
    <t>Poznámka k položce:_x000D_
Zásyp kabelových rýh ručně s uložením výkopku ve vrstvách včetně zhutnění a urovnání povrchu šířky 140 cm ostatních rozměrů, v hornině třídy 3</t>
  </si>
  <si>
    <t>460620013</t>
  </si>
  <si>
    <t>Úprava terénu provizorní úprava terénu včetně odkopání drobných nerovností a zásypu prohlubní se zhutněním, v hornině třídy 3</t>
  </si>
  <si>
    <t>-609558058</t>
  </si>
  <si>
    <t xml:space="preserve">Poznámka k souboru cen:_x000D_
1. V cenách -0002 až -0003 nejsou zahrnuty dodávku drnů. Tato se oceňuje ve specifikaci._x000D_
2. V cenách -0022 až -0028 nejsou zahrnuty náklady na dodávku obrubníků. Tato dodávka se oceňuje ve specifikaci._x000D_
</t>
  </si>
  <si>
    <t>Poznámka k položce:_x000D_
Úprava terénu provizorní úprava terénu včetně odkopání drobných nerovností a zásypu prohlubní se zhutněním, v hornině třídy 3_x000D_
1. Vcenách -0002 až -0003 nejsou zahrnuty dodávku drnů. Tato se oceňuje ve specifikaci. 2. Vcenách -0022 až -0028 nejsou zahrnuty náklady na dodávku obrubníků. Tato dodávka se oceňuje ve specifikaci.</t>
  </si>
  <si>
    <t>460620015</t>
  </si>
  <si>
    <t>Úprava terénu provizorní úprava terénu včetně odkopání drobných nerovností a zásypu prohlubní se zhutněním, v hornině třídy 5</t>
  </si>
  <si>
    <t>-213181088</t>
  </si>
  <si>
    <t>Poznámka k položce:_x000D_
Úprava terénu provizorní úprava terénu včetně odkopání drobných nerovností a zásypu prohlubní se zhutněním, v hornině třídy 5_x000D_
1. Vcenách -0002 až -0003 nejsou zahrnuty dodávku drnů. Tato se oceňuje ve specifikaci. 2. Vcenách -0022 až -0028 nejsou zahrnuty náklady na dodávku obrubníků. Tato dodávka se oceňuje ve specifikaci.</t>
  </si>
  <si>
    <t>58981120</t>
  </si>
  <si>
    <t>recyklát betonový frakce 0/16</t>
  </si>
  <si>
    <t>-802586408</t>
  </si>
  <si>
    <t>Poznámka k položce:_x000D_
recyklát betonový frakce 0/16</t>
  </si>
  <si>
    <t>59213009</t>
  </si>
  <si>
    <t>žlab kabelový betonový k ochraně zemního drátovodného vedení 100x17x14 cm</t>
  </si>
  <si>
    <t>411160906</t>
  </si>
  <si>
    <t>Poznámka k položce:_x000D_
žlab kabelový betonový k ochraně zemního drátovodného vedení 100x17x14 cm</t>
  </si>
  <si>
    <t>59213344</t>
  </si>
  <si>
    <t>poklop kabelového žlabu betonový 50x16x3,5 cm</t>
  </si>
  <si>
    <t>-1336166390</t>
  </si>
  <si>
    <t>Poznámka k položce:_x000D_
poklop kabelového žlabu betonový 50x16x3,5 cm</t>
  </si>
  <si>
    <t>101</t>
  </si>
  <si>
    <t>R-46-M-001</t>
  </si>
  <si>
    <t>Vytyčení trasy vedení kabelového (podzemního) v zastavěném prostoru</t>
  </si>
  <si>
    <t>997894370</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</si>
  <si>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</si>
  <si>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Poznámka k položce:_x000D_
Vytyčení trasy vedení kabelového (podzemního) v zastavěném prostoru_x000D_
1. Vcenách jsou zahrnuty i náklady na: a) pochůzky projektovanou tratí, b) vyznačení budoucí trasy, c) rozmístění, očíslování a označení opěrných bodů, d) označení překážek a míst pro kabelové prostupy a podchodové štoly.</t>
  </si>
  <si>
    <t>102</t>
  </si>
  <si>
    <t>R-46-M-002</t>
  </si>
  <si>
    <t>Zaměření trasy skutečného provedení v zastavěném prostoru</t>
  </si>
  <si>
    <t>1364187684</t>
  </si>
  <si>
    <t>Poznámka k položce:_x000D_
Zaměření trasy skutečného provedení v zastavěném prostoru</t>
  </si>
  <si>
    <t>103</t>
  </si>
  <si>
    <t>R-46-M-009</t>
  </si>
  <si>
    <t>Vytýčení inženýrských sítí</t>
  </si>
  <si>
    <t>-1215918609</t>
  </si>
  <si>
    <t>Poznámka k položce:_x000D_
Vytýčení inženýrských sítí</t>
  </si>
  <si>
    <t>104</t>
  </si>
  <si>
    <t>R-46-M-010</t>
  </si>
  <si>
    <t>Utěsnění kabelových prostupů pěnou</t>
  </si>
  <si>
    <t>-1644569535</t>
  </si>
  <si>
    <t>Poznámka k položce:_x000D_
Utěsnění kabelových prostupů pěnou</t>
  </si>
  <si>
    <t>105</t>
  </si>
  <si>
    <t>R-46-M-011</t>
  </si>
  <si>
    <t>Montážní pěna, voděodolná, pro utěsnněí kabelu v prostupu</t>
  </si>
  <si>
    <t>-1888520112</t>
  </si>
  <si>
    <t>Poznámka k položce:_x000D_
Montážní pěna, voděodolná, pro utěsnněí kabelu v prostupu</t>
  </si>
  <si>
    <t>M-58</t>
  </si>
  <si>
    <t>Revize vyhrazených technických zařízení</t>
  </si>
  <si>
    <t>210280351</t>
  </si>
  <si>
    <t>Zkoušky vodičů a kabelů izolačních kabelů silových do 1 kV, počtu a průřezu žil do 4x25 mm2</t>
  </si>
  <si>
    <t>-1402561088</t>
  </si>
  <si>
    <t>Poznámka k položce:_x000D_
Zkoušky vodičů a kabelů izolačních kabelů silových do 1 kV, počtu a průřezu žil do 4x25 mm2</t>
  </si>
  <si>
    <t>210280712</t>
  </si>
  <si>
    <t>Zkoušky a prohlídky osvětlovacího zařízení měření intenzity osvětlení</t>
  </si>
  <si>
    <t>SOUBOR</t>
  </si>
  <si>
    <t>598352101</t>
  </si>
  <si>
    <t>Poznámka k položce:_x000D_
Zkoušky a prohlídky osvětlovacího zařízení měření intenzity osvětlení</t>
  </si>
  <si>
    <t>580101002</t>
  </si>
  <si>
    <t>Rozvodná zařízení kontrola stavu rozvaděče rámového, panelového, skříňového nebo pultového do 10 přístrojů</t>
  </si>
  <si>
    <t>POLE</t>
  </si>
  <si>
    <t>784961138</t>
  </si>
  <si>
    <t>Poznámka k položce:_x000D_
Rozvodná zařízení kontrola stavu rozvaděče rámového, panelového, skříňového nebo pultového do 10 přístrojů</t>
  </si>
  <si>
    <t>580106001</t>
  </si>
  <si>
    <t>Měření při revizích izolačních odporů na přívodu do přípojkové skříně, rozvaděče nebo rozvodnice</t>
  </si>
  <si>
    <t>měření</t>
  </si>
  <si>
    <t>-1158233860</t>
  </si>
  <si>
    <t>Poznámka k položce:_x000D_
Měření při revizích izolačních odporů na přívodu do přípojkové skříně, rozvaděče nebo rozvodnice</t>
  </si>
  <si>
    <t>580106002</t>
  </si>
  <si>
    <t>Měření při revizích izolačních odporů okruhu celého rozvaděče nebo rozvodnice</t>
  </si>
  <si>
    <t>-1204320457</t>
  </si>
  <si>
    <t>Poznámka k položce:_x000D_
Měření při revizích izolačních odporů okruhu celého rozvaděče nebo rozvodnice</t>
  </si>
  <si>
    <t>580106015</t>
  </si>
  <si>
    <t>Měření při revizích měření měrného odporu půdy</t>
  </si>
  <si>
    <t>1501361359</t>
  </si>
  <si>
    <t>Poznámka k položce:_x000D_
Měření při revizích měření měrného odporu půdy</t>
  </si>
  <si>
    <t>97</t>
  </si>
  <si>
    <t>R-099</t>
  </si>
  <si>
    <t>Revizní zpráva</t>
  </si>
  <si>
    <t>-2114058731</t>
  </si>
  <si>
    <t>Poznámka k položce:_x000D_
Revizní zpráva</t>
  </si>
  <si>
    <t>N01</t>
  </si>
  <si>
    <t>Spotřební materiál</t>
  </si>
  <si>
    <t>N1</t>
  </si>
  <si>
    <t>Podružný materiál (svorky, spojky, sádra, koncovky, hřebíky, vruty, hmoždiny, atd.)</t>
  </si>
  <si>
    <t>-2104340328</t>
  </si>
  <si>
    <t>Poznámka k položce:_x000D_
Podružný materiál (svorky, spojky, sádra, koncovky, hřebíky, vruty, hmoždiny, atd.)</t>
  </si>
  <si>
    <t>SO 04 - Vedlejší rozpočtové náklady</t>
  </si>
  <si>
    <t>M - Práce a dodávky M</t>
  </si>
  <si>
    <t xml:space="preserve">    46-M - Zemní práce při extr.mont.pracích</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</si>
  <si>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</si>
  <si>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</si>
  <si>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</si>
  <si>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</si>
  <si>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</si>
  <si>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Práce a dodávky M</t>
  </si>
  <si>
    <t>46-M</t>
  </si>
  <si>
    <t>Zemní práce při extr.mont.pracích</t>
  </si>
  <si>
    <t>460000001</t>
  </si>
  <si>
    <t>Vytyčení trasy inženýrských sítí v zastavěném prostoru</t>
  </si>
  <si>
    <t>soubor</t>
  </si>
  <si>
    <t>705640937</t>
  </si>
  <si>
    <t>VRN</t>
  </si>
  <si>
    <t>VRN1</t>
  </si>
  <si>
    <t>Průzkumné, geodetické a projektové práce</t>
  </si>
  <si>
    <t>012103000</t>
  </si>
  <si>
    <t>Geodetické práce před výstavbou</t>
  </si>
  <si>
    <t>…</t>
  </si>
  <si>
    <t>1024</t>
  </si>
  <si>
    <t>-1561955841</t>
  </si>
  <si>
    <t>012303000</t>
  </si>
  <si>
    <t>Geodetické práce po výstavbě</t>
  </si>
  <si>
    <t>1496349040</t>
  </si>
  <si>
    <t>013254000</t>
  </si>
  <si>
    <t>Dokumentace skutečného provedení stavby</t>
  </si>
  <si>
    <t>1191527015</t>
  </si>
  <si>
    <t>VRN3</t>
  </si>
  <si>
    <t>Zařízení staveniště</t>
  </si>
  <si>
    <t>030001000</t>
  </si>
  <si>
    <t>-606356475</t>
  </si>
  <si>
    <t>VRN4</t>
  </si>
  <si>
    <t>Inženýrská činnost</t>
  </si>
  <si>
    <t>049002000</t>
  </si>
  <si>
    <t>Ostatní inženýrská činnost</t>
  </si>
  <si>
    <t>617613554</t>
  </si>
  <si>
    <t>VRN7</t>
  </si>
  <si>
    <t>Provozní vlivy</t>
  </si>
  <si>
    <t>070001000</t>
  </si>
  <si>
    <t>-1321098453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</si>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</sst>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9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21" xfId="0" applyFont="1" applyBorder="1" applyAlignment="1" applyProtection="1">
      <alignment horizontal="left" vertical="center"/>
    </xf>
    <xf numFmtId="0" fontId="8" fillId="0" borderId="21" xfId="0" applyFont="1" applyBorder="1" applyAlignment="1" applyProtection="1">
      <alignment vertical="center"/>
    </xf>
    <xf numFmtId="0" fontId="8" fillId="0" borderId="21" xfId="0" applyFont="1" applyBorder="1" applyAlignment="1" applyProtection="1">
      <alignment vertical="center"/>
      <protection locked="0"/>
    </xf>
    <xf numFmtId="4" fontId="8" fillId="0" borderId="21" xfId="0" applyNumberFormat="1" applyFont="1" applyBorder="1" applyAlignment="1" applyProtection="1">
      <alignment vertical="center"/>
    </xf>
    <xf numFmtId="0" fontId="8" fillId="0" borderId="4"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39" fillId="0" borderId="29" xfId="0" applyFont="1" applyBorder="1" applyAlignment="1">
      <alignment horizontal="left"/>
    </xf>
    <xf numFmtId="0" fontId="40" fillId="0" borderId="1" xfId="0" applyFont="1" applyBorder="1" applyAlignment="1">
      <alignment horizontal="left" vertical="center"/>
    </xf>
    <xf numFmtId="0" fontId="40" fillId="0" borderId="1" xfId="0" applyFont="1" applyBorder="1" applyAlignment="1">
      <alignment horizontal="left" vertical="top"/>
    </xf>
    <xf numFmtId="0" fontId="40" fillId="0" borderId="1" xfId="0" applyFont="1" applyBorder="1" applyAlignment="1">
      <alignment horizontal="left" vertical="center" wrapText="1"/>
    </xf>
    <xf numFmtId="0" fontId="39" fillId="0" borderId="29" xfId="0" applyFont="1" applyBorder="1" applyAlignment="1">
      <alignment horizontal="left" wrapText="1"/>
    </xf>
    <xf numFmtId="49" fontId="40"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tabSelected="1" workbookViewId="0">
      <selection activeCell="AN8" sqref="AN8"/>
    </sheetView>
  </sheetViews>
  <sheetFormatPr defaultRowHeight="14.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7" t="s">
        <v>0</v>
      </c>
      <c r="AZ1" s="17" t="s">
        <v>1</v>
      </c>
      <c r="BA1" s="17" t="s">
        <v>2</v>
      </c>
      <c r="BB1" s="17" t="s">
        <v>3</v>
      </c>
      <c r="BT1" s="17" t="s">
        <v>4</v>
      </c>
      <c r="BU1" s="17" t="s">
        <v>4</v>
      </c>
      <c r="BV1" s="17" t="s">
        <v>5</v>
      </c>
    </row>
    <row r="2" spans="1:74" s="1" customFormat="1" ht="36.950000000000003" customHeight="1">
      <c r="AR2" s="375"/>
      <c r="AS2" s="375"/>
      <c r="AT2" s="375"/>
      <c r="AU2" s="375"/>
      <c r="AV2" s="375"/>
      <c r="AW2" s="375"/>
      <c r="AX2" s="375"/>
      <c r="AY2" s="375"/>
      <c r="AZ2" s="375"/>
      <c r="BA2" s="375"/>
      <c r="BB2" s="375"/>
      <c r="BC2" s="375"/>
      <c r="BD2" s="375"/>
      <c r="BE2" s="375"/>
      <c r="BS2" s="18" t="s">
        <v>6</v>
      </c>
      <c r="BT2" s="18" t="s">
        <v>7</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pans="1:74" s="1" customFormat="1" ht="24.95"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pans="1:74" s="1" customFormat="1" ht="12" customHeight="1">
      <c r="B5" s="22"/>
      <c r="C5" s="23"/>
      <c r="D5" s="27" t="s">
        <v>13</v>
      </c>
      <c r="E5" s="23"/>
      <c r="F5" s="23"/>
      <c r="G5" s="23"/>
      <c r="H5" s="23"/>
      <c r="I5" s="23"/>
      <c r="J5" s="23"/>
      <c r="K5" s="359" t="s">
        <v>14</v>
      </c>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23"/>
      <c r="AQ5" s="23"/>
      <c r="AR5" s="21"/>
      <c r="BE5" s="356" t="s">
        <v>15</v>
      </c>
      <c r="BS5" s="18" t="s">
        <v>6</v>
      </c>
    </row>
    <row r="6" spans="1:74" s="1" customFormat="1" ht="36.950000000000003" customHeight="1">
      <c r="B6" s="22"/>
      <c r="C6" s="23"/>
      <c r="D6" s="29" t="s">
        <v>16</v>
      </c>
      <c r="E6" s="23"/>
      <c r="F6" s="23"/>
      <c r="G6" s="23"/>
      <c r="H6" s="23"/>
      <c r="I6" s="23"/>
      <c r="J6" s="23"/>
      <c r="K6" s="361" t="s">
        <v>17</v>
      </c>
      <c r="L6" s="360"/>
      <c r="M6" s="360"/>
      <c r="N6" s="360"/>
      <c r="O6" s="360"/>
      <c r="P6" s="360"/>
      <c r="Q6" s="360"/>
      <c r="R6" s="360"/>
      <c r="S6" s="360"/>
      <c r="T6" s="360"/>
      <c r="U6" s="360"/>
      <c r="V6" s="360"/>
      <c r="W6" s="360"/>
      <c r="X6" s="360"/>
      <c r="Y6" s="360"/>
      <c r="Z6" s="360"/>
      <c r="AA6" s="360"/>
      <c r="AB6" s="360"/>
      <c r="AC6" s="360"/>
      <c r="AD6" s="360"/>
      <c r="AE6" s="360"/>
      <c r="AF6" s="360"/>
      <c r="AG6" s="360"/>
      <c r="AH6" s="360"/>
      <c r="AI6" s="360"/>
      <c r="AJ6" s="360"/>
      <c r="AK6" s="360"/>
      <c r="AL6" s="360"/>
      <c r="AM6" s="360"/>
      <c r="AN6" s="360"/>
      <c r="AO6" s="360"/>
      <c r="AP6" s="23"/>
      <c r="AQ6" s="23"/>
      <c r="AR6" s="21"/>
      <c r="BE6" s="357"/>
      <c r="BS6" s="18" t="s">
        <v>6</v>
      </c>
    </row>
    <row r="7" spans="1:74" s="1" customFormat="1" ht="12" customHeight="1">
      <c r="B7" s="22"/>
      <c r="C7" s="23"/>
      <c r="D7" s="30"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0" t="s">
        <v>20</v>
      </c>
      <c r="AL7" s="23"/>
      <c r="AM7" s="23"/>
      <c r="AN7" s="28" t="s">
        <v>19</v>
      </c>
      <c r="AO7" s="23"/>
      <c r="AP7" s="23"/>
      <c r="AQ7" s="23"/>
      <c r="AR7" s="21"/>
      <c r="BE7" s="357"/>
      <c r="BS7" s="18" t="s">
        <v>6</v>
      </c>
    </row>
    <row r="8" spans="1:74" s="1" customFormat="1" ht="12" customHeight="1">
      <c r="B8" s="22"/>
      <c r="C8" s="23"/>
      <c r="D8" s="30"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0" t="s">
        <v>23</v>
      </c>
      <c r="AL8" s="23"/>
      <c r="AM8" s="23"/>
      <c r="AN8" s="31"/>
      <c r="AO8" s="23"/>
      <c r="AP8" s="23"/>
      <c r="AQ8" s="23"/>
      <c r="AR8" s="21"/>
      <c r="BE8" s="357"/>
      <c r="BS8" s="18" t="s">
        <v>6</v>
      </c>
    </row>
    <row r="9" spans="1:74" s="1" customFormat="1" ht="14.45"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57"/>
      <c r="BS9" s="18" t="s">
        <v>6</v>
      </c>
    </row>
    <row r="10" spans="1:74" s="1" customFormat="1" ht="12" customHeight="1">
      <c r="B10" s="22"/>
      <c r="C10" s="23"/>
      <c r="D10" s="30"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0" t="s">
        <v>25</v>
      </c>
      <c r="AL10" s="23"/>
      <c r="AM10" s="23"/>
      <c r="AN10" s="28" t="s">
        <v>19</v>
      </c>
      <c r="AO10" s="23"/>
      <c r="AP10" s="23"/>
      <c r="AQ10" s="23"/>
      <c r="AR10" s="21"/>
      <c r="BE10" s="357"/>
      <c r="BS10" s="18" t="s">
        <v>6</v>
      </c>
    </row>
    <row r="11" spans="1:74" s="1" customFormat="1" ht="18.399999999999999" customHeight="1">
      <c r="B11" s="22"/>
      <c r="C11" s="23"/>
      <c r="D11" s="23"/>
      <c r="E11" s="28" t="s">
        <v>22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0" t="s">
        <v>26</v>
      </c>
      <c r="AL11" s="23"/>
      <c r="AM11" s="23"/>
      <c r="AN11" s="28" t="s">
        <v>19</v>
      </c>
      <c r="AO11" s="23"/>
      <c r="AP11" s="23"/>
      <c r="AQ11" s="23"/>
      <c r="AR11" s="21"/>
      <c r="BE11" s="357"/>
      <c r="BS11" s="18" t="s">
        <v>6</v>
      </c>
    </row>
    <row r="12" spans="1:74" s="1" customFormat="1" ht="6.95"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57"/>
      <c r="BS12" s="18" t="s">
        <v>6</v>
      </c>
    </row>
    <row r="13" spans="1:74" s="1" customFormat="1" ht="12" customHeight="1">
      <c r="B13" s="22"/>
      <c r="C13" s="23"/>
      <c r="D13" s="30" t="s">
        <v>27</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0" t="s">
        <v>25</v>
      </c>
      <c r="AL13" s="23"/>
      <c r="AM13" s="23"/>
      <c r="AN13" s="32" t="s">
        <v>28</v>
      </c>
      <c r="AO13" s="23"/>
      <c r="AP13" s="23"/>
      <c r="AQ13" s="23"/>
      <c r="AR13" s="21"/>
      <c r="BE13" s="357"/>
      <c r="BS13" s="18" t="s">
        <v>6</v>
      </c>
    </row>
    <row r="14" spans="1:74" ht="12.75">
      <c r="B14" s="22"/>
      <c r="C14" s="23"/>
      <c r="D14" s="23"/>
      <c r="E14" s="362" t="s">
        <v>28</v>
      </c>
      <c r="F14" s="363"/>
      <c r="G14" s="363"/>
      <c r="H14" s="363"/>
      <c r="I14" s="363"/>
      <c r="J14" s="363"/>
      <c r="K14" s="363"/>
      <c r="L14" s="363"/>
      <c r="M14" s="363"/>
      <c r="N14" s="363"/>
      <c r="O14" s="363"/>
      <c r="P14" s="363"/>
      <c r="Q14" s="363"/>
      <c r="R14" s="363"/>
      <c r="S14" s="363"/>
      <c r="T14" s="363"/>
      <c r="U14" s="363"/>
      <c r="V14" s="363"/>
      <c r="W14" s="363"/>
      <c r="X14" s="363"/>
      <c r="Y14" s="363"/>
      <c r="Z14" s="363"/>
      <c r="AA14" s="363"/>
      <c r="AB14" s="363"/>
      <c r="AC14" s="363"/>
      <c r="AD14" s="363"/>
      <c r="AE14" s="363"/>
      <c r="AF14" s="363"/>
      <c r="AG14" s="363"/>
      <c r="AH14" s="363"/>
      <c r="AI14" s="363"/>
      <c r="AJ14" s="363"/>
      <c r="AK14" s="30" t="s">
        <v>26</v>
      </c>
      <c r="AL14" s="23"/>
      <c r="AM14" s="23"/>
      <c r="AN14" s="32" t="s">
        <v>28</v>
      </c>
      <c r="AO14" s="23"/>
      <c r="AP14" s="23"/>
      <c r="AQ14" s="23"/>
      <c r="AR14" s="21"/>
      <c r="BE14" s="357"/>
      <c r="BS14" s="18" t="s">
        <v>6</v>
      </c>
    </row>
    <row r="15" spans="1:74" s="1" customFormat="1" ht="6.95"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57"/>
      <c r="BS15" s="18" t="s">
        <v>4</v>
      </c>
    </row>
    <row r="16" spans="1:74" s="1" customFormat="1" ht="12" customHeight="1">
      <c r="B16" s="22"/>
      <c r="C16" s="23"/>
      <c r="D16" s="30" t="s">
        <v>29</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0" t="s">
        <v>25</v>
      </c>
      <c r="AL16" s="23"/>
      <c r="AM16" s="23"/>
      <c r="AN16" s="28" t="s">
        <v>19</v>
      </c>
      <c r="AO16" s="23"/>
      <c r="AP16" s="23"/>
      <c r="AQ16" s="23"/>
      <c r="AR16" s="21"/>
      <c r="BE16" s="357"/>
      <c r="BS16" s="18" t="s">
        <v>4</v>
      </c>
    </row>
    <row r="17" spans="1:71" s="1" customFormat="1" ht="18.399999999999999"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0" t="s">
        <v>26</v>
      </c>
      <c r="AL17" s="23"/>
      <c r="AM17" s="23"/>
      <c r="AN17" s="28" t="s">
        <v>19</v>
      </c>
      <c r="AO17" s="23"/>
      <c r="AP17" s="23"/>
      <c r="AQ17" s="23"/>
      <c r="AR17" s="21"/>
      <c r="BE17" s="357"/>
      <c r="BS17" s="18" t="s">
        <v>30</v>
      </c>
    </row>
    <row r="18" spans="1:71" s="1" customFormat="1" ht="6.95"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57"/>
      <c r="BS18" s="18" t="s">
        <v>6</v>
      </c>
    </row>
    <row r="19" spans="1:71" s="1" customFormat="1" ht="12" customHeight="1">
      <c r="B19" s="22"/>
      <c r="C19" s="23"/>
      <c r="D19" s="30" t="s">
        <v>31</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0" t="s">
        <v>25</v>
      </c>
      <c r="AL19" s="23"/>
      <c r="AM19" s="23"/>
      <c r="AN19" s="28" t="s">
        <v>19</v>
      </c>
      <c r="AO19" s="23"/>
      <c r="AP19" s="23"/>
      <c r="AQ19" s="23"/>
      <c r="AR19" s="21"/>
      <c r="BE19" s="357"/>
      <c r="BS19" s="18" t="s">
        <v>6</v>
      </c>
    </row>
    <row r="20" spans="1:71" s="1" customFormat="1" ht="18.399999999999999"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0" t="s">
        <v>26</v>
      </c>
      <c r="AL20" s="23"/>
      <c r="AM20" s="23"/>
      <c r="AN20" s="28" t="s">
        <v>19</v>
      </c>
      <c r="AO20" s="23"/>
      <c r="AP20" s="23"/>
      <c r="AQ20" s="23"/>
      <c r="AR20" s="21"/>
      <c r="BE20" s="357"/>
      <c r="BS20" s="18" t="s">
        <v>4</v>
      </c>
    </row>
    <row r="21" spans="1:71" s="1" customFormat="1" ht="6.95"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57"/>
    </row>
    <row r="22" spans="1:71" s="1" customFormat="1" ht="12" customHeight="1">
      <c r="B22" s="22"/>
      <c r="C22" s="23"/>
      <c r="D22" s="30" t="s">
        <v>32</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57"/>
    </row>
    <row r="23" spans="1:71" s="1" customFormat="1" ht="47.25" customHeight="1">
      <c r="B23" s="22"/>
      <c r="C23" s="23"/>
      <c r="D23" s="23"/>
      <c r="E23" s="364" t="s">
        <v>33</v>
      </c>
      <c r="F23" s="364"/>
      <c r="G23" s="364"/>
      <c r="H23" s="364"/>
      <c r="I23" s="364"/>
      <c r="J23" s="364"/>
      <c r="K23" s="364"/>
      <c r="L23" s="364"/>
      <c r="M23" s="364"/>
      <c r="N23" s="364"/>
      <c r="O23" s="364"/>
      <c r="P23" s="364"/>
      <c r="Q23" s="364"/>
      <c r="R23" s="364"/>
      <c r="S23" s="364"/>
      <c r="T23" s="364"/>
      <c r="U23" s="364"/>
      <c r="V23" s="364"/>
      <c r="W23" s="364"/>
      <c r="X23" s="364"/>
      <c r="Y23" s="364"/>
      <c r="Z23" s="364"/>
      <c r="AA23" s="364"/>
      <c r="AB23" s="364"/>
      <c r="AC23" s="364"/>
      <c r="AD23" s="364"/>
      <c r="AE23" s="364"/>
      <c r="AF23" s="364"/>
      <c r="AG23" s="364"/>
      <c r="AH23" s="364"/>
      <c r="AI23" s="364"/>
      <c r="AJ23" s="364"/>
      <c r="AK23" s="364"/>
      <c r="AL23" s="364"/>
      <c r="AM23" s="364"/>
      <c r="AN23" s="364"/>
      <c r="AO23" s="23"/>
      <c r="AP23" s="23"/>
      <c r="AQ23" s="23"/>
      <c r="AR23" s="21"/>
      <c r="BE23" s="357"/>
    </row>
    <row r="24" spans="1:71" s="1" customFormat="1" ht="6.95"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57"/>
    </row>
    <row r="25" spans="1:71" s="1" customFormat="1" ht="6.95" customHeight="1">
      <c r="B25" s="22"/>
      <c r="C25" s="23"/>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3"/>
      <c r="AQ25" s="23"/>
      <c r="AR25" s="21"/>
      <c r="BE25" s="357"/>
    </row>
    <row r="26" spans="1:71" s="2" customFormat="1" ht="25.9" customHeight="1">
      <c r="A26" s="35"/>
      <c r="B26" s="36"/>
      <c r="C26" s="37"/>
      <c r="D26" s="38" t="s">
        <v>34</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65">
        <f>ROUND(AG54,2)</f>
        <v>0</v>
      </c>
      <c r="AL26" s="366"/>
      <c r="AM26" s="366"/>
      <c r="AN26" s="366"/>
      <c r="AO26" s="366"/>
      <c r="AP26" s="37"/>
      <c r="AQ26" s="37"/>
      <c r="AR26" s="40"/>
      <c r="BE26" s="357"/>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357"/>
    </row>
    <row r="28" spans="1:71" s="2" customFormat="1" ht="12.75">
      <c r="A28" s="35"/>
      <c r="B28" s="36"/>
      <c r="C28" s="37"/>
      <c r="D28" s="37"/>
      <c r="E28" s="37"/>
      <c r="F28" s="37"/>
      <c r="G28" s="37"/>
      <c r="H28" s="37"/>
      <c r="I28" s="37"/>
      <c r="J28" s="37"/>
      <c r="K28" s="37"/>
      <c r="L28" s="367" t="s">
        <v>35</v>
      </c>
      <c r="M28" s="367"/>
      <c r="N28" s="367"/>
      <c r="O28" s="367"/>
      <c r="P28" s="367"/>
      <c r="Q28" s="37"/>
      <c r="R28" s="37"/>
      <c r="S28" s="37"/>
      <c r="T28" s="37"/>
      <c r="U28" s="37"/>
      <c r="V28" s="37"/>
      <c r="W28" s="367" t="s">
        <v>36</v>
      </c>
      <c r="X28" s="367"/>
      <c r="Y28" s="367"/>
      <c r="Z28" s="367"/>
      <c r="AA28" s="367"/>
      <c r="AB28" s="367"/>
      <c r="AC28" s="367"/>
      <c r="AD28" s="367"/>
      <c r="AE28" s="367"/>
      <c r="AF28" s="37"/>
      <c r="AG28" s="37"/>
      <c r="AH28" s="37"/>
      <c r="AI28" s="37"/>
      <c r="AJ28" s="37"/>
      <c r="AK28" s="367" t="s">
        <v>37</v>
      </c>
      <c r="AL28" s="367"/>
      <c r="AM28" s="367"/>
      <c r="AN28" s="367"/>
      <c r="AO28" s="367"/>
      <c r="AP28" s="37"/>
      <c r="AQ28" s="37"/>
      <c r="AR28" s="40"/>
      <c r="BE28" s="357"/>
    </row>
    <row r="29" spans="1:71" s="3" customFormat="1" ht="14.45" customHeight="1">
      <c r="B29" s="41"/>
      <c r="C29" s="42"/>
      <c r="D29" s="30" t="s">
        <v>38</v>
      </c>
      <c r="E29" s="42"/>
      <c r="F29" s="30" t="s">
        <v>39</v>
      </c>
      <c r="G29" s="42"/>
      <c r="H29" s="42"/>
      <c r="I29" s="42"/>
      <c r="J29" s="42"/>
      <c r="K29" s="42"/>
      <c r="L29" s="370">
        <v>0.21</v>
      </c>
      <c r="M29" s="369"/>
      <c r="N29" s="369"/>
      <c r="O29" s="369"/>
      <c r="P29" s="369"/>
      <c r="Q29" s="42"/>
      <c r="R29" s="42"/>
      <c r="S29" s="42"/>
      <c r="T29" s="42"/>
      <c r="U29" s="42"/>
      <c r="V29" s="42"/>
      <c r="W29" s="368">
        <f>ROUND(AZ54, 2)</f>
        <v>0</v>
      </c>
      <c r="X29" s="369"/>
      <c r="Y29" s="369"/>
      <c r="Z29" s="369"/>
      <c r="AA29" s="369"/>
      <c r="AB29" s="369"/>
      <c r="AC29" s="369"/>
      <c r="AD29" s="369"/>
      <c r="AE29" s="369"/>
      <c r="AF29" s="42"/>
      <c r="AG29" s="42"/>
      <c r="AH29" s="42"/>
      <c r="AI29" s="42"/>
      <c r="AJ29" s="42"/>
      <c r="AK29" s="368">
        <f>ROUND(AV54, 2)</f>
        <v>0</v>
      </c>
      <c r="AL29" s="369"/>
      <c r="AM29" s="369"/>
      <c r="AN29" s="369"/>
      <c r="AO29" s="369"/>
      <c r="AP29" s="42"/>
      <c r="AQ29" s="42"/>
      <c r="AR29" s="43"/>
      <c r="BE29" s="358"/>
    </row>
    <row r="30" spans="1:71" s="3" customFormat="1" ht="14.45" customHeight="1">
      <c r="B30" s="41"/>
      <c r="C30" s="42"/>
      <c r="D30" s="42"/>
      <c r="E30" s="42"/>
      <c r="F30" s="30" t="s">
        <v>40</v>
      </c>
      <c r="G30" s="42"/>
      <c r="H30" s="42"/>
      <c r="I30" s="42"/>
      <c r="J30" s="42"/>
      <c r="K30" s="42"/>
      <c r="L30" s="370">
        <v>0.15</v>
      </c>
      <c r="M30" s="369"/>
      <c r="N30" s="369"/>
      <c r="O30" s="369"/>
      <c r="P30" s="369"/>
      <c r="Q30" s="42"/>
      <c r="R30" s="42"/>
      <c r="S30" s="42"/>
      <c r="T30" s="42"/>
      <c r="U30" s="42"/>
      <c r="V30" s="42"/>
      <c r="W30" s="368">
        <f>ROUND(BA54, 2)</f>
        <v>0</v>
      </c>
      <c r="X30" s="369"/>
      <c r="Y30" s="369"/>
      <c r="Z30" s="369"/>
      <c r="AA30" s="369"/>
      <c r="AB30" s="369"/>
      <c r="AC30" s="369"/>
      <c r="AD30" s="369"/>
      <c r="AE30" s="369"/>
      <c r="AF30" s="42"/>
      <c r="AG30" s="42"/>
      <c r="AH30" s="42"/>
      <c r="AI30" s="42"/>
      <c r="AJ30" s="42"/>
      <c r="AK30" s="368">
        <f>ROUND(AW54, 2)</f>
        <v>0</v>
      </c>
      <c r="AL30" s="369"/>
      <c r="AM30" s="369"/>
      <c r="AN30" s="369"/>
      <c r="AO30" s="369"/>
      <c r="AP30" s="42"/>
      <c r="AQ30" s="42"/>
      <c r="AR30" s="43"/>
      <c r="BE30" s="358"/>
    </row>
    <row r="31" spans="1:71" s="3" customFormat="1" ht="14.45" hidden="1" customHeight="1">
      <c r="B31" s="41"/>
      <c r="C31" s="42"/>
      <c r="D31" s="42"/>
      <c r="E31" s="42"/>
      <c r="F31" s="30" t="s">
        <v>41</v>
      </c>
      <c r="G31" s="42"/>
      <c r="H31" s="42"/>
      <c r="I31" s="42"/>
      <c r="J31" s="42"/>
      <c r="K31" s="42"/>
      <c r="L31" s="370">
        <v>0.21</v>
      </c>
      <c r="M31" s="369"/>
      <c r="N31" s="369"/>
      <c r="O31" s="369"/>
      <c r="P31" s="369"/>
      <c r="Q31" s="42"/>
      <c r="R31" s="42"/>
      <c r="S31" s="42"/>
      <c r="T31" s="42"/>
      <c r="U31" s="42"/>
      <c r="V31" s="42"/>
      <c r="W31" s="368">
        <f>ROUND(BB54, 2)</f>
        <v>0</v>
      </c>
      <c r="X31" s="369"/>
      <c r="Y31" s="369"/>
      <c r="Z31" s="369"/>
      <c r="AA31" s="369"/>
      <c r="AB31" s="369"/>
      <c r="AC31" s="369"/>
      <c r="AD31" s="369"/>
      <c r="AE31" s="369"/>
      <c r="AF31" s="42"/>
      <c r="AG31" s="42"/>
      <c r="AH31" s="42"/>
      <c r="AI31" s="42"/>
      <c r="AJ31" s="42"/>
      <c r="AK31" s="368">
        <v>0</v>
      </c>
      <c r="AL31" s="369"/>
      <c r="AM31" s="369"/>
      <c r="AN31" s="369"/>
      <c r="AO31" s="369"/>
      <c r="AP31" s="42"/>
      <c r="AQ31" s="42"/>
      <c r="AR31" s="43"/>
      <c r="BE31" s="358"/>
    </row>
    <row r="32" spans="1:71" s="3" customFormat="1" ht="14.45" hidden="1" customHeight="1">
      <c r="B32" s="41"/>
      <c r="C32" s="42"/>
      <c r="D32" s="42"/>
      <c r="E32" s="42"/>
      <c r="F32" s="30" t="s">
        <v>42</v>
      </c>
      <c r="G32" s="42"/>
      <c r="H32" s="42"/>
      <c r="I32" s="42"/>
      <c r="J32" s="42"/>
      <c r="K32" s="42"/>
      <c r="L32" s="370">
        <v>0.15</v>
      </c>
      <c r="M32" s="369"/>
      <c r="N32" s="369"/>
      <c r="O32" s="369"/>
      <c r="P32" s="369"/>
      <c r="Q32" s="42"/>
      <c r="R32" s="42"/>
      <c r="S32" s="42"/>
      <c r="T32" s="42"/>
      <c r="U32" s="42"/>
      <c r="V32" s="42"/>
      <c r="W32" s="368">
        <f>ROUND(BC54, 2)</f>
        <v>0</v>
      </c>
      <c r="X32" s="369"/>
      <c r="Y32" s="369"/>
      <c r="Z32" s="369"/>
      <c r="AA32" s="369"/>
      <c r="AB32" s="369"/>
      <c r="AC32" s="369"/>
      <c r="AD32" s="369"/>
      <c r="AE32" s="369"/>
      <c r="AF32" s="42"/>
      <c r="AG32" s="42"/>
      <c r="AH32" s="42"/>
      <c r="AI32" s="42"/>
      <c r="AJ32" s="42"/>
      <c r="AK32" s="368">
        <v>0</v>
      </c>
      <c r="AL32" s="369"/>
      <c r="AM32" s="369"/>
      <c r="AN32" s="369"/>
      <c r="AO32" s="369"/>
      <c r="AP32" s="42"/>
      <c r="AQ32" s="42"/>
      <c r="AR32" s="43"/>
      <c r="BE32" s="358"/>
    </row>
    <row r="33" spans="1:57" s="3" customFormat="1" ht="14.45" hidden="1" customHeight="1">
      <c r="B33" s="41"/>
      <c r="C33" s="42"/>
      <c r="D33" s="42"/>
      <c r="E33" s="42"/>
      <c r="F33" s="30" t="s">
        <v>43</v>
      </c>
      <c r="G33" s="42"/>
      <c r="H33" s="42"/>
      <c r="I33" s="42"/>
      <c r="J33" s="42"/>
      <c r="K33" s="42"/>
      <c r="L33" s="370">
        <v>0</v>
      </c>
      <c r="M33" s="369"/>
      <c r="N33" s="369"/>
      <c r="O33" s="369"/>
      <c r="P33" s="369"/>
      <c r="Q33" s="42"/>
      <c r="R33" s="42"/>
      <c r="S33" s="42"/>
      <c r="T33" s="42"/>
      <c r="U33" s="42"/>
      <c r="V33" s="42"/>
      <c r="W33" s="368">
        <f>ROUND(BD54, 2)</f>
        <v>0</v>
      </c>
      <c r="X33" s="369"/>
      <c r="Y33" s="369"/>
      <c r="Z33" s="369"/>
      <c r="AA33" s="369"/>
      <c r="AB33" s="369"/>
      <c r="AC33" s="369"/>
      <c r="AD33" s="369"/>
      <c r="AE33" s="369"/>
      <c r="AF33" s="42"/>
      <c r="AG33" s="42"/>
      <c r="AH33" s="42"/>
      <c r="AI33" s="42"/>
      <c r="AJ33" s="42"/>
      <c r="AK33" s="368">
        <v>0</v>
      </c>
      <c r="AL33" s="369"/>
      <c r="AM33" s="369"/>
      <c r="AN33" s="369"/>
      <c r="AO33" s="369"/>
      <c r="AP33" s="42"/>
      <c r="AQ33" s="42"/>
      <c r="AR33" s="43"/>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35"/>
    </row>
    <row r="35" spans="1:57" s="2" customFormat="1" ht="25.9" customHeight="1">
      <c r="A35" s="35"/>
      <c r="B35" s="36"/>
      <c r="C35" s="44"/>
      <c r="D35" s="45" t="s">
        <v>44</v>
      </c>
      <c r="E35" s="46"/>
      <c r="F35" s="46"/>
      <c r="G35" s="46"/>
      <c r="H35" s="46"/>
      <c r="I35" s="46"/>
      <c r="J35" s="46"/>
      <c r="K35" s="46"/>
      <c r="L35" s="46"/>
      <c r="M35" s="46"/>
      <c r="N35" s="46"/>
      <c r="O35" s="46"/>
      <c r="P35" s="46"/>
      <c r="Q35" s="46"/>
      <c r="R35" s="46"/>
      <c r="S35" s="46"/>
      <c r="T35" s="47" t="s">
        <v>45</v>
      </c>
      <c r="U35" s="46"/>
      <c r="V35" s="46"/>
      <c r="W35" s="46"/>
      <c r="X35" s="374" t="s">
        <v>46</v>
      </c>
      <c r="Y35" s="372"/>
      <c r="Z35" s="372"/>
      <c r="AA35" s="372"/>
      <c r="AB35" s="372"/>
      <c r="AC35" s="46"/>
      <c r="AD35" s="46"/>
      <c r="AE35" s="46"/>
      <c r="AF35" s="46"/>
      <c r="AG35" s="46"/>
      <c r="AH35" s="46"/>
      <c r="AI35" s="46"/>
      <c r="AJ35" s="46"/>
      <c r="AK35" s="371">
        <f>SUM(AK26:AK33)</f>
        <v>0</v>
      </c>
      <c r="AL35" s="372"/>
      <c r="AM35" s="372"/>
      <c r="AN35" s="372"/>
      <c r="AO35" s="373"/>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6.95" customHeight="1">
      <c r="A37" s="35"/>
      <c r="B37" s="48"/>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40"/>
      <c r="BE37" s="35"/>
    </row>
    <row r="41" spans="1:57" s="2" customFormat="1" ht="6.95" customHeight="1">
      <c r="A41" s="35"/>
      <c r="B41" s="50"/>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40"/>
      <c r="BE41" s="35"/>
    </row>
    <row r="42" spans="1:57" s="2" customFormat="1" ht="24.95" customHeight="1">
      <c r="A42" s="35"/>
      <c r="B42" s="36"/>
      <c r="C42" s="24" t="s">
        <v>47</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0"/>
      <c r="BE42" s="35"/>
    </row>
    <row r="43" spans="1:57" s="2" customFormat="1" ht="6.95"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0"/>
      <c r="BE43" s="35"/>
    </row>
    <row r="44" spans="1:57" s="4" customFormat="1" ht="12" customHeight="1">
      <c r="B44" s="52"/>
      <c r="C44" s="30" t="s">
        <v>13</v>
      </c>
      <c r="D44" s="53"/>
      <c r="E44" s="53"/>
      <c r="F44" s="53"/>
      <c r="G44" s="53"/>
      <c r="H44" s="53"/>
      <c r="I44" s="53"/>
      <c r="J44" s="53"/>
      <c r="K44" s="53"/>
      <c r="L44" s="53" t="str">
        <f>K5</f>
        <v>19_012_233</v>
      </c>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4"/>
    </row>
    <row r="45" spans="1:57" s="5" customFormat="1" ht="36.950000000000003" customHeight="1">
      <c r="B45" s="55"/>
      <c r="C45" s="56" t="s">
        <v>16</v>
      </c>
      <c r="D45" s="57"/>
      <c r="E45" s="57"/>
      <c r="F45" s="57"/>
      <c r="G45" s="57"/>
      <c r="H45" s="57"/>
      <c r="I45" s="57"/>
      <c r="J45" s="57"/>
      <c r="K45" s="57"/>
      <c r="L45" s="336" t="str">
        <f>K6</f>
        <v>Oprava parkovacích ploch - žst. Olomouc hlavní nádraží</v>
      </c>
      <c r="M45" s="337"/>
      <c r="N45" s="337"/>
      <c r="O45" s="337"/>
      <c r="P45" s="337"/>
      <c r="Q45" s="337"/>
      <c r="R45" s="337"/>
      <c r="S45" s="337"/>
      <c r="T45" s="337"/>
      <c r="U45" s="337"/>
      <c r="V45" s="337"/>
      <c r="W45" s="337"/>
      <c r="X45" s="337"/>
      <c r="Y45" s="337"/>
      <c r="Z45" s="337"/>
      <c r="AA45" s="337"/>
      <c r="AB45" s="337"/>
      <c r="AC45" s="337"/>
      <c r="AD45" s="337"/>
      <c r="AE45" s="337"/>
      <c r="AF45" s="337"/>
      <c r="AG45" s="337"/>
      <c r="AH45" s="337"/>
      <c r="AI45" s="337"/>
      <c r="AJ45" s="337"/>
      <c r="AK45" s="337"/>
      <c r="AL45" s="337"/>
      <c r="AM45" s="337"/>
      <c r="AN45" s="337"/>
      <c r="AO45" s="337"/>
      <c r="AP45" s="57"/>
      <c r="AQ45" s="57"/>
      <c r="AR45" s="58"/>
    </row>
    <row r="46" spans="1:57" s="2" customFormat="1" ht="6.95"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0"/>
      <c r="BE46" s="35"/>
    </row>
    <row r="47" spans="1:57" s="2" customFormat="1" ht="12" customHeight="1">
      <c r="A47" s="35"/>
      <c r="B47" s="36"/>
      <c r="C47" s="30" t="s">
        <v>21</v>
      </c>
      <c r="D47" s="37"/>
      <c r="E47" s="37"/>
      <c r="F47" s="37"/>
      <c r="G47" s="37"/>
      <c r="H47" s="37"/>
      <c r="I47" s="37"/>
      <c r="J47" s="37"/>
      <c r="K47" s="37"/>
      <c r="L47" s="59" t="str">
        <f>IF(K8="","",K8)</f>
        <v xml:space="preserve"> </v>
      </c>
      <c r="M47" s="37"/>
      <c r="N47" s="37"/>
      <c r="O47" s="37"/>
      <c r="P47" s="37"/>
      <c r="Q47" s="37"/>
      <c r="R47" s="37"/>
      <c r="S47" s="37"/>
      <c r="T47" s="37"/>
      <c r="U47" s="37"/>
      <c r="V47" s="37"/>
      <c r="W47" s="37"/>
      <c r="X47" s="37"/>
      <c r="Y47" s="37"/>
      <c r="Z47" s="37"/>
      <c r="AA47" s="37"/>
      <c r="AB47" s="37"/>
      <c r="AC47" s="37"/>
      <c r="AD47" s="37"/>
      <c r="AE47" s="37"/>
      <c r="AF47" s="37"/>
      <c r="AG47" s="37"/>
      <c r="AH47" s="37"/>
      <c r="AI47" s="30" t="s">
        <v>23</v>
      </c>
      <c r="AJ47" s="37"/>
      <c r="AK47" s="37"/>
      <c r="AL47" s="37"/>
      <c r="AM47" s="338" t="str">
        <f>IF(AN8= "","",AN8)</f>
        <v/>
      </c>
      <c r="AN47" s="338"/>
      <c r="AO47" s="37"/>
      <c r="AP47" s="37"/>
      <c r="AQ47" s="37"/>
      <c r="AR47" s="40"/>
      <c r="BE47" s="35"/>
    </row>
    <row r="48" spans="1:57" s="2" customFormat="1" ht="6.95"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0"/>
      <c r="BE48" s="35"/>
    </row>
    <row r="49" spans="1:91" s="2" customFormat="1" ht="15.2" customHeight="1">
      <c r="A49" s="35"/>
      <c r="B49" s="36"/>
      <c r="C49" s="30" t="s">
        <v>24</v>
      </c>
      <c r="D49" s="37"/>
      <c r="E49" s="37"/>
      <c r="F49" s="37"/>
      <c r="G49" s="37"/>
      <c r="H49" s="37"/>
      <c r="I49" s="37"/>
      <c r="J49" s="37"/>
      <c r="K49" s="37"/>
      <c r="L49" s="53" t="str">
        <f>IF(E11= "","",E11)</f>
        <v xml:space="preserve"> </v>
      </c>
      <c r="M49" s="37"/>
      <c r="N49" s="37"/>
      <c r="O49" s="37"/>
      <c r="P49" s="37"/>
      <c r="Q49" s="37"/>
      <c r="R49" s="37"/>
      <c r="S49" s="37"/>
      <c r="T49" s="37"/>
      <c r="U49" s="37"/>
      <c r="V49" s="37"/>
      <c r="W49" s="37"/>
      <c r="X49" s="37"/>
      <c r="Y49" s="37"/>
      <c r="Z49" s="37"/>
      <c r="AA49" s="37"/>
      <c r="AB49" s="37"/>
      <c r="AC49" s="37"/>
      <c r="AD49" s="37"/>
      <c r="AE49" s="37"/>
      <c r="AF49" s="37"/>
      <c r="AG49" s="37"/>
      <c r="AH49" s="37"/>
      <c r="AI49" s="30" t="s">
        <v>29</v>
      </c>
      <c r="AJ49" s="37"/>
      <c r="AK49" s="37"/>
      <c r="AL49" s="37"/>
      <c r="AM49" s="339" t="str">
        <f>IF(E17="","",E17)</f>
        <v xml:space="preserve"> </v>
      </c>
      <c r="AN49" s="340"/>
      <c r="AO49" s="340"/>
      <c r="AP49" s="340"/>
      <c r="AQ49" s="37"/>
      <c r="AR49" s="40"/>
      <c r="AS49" s="341" t="s">
        <v>48</v>
      </c>
      <c r="AT49" s="342"/>
      <c r="AU49" s="61"/>
      <c r="AV49" s="61"/>
      <c r="AW49" s="61"/>
      <c r="AX49" s="61"/>
      <c r="AY49" s="61"/>
      <c r="AZ49" s="61"/>
      <c r="BA49" s="61"/>
      <c r="BB49" s="61"/>
      <c r="BC49" s="61"/>
      <c r="BD49" s="62"/>
      <c r="BE49" s="35"/>
    </row>
    <row r="50" spans="1:91" s="2" customFormat="1" ht="15.2" customHeight="1">
      <c r="A50" s="35"/>
      <c r="B50" s="36"/>
      <c r="C50" s="30" t="s">
        <v>27</v>
      </c>
      <c r="D50" s="37"/>
      <c r="E50" s="37"/>
      <c r="F50" s="37"/>
      <c r="G50" s="37"/>
      <c r="H50" s="37"/>
      <c r="I50" s="37"/>
      <c r="J50" s="37"/>
      <c r="K50" s="37"/>
      <c r="L50" s="53"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31</v>
      </c>
      <c r="AJ50" s="37"/>
      <c r="AK50" s="37"/>
      <c r="AL50" s="37"/>
      <c r="AM50" s="339" t="str">
        <f>IF(E20="","",E20)</f>
        <v xml:space="preserve"> </v>
      </c>
      <c r="AN50" s="340"/>
      <c r="AO50" s="340"/>
      <c r="AP50" s="340"/>
      <c r="AQ50" s="37"/>
      <c r="AR50" s="40"/>
      <c r="AS50" s="343"/>
      <c r="AT50" s="344"/>
      <c r="AU50" s="63"/>
      <c r="AV50" s="63"/>
      <c r="AW50" s="63"/>
      <c r="AX50" s="63"/>
      <c r="AY50" s="63"/>
      <c r="AZ50" s="63"/>
      <c r="BA50" s="63"/>
      <c r="BB50" s="63"/>
      <c r="BC50" s="63"/>
      <c r="BD50" s="64"/>
      <c r="BE50" s="35"/>
    </row>
    <row r="51" spans="1:91" s="2" customFormat="1" ht="10.9"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0"/>
      <c r="AS51" s="345"/>
      <c r="AT51" s="346"/>
      <c r="AU51" s="65"/>
      <c r="AV51" s="65"/>
      <c r="AW51" s="65"/>
      <c r="AX51" s="65"/>
      <c r="AY51" s="65"/>
      <c r="AZ51" s="65"/>
      <c r="BA51" s="65"/>
      <c r="BB51" s="65"/>
      <c r="BC51" s="65"/>
      <c r="BD51" s="66"/>
      <c r="BE51" s="35"/>
    </row>
    <row r="52" spans="1:91" s="2" customFormat="1" ht="29.25" customHeight="1">
      <c r="A52" s="35"/>
      <c r="B52" s="36"/>
      <c r="C52" s="347" t="s">
        <v>49</v>
      </c>
      <c r="D52" s="348"/>
      <c r="E52" s="348"/>
      <c r="F52" s="348"/>
      <c r="G52" s="348"/>
      <c r="H52" s="67"/>
      <c r="I52" s="350" t="s">
        <v>50</v>
      </c>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9" t="s">
        <v>51</v>
      </c>
      <c r="AH52" s="348"/>
      <c r="AI52" s="348"/>
      <c r="AJ52" s="348"/>
      <c r="AK52" s="348"/>
      <c r="AL52" s="348"/>
      <c r="AM52" s="348"/>
      <c r="AN52" s="350" t="s">
        <v>52</v>
      </c>
      <c r="AO52" s="348"/>
      <c r="AP52" s="348"/>
      <c r="AQ52" s="68" t="s">
        <v>53</v>
      </c>
      <c r="AR52" s="40"/>
      <c r="AS52" s="69" t="s">
        <v>54</v>
      </c>
      <c r="AT52" s="70" t="s">
        <v>55</v>
      </c>
      <c r="AU52" s="70" t="s">
        <v>56</v>
      </c>
      <c r="AV52" s="70" t="s">
        <v>57</v>
      </c>
      <c r="AW52" s="70" t="s">
        <v>58</v>
      </c>
      <c r="AX52" s="70" t="s">
        <v>59</v>
      </c>
      <c r="AY52" s="70" t="s">
        <v>60</v>
      </c>
      <c r="AZ52" s="70" t="s">
        <v>61</v>
      </c>
      <c r="BA52" s="70" t="s">
        <v>62</v>
      </c>
      <c r="BB52" s="70" t="s">
        <v>63</v>
      </c>
      <c r="BC52" s="70" t="s">
        <v>64</v>
      </c>
      <c r="BD52" s="71" t="s">
        <v>65</v>
      </c>
      <c r="BE52" s="35"/>
    </row>
    <row r="53" spans="1:91" s="2" customFormat="1" ht="10.9"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0"/>
      <c r="AS53" s="72"/>
      <c r="AT53" s="73"/>
      <c r="AU53" s="73"/>
      <c r="AV53" s="73"/>
      <c r="AW53" s="73"/>
      <c r="AX53" s="73"/>
      <c r="AY53" s="73"/>
      <c r="AZ53" s="73"/>
      <c r="BA53" s="73"/>
      <c r="BB53" s="73"/>
      <c r="BC53" s="73"/>
      <c r="BD53" s="74"/>
      <c r="BE53" s="35"/>
    </row>
    <row r="54" spans="1:91" s="6" customFormat="1" ht="32.450000000000003" customHeight="1">
      <c r="B54" s="75"/>
      <c r="C54" s="76" t="s">
        <v>66</v>
      </c>
      <c r="D54" s="77"/>
      <c r="E54" s="77"/>
      <c r="F54" s="77"/>
      <c r="G54" s="77"/>
      <c r="H54" s="77"/>
      <c r="I54" s="77"/>
      <c r="J54" s="77"/>
      <c r="K54" s="77"/>
      <c r="L54" s="77"/>
      <c r="M54" s="77"/>
      <c r="N54" s="77"/>
      <c r="O54" s="77"/>
      <c r="P54" s="77"/>
      <c r="Q54" s="77"/>
      <c r="R54" s="77"/>
      <c r="S54" s="77"/>
      <c r="T54" s="77"/>
      <c r="U54" s="77"/>
      <c r="V54" s="77"/>
      <c r="W54" s="77"/>
      <c r="X54" s="77"/>
      <c r="Y54" s="77"/>
      <c r="Z54" s="77"/>
      <c r="AA54" s="77"/>
      <c r="AB54" s="77"/>
      <c r="AC54" s="77"/>
      <c r="AD54" s="77"/>
      <c r="AE54" s="77"/>
      <c r="AF54" s="77"/>
      <c r="AG54" s="354">
        <f>ROUND(SUM(AG55:AG59),2)</f>
        <v>0</v>
      </c>
      <c r="AH54" s="354"/>
      <c r="AI54" s="354"/>
      <c r="AJ54" s="354"/>
      <c r="AK54" s="354"/>
      <c r="AL54" s="354"/>
      <c r="AM54" s="354"/>
      <c r="AN54" s="355">
        <f t="shared" ref="AN54:AN59" si="0">SUM(AG54,AT54)</f>
        <v>0</v>
      </c>
      <c r="AO54" s="355"/>
      <c r="AP54" s="355"/>
      <c r="AQ54" s="79" t="s">
        <v>19</v>
      </c>
      <c r="AR54" s="80"/>
      <c r="AS54" s="81">
        <f>ROUND(SUM(AS55:AS59),2)</f>
        <v>0</v>
      </c>
      <c r="AT54" s="82">
        <f t="shared" ref="AT54:AT59" si="1">ROUND(SUM(AV54:AW54),2)</f>
        <v>0</v>
      </c>
      <c r="AU54" s="83">
        <f>ROUND(SUM(AU55:AU59),5)</f>
        <v>0</v>
      </c>
      <c r="AV54" s="82">
        <f>ROUND(AZ54*L29,2)</f>
        <v>0</v>
      </c>
      <c r="AW54" s="82">
        <f>ROUND(BA54*L30,2)</f>
        <v>0</v>
      </c>
      <c r="AX54" s="82">
        <f>ROUND(BB54*L29,2)</f>
        <v>0</v>
      </c>
      <c r="AY54" s="82">
        <f>ROUND(BC54*L30,2)</f>
        <v>0</v>
      </c>
      <c r="AZ54" s="82">
        <f>ROUND(SUM(AZ55:AZ59),2)</f>
        <v>0</v>
      </c>
      <c r="BA54" s="82">
        <f>ROUND(SUM(BA55:BA59),2)</f>
        <v>0</v>
      </c>
      <c r="BB54" s="82">
        <f>ROUND(SUM(BB55:BB59),2)</f>
        <v>0</v>
      </c>
      <c r="BC54" s="82">
        <f>ROUND(SUM(BC55:BC59),2)</f>
        <v>0</v>
      </c>
      <c r="BD54" s="84">
        <f>ROUND(SUM(BD55:BD59),2)</f>
        <v>0</v>
      </c>
      <c r="BS54" s="85" t="s">
        <v>67</v>
      </c>
      <c r="BT54" s="85" t="s">
        <v>68</v>
      </c>
      <c r="BU54" s="86" t="s">
        <v>69</v>
      </c>
      <c r="BV54" s="85" t="s">
        <v>70</v>
      </c>
      <c r="BW54" s="85" t="s">
        <v>5</v>
      </c>
      <c r="BX54" s="85" t="s">
        <v>71</v>
      </c>
      <c r="CL54" s="85" t="s">
        <v>19</v>
      </c>
    </row>
    <row r="55" spans="1:91" s="7" customFormat="1" ht="16.5" customHeight="1">
      <c r="A55" s="87" t="s">
        <v>72</v>
      </c>
      <c r="B55" s="88"/>
      <c r="C55" s="89"/>
      <c r="D55" s="351" t="s">
        <v>73</v>
      </c>
      <c r="E55" s="351"/>
      <c r="F55" s="351"/>
      <c r="G55" s="351"/>
      <c r="H55" s="351"/>
      <c r="I55" s="90"/>
      <c r="J55" s="351" t="s">
        <v>74</v>
      </c>
      <c r="K55" s="351"/>
      <c r="L55" s="351"/>
      <c r="M55" s="351"/>
      <c r="N55" s="351"/>
      <c r="O55" s="351"/>
      <c r="P55" s="351"/>
      <c r="Q55" s="351"/>
      <c r="R55" s="351"/>
      <c r="S55" s="351"/>
      <c r="T55" s="351"/>
      <c r="U55" s="351"/>
      <c r="V55" s="351"/>
      <c r="W55" s="351"/>
      <c r="X55" s="351"/>
      <c r="Y55" s="351"/>
      <c r="Z55" s="351"/>
      <c r="AA55" s="351"/>
      <c r="AB55" s="351"/>
      <c r="AC55" s="351"/>
      <c r="AD55" s="351"/>
      <c r="AE55" s="351"/>
      <c r="AF55" s="351"/>
      <c r="AG55" s="352">
        <f>'PS 01 - Doplnění a ochran...'!J30</f>
        <v>0</v>
      </c>
      <c r="AH55" s="353"/>
      <c r="AI55" s="353"/>
      <c r="AJ55" s="353"/>
      <c r="AK55" s="353"/>
      <c r="AL55" s="353"/>
      <c r="AM55" s="353"/>
      <c r="AN55" s="352">
        <f t="shared" si="0"/>
        <v>0</v>
      </c>
      <c r="AO55" s="353"/>
      <c r="AP55" s="353"/>
      <c r="AQ55" s="91" t="s">
        <v>75</v>
      </c>
      <c r="AR55" s="92"/>
      <c r="AS55" s="93">
        <v>0</v>
      </c>
      <c r="AT55" s="94">
        <f t="shared" si="1"/>
        <v>0</v>
      </c>
      <c r="AU55" s="95">
        <f>'PS 01 - Doplnění a ochran...'!P83</f>
        <v>0</v>
      </c>
      <c r="AV55" s="94">
        <f>'PS 01 - Doplnění a ochran...'!J33</f>
        <v>0</v>
      </c>
      <c r="AW55" s="94">
        <f>'PS 01 - Doplnění a ochran...'!J34</f>
        <v>0</v>
      </c>
      <c r="AX55" s="94">
        <f>'PS 01 - Doplnění a ochran...'!J35</f>
        <v>0</v>
      </c>
      <c r="AY55" s="94">
        <f>'PS 01 - Doplnění a ochran...'!J36</f>
        <v>0</v>
      </c>
      <c r="AZ55" s="94">
        <f>'PS 01 - Doplnění a ochran...'!F33</f>
        <v>0</v>
      </c>
      <c r="BA55" s="94">
        <f>'PS 01 - Doplnění a ochran...'!F34</f>
        <v>0</v>
      </c>
      <c r="BB55" s="94">
        <f>'PS 01 - Doplnění a ochran...'!F35</f>
        <v>0</v>
      </c>
      <c r="BC55" s="94">
        <f>'PS 01 - Doplnění a ochran...'!F36</f>
        <v>0</v>
      </c>
      <c r="BD55" s="96">
        <f>'PS 01 - Doplnění a ochran...'!F37</f>
        <v>0</v>
      </c>
      <c r="BT55" s="97" t="s">
        <v>76</v>
      </c>
      <c r="BV55" s="97" t="s">
        <v>70</v>
      </c>
      <c r="BW55" s="97" t="s">
        <v>77</v>
      </c>
      <c r="BX55" s="97" t="s">
        <v>5</v>
      </c>
      <c r="CL55" s="97" t="s">
        <v>19</v>
      </c>
      <c r="CM55" s="97" t="s">
        <v>78</v>
      </c>
    </row>
    <row r="56" spans="1:91" s="7" customFormat="1" ht="24.75" customHeight="1">
      <c r="A56" s="87" t="s">
        <v>72</v>
      </c>
      <c r="B56" s="88"/>
      <c r="C56" s="89"/>
      <c r="D56" s="351" t="s">
        <v>79</v>
      </c>
      <c r="E56" s="351"/>
      <c r="F56" s="351"/>
      <c r="G56" s="351"/>
      <c r="H56" s="351"/>
      <c r="I56" s="90"/>
      <c r="J56" s="351" t="s">
        <v>80</v>
      </c>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52">
        <f>'SO 01 - Oprava stávajícíc...'!J30</f>
        <v>0</v>
      </c>
      <c r="AH56" s="353"/>
      <c r="AI56" s="353"/>
      <c r="AJ56" s="353"/>
      <c r="AK56" s="353"/>
      <c r="AL56" s="353"/>
      <c r="AM56" s="353"/>
      <c r="AN56" s="352">
        <f t="shared" si="0"/>
        <v>0</v>
      </c>
      <c r="AO56" s="353"/>
      <c r="AP56" s="353"/>
      <c r="AQ56" s="91" t="s">
        <v>75</v>
      </c>
      <c r="AR56" s="92"/>
      <c r="AS56" s="93">
        <v>0</v>
      </c>
      <c r="AT56" s="94">
        <f t="shared" si="1"/>
        <v>0</v>
      </c>
      <c r="AU56" s="95">
        <f>'SO 01 - Oprava stávajícíc...'!P93</f>
        <v>0</v>
      </c>
      <c r="AV56" s="94">
        <f>'SO 01 - Oprava stávajícíc...'!J33</f>
        <v>0</v>
      </c>
      <c r="AW56" s="94">
        <f>'SO 01 - Oprava stávajícíc...'!J34</f>
        <v>0</v>
      </c>
      <c r="AX56" s="94">
        <f>'SO 01 - Oprava stávajícíc...'!J35</f>
        <v>0</v>
      </c>
      <c r="AY56" s="94">
        <f>'SO 01 - Oprava stávajícíc...'!J36</f>
        <v>0</v>
      </c>
      <c r="AZ56" s="94">
        <f>'SO 01 - Oprava stávajícíc...'!F33</f>
        <v>0</v>
      </c>
      <c r="BA56" s="94">
        <f>'SO 01 - Oprava stávajícíc...'!F34</f>
        <v>0</v>
      </c>
      <c r="BB56" s="94">
        <f>'SO 01 - Oprava stávajícíc...'!F35</f>
        <v>0</v>
      </c>
      <c r="BC56" s="94">
        <f>'SO 01 - Oprava stávajícíc...'!F36</f>
        <v>0</v>
      </c>
      <c r="BD56" s="96">
        <f>'SO 01 - Oprava stávajícíc...'!F37</f>
        <v>0</v>
      </c>
      <c r="BT56" s="97" t="s">
        <v>76</v>
      </c>
      <c r="BV56" s="97" t="s">
        <v>70</v>
      </c>
      <c r="BW56" s="97" t="s">
        <v>81</v>
      </c>
      <c r="BX56" s="97" t="s">
        <v>5</v>
      </c>
      <c r="CL56" s="97" t="s">
        <v>19</v>
      </c>
      <c r="CM56" s="97" t="s">
        <v>78</v>
      </c>
    </row>
    <row r="57" spans="1:91" s="7" customFormat="1" ht="16.5" customHeight="1">
      <c r="A57" s="87" t="s">
        <v>72</v>
      </c>
      <c r="B57" s="88"/>
      <c r="C57" s="89"/>
      <c r="D57" s="351" t="s">
        <v>82</v>
      </c>
      <c r="E57" s="351"/>
      <c r="F57" s="351"/>
      <c r="G57" s="351"/>
      <c r="H57" s="351"/>
      <c r="I57" s="90"/>
      <c r="J57" s="351" t="s">
        <v>83</v>
      </c>
      <c r="K57" s="351"/>
      <c r="L57" s="351"/>
      <c r="M57" s="351"/>
      <c r="N57" s="351"/>
      <c r="O57" s="351"/>
      <c r="P57" s="351"/>
      <c r="Q57" s="351"/>
      <c r="R57" s="351"/>
      <c r="S57" s="351"/>
      <c r="T57" s="351"/>
      <c r="U57" s="351"/>
      <c r="V57" s="351"/>
      <c r="W57" s="351"/>
      <c r="X57" s="351"/>
      <c r="Y57" s="351"/>
      <c r="Z57" s="351"/>
      <c r="AA57" s="351"/>
      <c r="AB57" s="351"/>
      <c r="AC57" s="351"/>
      <c r="AD57" s="351"/>
      <c r="AE57" s="351"/>
      <c r="AF57" s="351"/>
      <c r="AG57" s="352">
        <f>'SO 02 - Oprava kabelovodu...'!J30</f>
        <v>0</v>
      </c>
      <c r="AH57" s="353"/>
      <c r="AI57" s="353"/>
      <c r="AJ57" s="353"/>
      <c r="AK57" s="353"/>
      <c r="AL57" s="353"/>
      <c r="AM57" s="353"/>
      <c r="AN57" s="352">
        <f t="shared" si="0"/>
        <v>0</v>
      </c>
      <c r="AO57" s="353"/>
      <c r="AP57" s="353"/>
      <c r="AQ57" s="91" t="s">
        <v>75</v>
      </c>
      <c r="AR57" s="92"/>
      <c r="AS57" s="93">
        <v>0</v>
      </c>
      <c r="AT57" s="94">
        <f t="shared" si="1"/>
        <v>0</v>
      </c>
      <c r="AU57" s="95">
        <f>'SO 02 - Oprava kabelovodu...'!P89</f>
        <v>0</v>
      </c>
      <c r="AV57" s="94">
        <f>'SO 02 - Oprava kabelovodu...'!J33</f>
        <v>0</v>
      </c>
      <c r="AW57" s="94">
        <f>'SO 02 - Oprava kabelovodu...'!J34</f>
        <v>0</v>
      </c>
      <c r="AX57" s="94">
        <f>'SO 02 - Oprava kabelovodu...'!J35</f>
        <v>0</v>
      </c>
      <c r="AY57" s="94">
        <f>'SO 02 - Oprava kabelovodu...'!J36</f>
        <v>0</v>
      </c>
      <c r="AZ57" s="94">
        <f>'SO 02 - Oprava kabelovodu...'!F33</f>
        <v>0</v>
      </c>
      <c r="BA57" s="94">
        <f>'SO 02 - Oprava kabelovodu...'!F34</f>
        <v>0</v>
      </c>
      <c r="BB57" s="94">
        <f>'SO 02 - Oprava kabelovodu...'!F35</f>
        <v>0</v>
      </c>
      <c r="BC57" s="94">
        <f>'SO 02 - Oprava kabelovodu...'!F36</f>
        <v>0</v>
      </c>
      <c r="BD57" s="96">
        <f>'SO 02 - Oprava kabelovodu...'!F37</f>
        <v>0</v>
      </c>
      <c r="BT57" s="97" t="s">
        <v>76</v>
      </c>
      <c r="BV57" s="97" t="s">
        <v>70</v>
      </c>
      <c r="BW57" s="97" t="s">
        <v>84</v>
      </c>
      <c r="BX57" s="97" t="s">
        <v>5</v>
      </c>
      <c r="CL57" s="97" t="s">
        <v>19</v>
      </c>
      <c r="CM57" s="97" t="s">
        <v>78</v>
      </c>
    </row>
    <row r="58" spans="1:91" s="7" customFormat="1" ht="16.5" customHeight="1">
      <c r="A58" s="87" t="s">
        <v>72</v>
      </c>
      <c r="B58" s="88"/>
      <c r="C58" s="89"/>
      <c r="D58" s="351" t="s">
        <v>85</v>
      </c>
      <c r="E58" s="351"/>
      <c r="F58" s="351"/>
      <c r="G58" s="351"/>
      <c r="H58" s="351"/>
      <c r="I58" s="90"/>
      <c r="J58" s="351" t="s">
        <v>86</v>
      </c>
      <c r="K58" s="351"/>
      <c r="L58" s="351"/>
      <c r="M58" s="351"/>
      <c r="N58" s="351"/>
      <c r="O58" s="351"/>
      <c r="P58" s="351"/>
      <c r="Q58" s="351"/>
      <c r="R58" s="351"/>
      <c r="S58" s="351"/>
      <c r="T58" s="351"/>
      <c r="U58" s="351"/>
      <c r="V58" s="351"/>
      <c r="W58" s="351"/>
      <c r="X58" s="351"/>
      <c r="Y58" s="351"/>
      <c r="Z58" s="351"/>
      <c r="AA58" s="351"/>
      <c r="AB58" s="351"/>
      <c r="AC58" s="351"/>
      <c r="AD58" s="351"/>
      <c r="AE58" s="351"/>
      <c r="AF58" s="351"/>
      <c r="AG58" s="352">
        <f>'SO 03 - Oprava osvětlení ...'!J30</f>
        <v>0</v>
      </c>
      <c r="AH58" s="353"/>
      <c r="AI58" s="353"/>
      <c r="AJ58" s="353"/>
      <c r="AK58" s="353"/>
      <c r="AL58" s="353"/>
      <c r="AM58" s="353"/>
      <c r="AN58" s="352">
        <f t="shared" si="0"/>
        <v>0</v>
      </c>
      <c r="AO58" s="353"/>
      <c r="AP58" s="353"/>
      <c r="AQ58" s="91" t="s">
        <v>75</v>
      </c>
      <c r="AR58" s="92"/>
      <c r="AS58" s="93">
        <v>0</v>
      </c>
      <c r="AT58" s="94">
        <f t="shared" si="1"/>
        <v>0</v>
      </c>
      <c r="AU58" s="95">
        <f>'SO 03 - Oprava osvětlení ...'!P91</f>
        <v>0</v>
      </c>
      <c r="AV58" s="94">
        <f>'SO 03 - Oprava osvětlení ...'!J33</f>
        <v>0</v>
      </c>
      <c r="AW58" s="94">
        <f>'SO 03 - Oprava osvětlení ...'!J34</f>
        <v>0</v>
      </c>
      <c r="AX58" s="94">
        <f>'SO 03 - Oprava osvětlení ...'!J35</f>
        <v>0</v>
      </c>
      <c r="AY58" s="94">
        <f>'SO 03 - Oprava osvětlení ...'!J36</f>
        <v>0</v>
      </c>
      <c r="AZ58" s="94">
        <f>'SO 03 - Oprava osvětlení ...'!F33</f>
        <v>0</v>
      </c>
      <c r="BA58" s="94">
        <f>'SO 03 - Oprava osvětlení ...'!F34</f>
        <v>0</v>
      </c>
      <c r="BB58" s="94">
        <f>'SO 03 - Oprava osvětlení ...'!F35</f>
        <v>0</v>
      </c>
      <c r="BC58" s="94">
        <f>'SO 03 - Oprava osvětlení ...'!F36</f>
        <v>0</v>
      </c>
      <c r="BD58" s="96">
        <f>'SO 03 - Oprava osvětlení ...'!F37</f>
        <v>0</v>
      </c>
      <c r="BT58" s="97" t="s">
        <v>76</v>
      </c>
      <c r="BV58" s="97" t="s">
        <v>70</v>
      </c>
      <c r="BW58" s="97" t="s">
        <v>87</v>
      </c>
      <c r="BX58" s="97" t="s">
        <v>5</v>
      </c>
      <c r="CL58" s="97" t="s">
        <v>19</v>
      </c>
      <c r="CM58" s="97" t="s">
        <v>78</v>
      </c>
    </row>
    <row r="59" spans="1:91" s="7" customFormat="1" ht="16.5" customHeight="1">
      <c r="A59" s="87" t="s">
        <v>72</v>
      </c>
      <c r="B59" s="88"/>
      <c r="C59" s="89"/>
      <c r="D59" s="351" t="s">
        <v>88</v>
      </c>
      <c r="E59" s="351"/>
      <c r="F59" s="351"/>
      <c r="G59" s="351"/>
      <c r="H59" s="351"/>
      <c r="I59" s="90"/>
      <c r="J59" s="351" t="s">
        <v>89</v>
      </c>
      <c r="K59" s="351"/>
      <c r="L59" s="351"/>
      <c r="M59" s="351"/>
      <c r="N59" s="351"/>
      <c r="O59" s="351"/>
      <c r="P59" s="351"/>
      <c r="Q59" s="351"/>
      <c r="R59" s="351"/>
      <c r="S59" s="351"/>
      <c r="T59" s="351"/>
      <c r="U59" s="351"/>
      <c r="V59" s="351"/>
      <c r="W59" s="351"/>
      <c r="X59" s="351"/>
      <c r="Y59" s="351"/>
      <c r="Z59" s="351"/>
      <c r="AA59" s="351"/>
      <c r="AB59" s="351"/>
      <c r="AC59" s="351"/>
      <c r="AD59" s="351"/>
      <c r="AE59" s="351"/>
      <c r="AF59" s="351"/>
      <c r="AG59" s="352">
        <f>'SO 04 - Vedlejší rozpočto...'!J30</f>
        <v>0</v>
      </c>
      <c r="AH59" s="353"/>
      <c r="AI59" s="353"/>
      <c r="AJ59" s="353"/>
      <c r="AK59" s="353"/>
      <c r="AL59" s="353"/>
      <c r="AM59" s="353"/>
      <c r="AN59" s="352">
        <f t="shared" si="0"/>
        <v>0</v>
      </c>
      <c r="AO59" s="353"/>
      <c r="AP59" s="353"/>
      <c r="AQ59" s="91" t="s">
        <v>75</v>
      </c>
      <c r="AR59" s="92"/>
      <c r="AS59" s="98">
        <v>0</v>
      </c>
      <c r="AT59" s="99">
        <f t="shared" si="1"/>
        <v>0</v>
      </c>
      <c r="AU59" s="100">
        <f>'SO 04 - Vedlejší rozpočto...'!P86</f>
        <v>0</v>
      </c>
      <c r="AV59" s="99">
        <f>'SO 04 - Vedlejší rozpočto...'!J33</f>
        <v>0</v>
      </c>
      <c r="AW59" s="99">
        <f>'SO 04 - Vedlejší rozpočto...'!J34</f>
        <v>0</v>
      </c>
      <c r="AX59" s="99">
        <f>'SO 04 - Vedlejší rozpočto...'!J35</f>
        <v>0</v>
      </c>
      <c r="AY59" s="99">
        <f>'SO 04 - Vedlejší rozpočto...'!J36</f>
        <v>0</v>
      </c>
      <c r="AZ59" s="99">
        <f>'SO 04 - Vedlejší rozpočto...'!F33</f>
        <v>0</v>
      </c>
      <c r="BA59" s="99">
        <f>'SO 04 - Vedlejší rozpočto...'!F34</f>
        <v>0</v>
      </c>
      <c r="BB59" s="99">
        <f>'SO 04 - Vedlejší rozpočto...'!F35</f>
        <v>0</v>
      </c>
      <c r="BC59" s="99">
        <f>'SO 04 - Vedlejší rozpočto...'!F36</f>
        <v>0</v>
      </c>
      <c r="BD59" s="101">
        <f>'SO 04 - Vedlejší rozpočto...'!F37</f>
        <v>0</v>
      </c>
      <c r="BT59" s="97" t="s">
        <v>76</v>
      </c>
      <c r="BV59" s="97" t="s">
        <v>70</v>
      </c>
      <c r="BW59" s="97" t="s">
        <v>90</v>
      </c>
      <c r="BX59" s="97" t="s">
        <v>5</v>
      </c>
      <c r="CL59" s="97" t="s">
        <v>19</v>
      </c>
      <c r="CM59" s="97" t="s">
        <v>78</v>
      </c>
    </row>
    <row r="60" spans="1:91" s="2" customFormat="1" ht="30" customHeight="1">
      <c r="A60" s="35"/>
      <c r="B60" s="36"/>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40"/>
      <c r="AS60" s="35"/>
      <c r="AT60" s="35"/>
      <c r="AU60" s="35"/>
      <c r="AV60" s="35"/>
      <c r="AW60" s="35"/>
      <c r="AX60" s="35"/>
      <c r="AY60" s="35"/>
      <c r="AZ60" s="35"/>
      <c r="BA60" s="35"/>
      <c r="BB60" s="35"/>
      <c r="BC60" s="35"/>
      <c r="BD60" s="35"/>
      <c r="BE60" s="35"/>
    </row>
    <row r="61" spans="1:91" s="2" customFormat="1" ht="6.95" customHeight="1">
      <c r="A61" s="35"/>
      <c r="B61" s="48"/>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0"/>
      <c r="AS61" s="35"/>
      <c r="AT61" s="35"/>
      <c r="AU61" s="35"/>
      <c r="AV61" s="35"/>
      <c r="AW61" s="35"/>
      <c r="AX61" s="35"/>
      <c r="AY61" s="35"/>
      <c r="AZ61" s="35"/>
      <c r="BA61" s="35"/>
      <c r="BB61" s="35"/>
      <c r="BC61" s="35"/>
      <c r="BD61" s="35"/>
      <c r="BE61" s="35"/>
    </row>
  </sheetData>
  <sheetProtection algorithmName="SHA-512" hashValue="YRqm23jw1Vyhimsx7hTvHa3ifjdIZnQECEgf/P6Gm5QGOBVKn8GBuUu1rAvK4hbkLA4VPRe4ffYt1A8y0REoMA==" saltValue="rHjOL8jCJ16xlgtjTNjfXL1TiKeajR8ewQpLDOfCBAgOfBD9DKPyEuq+naWHZ6oLMkw5PXEJKRQ3CHA+VjGAhQ==" spinCount="100000" sheet="1" objects="1" scenarios="1" formatColumns="0" formatRows="0"/>
  <mergeCells count="58">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O45"/>
    <mergeCell ref="AM47:AN47"/>
    <mergeCell ref="AM49:AP49"/>
    <mergeCell ref="AS49:AT51"/>
    <mergeCell ref="AM50:AP50"/>
  </mergeCells>
  <hyperlinks>
    <hyperlink ref="A55" location="'PS 01 - Doplnění a ochran...'!C2" display="/"/>
    <hyperlink ref="A56" location="'SO 01 - Oprava stávajícíc...'!C2" display="/"/>
    <hyperlink ref="A57" location="'SO 02 - Oprava kabelovodu...'!C2" display="/"/>
    <hyperlink ref="A58" location="'SO 03 - Oprava osvětlení ...'!C2" display="/"/>
    <hyperlink ref="A59" location="'SO 04 - Vedlejší rozpočto...'!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6"/>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75"/>
      <c r="M2" s="375"/>
      <c r="N2" s="375"/>
      <c r="O2" s="375"/>
      <c r="P2" s="375"/>
      <c r="Q2" s="375"/>
      <c r="R2" s="375"/>
      <c r="S2" s="375"/>
      <c r="T2" s="375"/>
      <c r="U2" s="375"/>
      <c r="V2" s="375"/>
      <c r="AT2" s="18" t="s">
        <v>77</v>
      </c>
    </row>
    <row r="3" spans="1:46" s="1" customFormat="1" ht="6.95" customHeight="1">
      <c r="B3" s="103"/>
      <c r="C3" s="104"/>
      <c r="D3" s="104"/>
      <c r="E3" s="104"/>
      <c r="F3" s="104"/>
      <c r="G3" s="104"/>
      <c r="H3" s="104"/>
      <c r="I3" s="105"/>
      <c r="J3" s="104"/>
      <c r="K3" s="104"/>
      <c r="L3" s="21"/>
      <c r="AT3" s="18" t="s">
        <v>78</v>
      </c>
    </row>
    <row r="4" spans="1:46" s="1" customFormat="1" ht="24.95" customHeight="1">
      <c r="B4" s="21"/>
      <c r="D4" s="106" t="s">
        <v>91</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76" t="str">
        <f>'Rekapitulace stavby'!K6</f>
        <v>Oprava parkovacích ploch - žst. Olomouc hlavní nádraží</v>
      </c>
      <c r="F7" s="377"/>
      <c r="G7" s="377"/>
      <c r="H7" s="377"/>
      <c r="I7" s="102"/>
      <c r="L7" s="21"/>
    </row>
    <row r="8" spans="1:46" s="2" customFormat="1" ht="12" customHeight="1">
      <c r="A8" s="35"/>
      <c r="B8" s="40"/>
      <c r="C8" s="35"/>
      <c r="D8" s="108" t="s">
        <v>92</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78" t="s">
        <v>93</v>
      </c>
      <c r="F9" s="379"/>
      <c r="G9" s="379"/>
      <c r="H9" s="379"/>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f>'Rekapitulace stavby'!AN8</f>
        <v>0</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24</v>
      </c>
      <c r="E14" s="35"/>
      <c r="F14" s="35"/>
      <c r="G14" s="35"/>
      <c r="H14" s="35"/>
      <c r="I14" s="112" t="s">
        <v>25</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22</v>
      </c>
      <c r="F15" s="35"/>
      <c r="G15" s="35"/>
      <c r="H15" s="35"/>
      <c r="I15" s="112" t="s">
        <v>26</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27</v>
      </c>
      <c r="E17" s="35"/>
      <c r="F17" s="35"/>
      <c r="G17" s="35"/>
      <c r="H17" s="35"/>
      <c r="I17" s="112" t="s">
        <v>25</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80" t="str">
        <f>'Rekapitulace stavby'!E14</f>
        <v>Vyplň údaj</v>
      </c>
      <c r="F18" s="381"/>
      <c r="G18" s="381"/>
      <c r="H18" s="381"/>
      <c r="I18" s="112" t="s">
        <v>26</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29</v>
      </c>
      <c r="E20" s="35"/>
      <c r="F20" s="35"/>
      <c r="G20" s="35"/>
      <c r="H20" s="35"/>
      <c r="I20" s="112" t="s">
        <v>25</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22</v>
      </c>
      <c r="F21" s="35"/>
      <c r="G21" s="35"/>
      <c r="H21" s="35"/>
      <c r="I21" s="112" t="s">
        <v>26</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31</v>
      </c>
      <c r="E23" s="35"/>
      <c r="F23" s="35"/>
      <c r="G23" s="35"/>
      <c r="H23" s="35"/>
      <c r="I23" s="112" t="s">
        <v>25</v>
      </c>
      <c r="J23" s="111" t="s">
        <v>19</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
        <v>22</v>
      </c>
      <c r="F24" s="35"/>
      <c r="G24" s="35"/>
      <c r="H24" s="35"/>
      <c r="I24" s="112" t="s">
        <v>26</v>
      </c>
      <c r="J24" s="111" t="s">
        <v>19</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32</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82" t="s">
        <v>19</v>
      </c>
      <c r="F27" s="382"/>
      <c r="G27" s="382"/>
      <c r="H27" s="382"/>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34</v>
      </c>
      <c r="E30" s="35"/>
      <c r="F30" s="35"/>
      <c r="G30" s="35"/>
      <c r="H30" s="35"/>
      <c r="I30" s="109"/>
      <c r="J30" s="121">
        <f>ROUND(J83,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36</v>
      </c>
      <c r="G32" s="35"/>
      <c r="H32" s="35"/>
      <c r="I32" s="123" t="s">
        <v>35</v>
      </c>
      <c r="J32" s="122" t="s">
        <v>37</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38</v>
      </c>
      <c r="E33" s="108" t="s">
        <v>39</v>
      </c>
      <c r="F33" s="125">
        <f>ROUND((SUM(BE83:BE185)),  2)</f>
        <v>0</v>
      </c>
      <c r="G33" s="35"/>
      <c r="H33" s="35"/>
      <c r="I33" s="126">
        <v>0.21</v>
      </c>
      <c r="J33" s="125">
        <f>ROUND(((SUM(BE83:BE185))*I33),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40</v>
      </c>
      <c r="F34" s="125">
        <f>ROUND((SUM(BF83:BF185)),  2)</f>
        <v>0</v>
      </c>
      <c r="G34" s="35"/>
      <c r="H34" s="35"/>
      <c r="I34" s="126">
        <v>0.15</v>
      </c>
      <c r="J34" s="125">
        <f>ROUND(((SUM(BF83:BF185))*I34),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41</v>
      </c>
      <c r="F35" s="125">
        <f>ROUND((SUM(BG83:BG185)),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42</v>
      </c>
      <c r="F36" s="125">
        <f>ROUND((SUM(BH83:BH185)),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43</v>
      </c>
      <c r="F37" s="125">
        <f>ROUND((SUM(BI83:BI185)),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44</v>
      </c>
      <c r="E39" s="129"/>
      <c r="F39" s="129"/>
      <c r="G39" s="130" t="s">
        <v>45</v>
      </c>
      <c r="H39" s="131" t="s">
        <v>46</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94</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83" t="str">
        <f>E7</f>
        <v>Oprava parkovacích ploch - žst. Olomouc hlavní nádraží</v>
      </c>
      <c r="F48" s="384"/>
      <c r="G48" s="384"/>
      <c r="H48" s="384"/>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92</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36" t="str">
        <f>E9</f>
        <v>PS 01 - Doplnění a ochrana sdělovacího zařízení</v>
      </c>
      <c r="F50" s="385"/>
      <c r="G50" s="385"/>
      <c r="H50" s="385"/>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 </v>
      </c>
      <c r="G52" s="37"/>
      <c r="H52" s="37"/>
      <c r="I52" s="112" t="s">
        <v>23</v>
      </c>
      <c r="J52" s="60">
        <f>IF(J12="","",J12)</f>
        <v>0</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15.2" customHeight="1">
      <c r="A54" s="35"/>
      <c r="B54" s="36"/>
      <c r="C54" s="30" t="s">
        <v>24</v>
      </c>
      <c r="D54" s="37"/>
      <c r="E54" s="37"/>
      <c r="F54" s="28" t="str">
        <f>E15</f>
        <v xml:space="preserve"> </v>
      </c>
      <c r="G54" s="37"/>
      <c r="H54" s="37"/>
      <c r="I54" s="112" t="s">
        <v>29</v>
      </c>
      <c r="J54" s="33" t="str">
        <f>E21</f>
        <v xml:space="preserve"> </v>
      </c>
      <c r="K54" s="37"/>
      <c r="L54" s="110"/>
      <c r="S54" s="35"/>
      <c r="T54" s="35"/>
      <c r="U54" s="35"/>
      <c r="V54" s="35"/>
      <c r="W54" s="35"/>
      <c r="X54" s="35"/>
      <c r="Y54" s="35"/>
      <c r="Z54" s="35"/>
      <c r="AA54" s="35"/>
      <c r="AB54" s="35"/>
      <c r="AC54" s="35"/>
      <c r="AD54" s="35"/>
      <c r="AE54" s="35"/>
    </row>
    <row r="55" spans="1:47" s="2" customFormat="1" ht="15.2" customHeight="1">
      <c r="A55" s="35"/>
      <c r="B55" s="36"/>
      <c r="C55" s="30" t="s">
        <v>27</v>
      </c>
      <c r="D55" s="37"/>
      <c r="E55" s="37"/>
      <c r="F55" s="28" t="str">
        <f>IF(E18="","",E18)</f>
        <v>Vyplň údaj</v>
      </c>
      <c r="G55" s="37"/>
      <c r="H55" s="37"/>
      <c r="I55" s="112" t="s">
        <v>31</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95</v>
      </c>
      <c r="D57" s="142"/>
      <c r="E57" s="142"/>
      <c r="F57" s="142"/>
      <c r="G57" s="142"/>
      <c r="H57" s="142"/>
      <c r="I57" s="143"/>
      <c r="J57" s="144" t="s">
        <v>96</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66</v>
      </c>
      <c r="D59" s="37"/>
      <c r="E59" s="37"/>
      <c r="F59" s="37"/>
      <c r="G59" s="37"/>
      <c r="H59" s="37"/>
      <c r="I59" s="109"/>
      <c r="J59" s="78">
        <f>J83</f>
        <v>0</v>
      </c>
      <c r="K59" s="37"/>
      <c r="L59" s="110"/>
      <c r="S59" s="35"/>
      <c r="T59" s="35"/>
      <c r="U59" s="35"/>
      <c r="V59" s="35"/>
      <c r="W59" s="35"/>
      <c r="X59" s="35"/>
      <c r="Y59" s="35"/>
      <c r="Z59" s="35"/>
      <c r="AA59" s="35"/>
      <c r="AB59" s="35"/>
      <c r="AC59" s="35"/>
      <c r="AD59" s="35"/>
      <c r="AE59" s="35"/>
      <c r="AU59" s="18" t="s">
        <v>97</v>
      </c>
    </row>
    <row r="60" spans="1:47" s="9" customFormat="1" ht="24.95" customHeight="1">
      <c r="B60" s="146"/>
      <c r="C60" s="147"/>
      <c r="D60" s="148" t="s">
        <v>98</v>
      </c>
      <c r="E60" s="149"/>
      <c r="F60" s="149"/>
      <c r="G60" s="149"/>
      <c r="H60" s="149"/>
      <c r="I60" s="150"/>
      <c r="J60" s="151">
        <f>J84</f>
        <v>0</v>
      </c>
      <c r="K60" s="147"/>
      <c r="L60" s="152"/>
    </row>
    <row r="61" spans="1:47" s="9" customFormat="1" ht="24.95" customHeight="1">
      <c r="B61" s="146"/>
      <c r="C61" s="147"/>
      <c r="D61" s="148" t="s">
        <v>99</v>
      </c>
      <c r="E61" s="149"/>
      <c r="F61" s="149"/>
      <c r="G61" s="149"/>
      <c r="H61" s="149"/>
      <c r="I61" s="150"/>
      <c r="J61" s="151">
        <f>J151</f>
        <v>0</v>
      </c>
      <c r="K61" s="147"/>
      <c r="L61" s="152"/>
    </row>
    <row r="62" spans="1:47" s="9" customFormat="1" ht="24.95" customHeight="1">
      <c r="B62" s="146"/>
      <c r="C62" s="147"/>
      <c r="D62" s="148" t="s">
        <v>100</v>
      </c>
      <c r="E62" s="149"/>
      <c r="F62" s="149"/>
      <c r="G62" s="149"/>
      <c r="H62" s="149"/>
      <c r="I62" s="150"/>
      <c r="J62" s="151">
        <f>J165</f>
        <v>0</v>
      </c>
      <c r="K62" s="147"/>
      <c r="L62" s="152"/>
    </row>
    <row r="63" spans="1:47" s="9" customFormat="1" ht="24.95" customHeight="1">
      <c r="B63" s="146"/>
      <c r="C63" s="147"/>
      <c r="D63" s="148" t="s">
        <v>101</v>
      </c>
      <c r="E63" s="149"/>
      <c r="F63" s="149"/>
      <c r="G63" s="149"/>
      <c r="H63" s="149"/>
      <c r="I63" s="150"/>
      <c r="J63" s="151">
        <f>J181</f>
        <v>0</v>
      </c>
      <c r="K63" s="147"/>
      <c r="L63" s="152"/>
    </row>
    <row r="64" spans="1:47" s="2" customFormat="1" ht="21.75" customHeight="1">
      <c r="A64" s="35"/>
      <c r="B64" s="36"/>
      <c r="C64" s="37"/>
      <c r="D64" s="37"/>
      <c r="E64" s="37"/>
      <c r="F64" s="37"/>
      <c r="G64" s="37"/>
      <c r="H64" s="37"/>
      <c r="I64" s="109"/>
      <c r="J64" s="37"/>
      <c r="K64" s="37"/>
      <c r="L64" s="110"/>
      <c r="S64" s="35"/>
      <c r="T64" s="35"/>
      <c r="U64" s="35"/>
      <c r="V64" s="35"/>
      <c r="W64" s="35"/>
      <c r="X64" s="35"/>
      <c r="Y64" s="35"/>
      <c r="Z64" s="35"/>
      <c r="AA64" s="35"/>
      <c r="AB64" s="35"/>
      <c r="AC64" s="35"/>
      <c r="AD64" s="35"/>
      <c r="AE64" s="35"/>
    </row>
    <row r="65" spans="1:31" s="2" customFormat="1" ht="6.95" customHeight="1">
      <c r="A65" s="35"/>
      <c r="B65" s="48"/>
      <c r="C65" s="49"/>
      <c r="D65" s="49"/>
      <c r="E65" s="49"/>
      <c r="F65" s="49"/>
      <c r="G65" s="49"/>
      <c r="H65" s="49"/>
      <c r="I65" s="137"/>
      <c r="J65" s="49"/>
      <c r="K65" s="49"/>
      <c r="L65" s="110"/>
      <c r="S65" s="35"/>
      <c r="T65" s="35"/>
      <c r="U65" s="35"/>
      <c r="V65" s="35"/>
      <c r="W65" s="35"/>
      <c r="X65" s="35"/>
      <c r="Y65" s="35"/>
      <c r="Z65" s="35"/>
      <c r="AA65" s="35"/>
      <c r="AB65" s="35"/>
      <c r="AC65" s="35"/>
      <c r="AD65" s="35"/>
      <c r="AE65" s="35"/>
    </row>
    <row r="69" spans="1:31" s="2" customFormat="1" ht="6.95" customHeight="1">
      <c r="A69" s="35"/>
      <c r="B69" s="50"/>
      <c r="C69" s="51"/>
      <c r="D69" s="51"/>
      <c r="E69" s="51"/>
      <c r="F69" s="51"/>
      <c r="G69" s="51"/>
      <c r="H69" s="51"/>
      <c r="I69" s="140"/>
      <c r="J69" s="51"/>
      <c r="K69" s="51"/>
      <c r="L69" s="110"/>
      <c r="S69" s="35"/>
      <c r="T69" s="35"/>
      <c r="U69" s="35"/>
      <c r="V69" s="35"/>
      <c r="W69" s="35"/>
      <c r="X69" s="35"/>
      <c r="Y69" s="35"/>
      <c r="Z69" s="35"/>
      <c r="AA69" s="35"/>
      <c r="AB69" s="35"/>
      <c r="AC69" s="35"/>
      <c r="AD69" s="35"/>
      <c r="AE69" s="35"/>
    </row>
    <row r="70" spans="1:31" s="2" customFormat="1" ht="24.95" customHeight="1">
      <c r="A70" s="35"/>
      <c r="B70" s="36"/>
      <c r="C70" s="24" t="s">
        <v>102</v>
      </c>
      <c r="D70" s="37"/>
      <c r="E70" s="37"/>
      <c r="F70" s="37"/>
      <c r="G70" s="37"/>
      <c r="H70" s="37"/>
      <c r="I70" s="109"/>
      <c r="J70" s="37"/>
      <c r="K70" s="37"/>
      <c r="L70" s="110"/>
      <c r="S70" s="35"/>
      <c r="T70" s="35"/>
      <c r="U70" s="35"/>
      <c r="V70" s="35"/>
      <c r="W70" s="35"/>
      <c r="X70" s="35"/>
      <c r="Y70" s="35"/>
      <c r="Z70" s="35"/>
      <c r="AA70" s="35"/>
      <c r="AB70" s="35"/>
      <c r="AC70" s="35"/>
      <c r="AD70" s="35"/>
      <c r="AE70" s="35"/>
    </row>
    <row r="71" spans="1:31" s="2" customFormat="1" ht="6.95" customHeight="1">
      <c r="A71" s="35"/>
      <c r="B71" s="36"/>
      <c r="C71" s="37"/>
      <c r="D71" s="37"/>
      <c r="E71" s="37"/>
      <c r="F71" s="37"/>
      <c r="G71" s="37"/>
      <c r="H71" s="37"/>
      <c r="I71" s="109"/>
      <c r="J71" s="37"/>
      <c r="K71" s="37"/>
      <c r="L71" s="110"/>
      <c r="S71" s="35"/>
      <c r="T71" s="35"/>
      <c r="U71" s="35"/>
      <c r="V71" s="35"/>
      <c r="W71" s="35"/>
      <c r="X71" s="35"/>
      <c r="Y71" s="35"/>
      <c r="Z71" s="35"/>
      <c r="AA71" s="35"/>
      <c r="AB71" s="35"/>
      <c r="AC71" s="35"/>
      <c r="AD71" s="35"/>
      <c r="AE71" s="35"/>
    </row>
    <row r="72" spans="1:31" s="2" customFormat="1" ht="12" customHeight="1">
      <c r="A72" s="35"/>
      <c r="B72" s="36"/>
      <c r="C72" s="30" t="s">
        <v>16</v>
      </c>
      <c r="D72" s="37"/>
      <c r="E72" s="37"/>
      <c r="F72" s="37"/>
      <c r="G72" s="37"/>
      <c r="H72" s="37"/>
      <c r="I72" s="109"/>
      <c r="J72" s="37"/>
      <c r="K72" s="37"/>
      <c r="L72" s="110"/>
      <c r="S72" s="35"/>
      <c r="T72" s="35"/>
      <c r="U72" s="35"/>
      <c r="V72" s="35"/>
      <c r="W72" s="35"/>
      <c r="X72" s="35"/>
      <c r="Y72" s="35"/>
      <c r="Z72" s="35"/>
      <c r="AA72" s="35"/>
      <c r="AB72" s="35"/>
      <c r="AC72" s="35"/>
      <c r="AD72" s="35"/>
      <c r="AE72" s="35"/>
    </row>
    <row r="73" spans="1:31" s="2" customFormat="1" ht="16.5" customHeight="1">
      <c r="A73" s="35"/>
      <c r="B73" s="36"/>
      <c r="C73" s="37"/>
      <c r="D73" s="37"/>
      <c r="E73" s="383" t="str">
        <f>E7</f>
        <v>Oprava parkovacích ploch - žst. Olomouc hlavní nádraží</v>
      </c>
      <c r="F73" s="384"/>
      <c r="G73" s="384"/>
      <c r="H73" s="384"/>
      <c r="I73" s="109"/>
      <c r="J73" s="37"/>
      <c r="K73" s="37"/>
      <c r="L73" s="110"/>
      <c r="S73" s="35"/>
      <c r="T73" s="35"/>
      <c r="U73" s="35"/>
      <c r="V73" s="35"/>
      <c r="W73" s="35"/>
      <c r="X73" s="35"/>
      <c r="Y73" s="35"/>
      <c r="Z73" s="35"/>
      <c r="AA73" s="35"/>
      <c r="AB73" s="35"/>
      <c r="AC73" s="35"/>
      <c r="AD73" s="35"/>
      <c r="AE73" s="35"/>
    </row>
    <row r="74" spans="1:31" s="2" customFormat="1" ht="12" customHeight="1">
      <c r="A74" s="35"/>
      <c r="B74" s="36"/>
      <c r="C74" s="30" t="s">
        <v>92</v>
      </c>
      <c r="D74" s="37"/>
      <c r="E74" s="37"/>
      <c r="F74" s="37"/>
      <c r="G74" s="37"/>
      <c r="H74" s="37"/>
      <c r="I74" s="109"/>
      <c r="J74" s="37"/>
      <c r="K74" s="37"/>
      <c r="L74" s="110"/>
      <c r="S74" s="35"/>
      <c r="T74" s="35"/>
      <c r="U74" s="35"/>
      <c r="V74" s="35"/>
      <c r="W74" s="35"/>
      <c r="X74" s="35"/>
      <c r="Y74" s="35"/>
      <c r="Z74" s="35"/>
      <c r="AA74" s="35"/>
      <c r="AB74" s="35"/>
      <c r="AC74" s="35"/>
      <c r="AD74" s="35"/>
      <c r="AE74" s="35"/>
    </row>
    <row r="75" spans="1:31" s="2" customFormat="1" ht="16.5" customHeight="1">
      <c r="A75" s="35"/>
      <c r="B75" s="36"/>
      <c r="C75" s="37"/>
      <c r="D75" s="37"/>
      <c r="E75" s="336" t="str">
        <f>E9</f>
        <v>PS 01 - Doplnění a ochrana sdělovacího zařízení</v>
      </c>
      <c r="F75" s="385"/>
      <c r="G75" s="385"/>
      <c r="H75" s="385"/>
      <c r="I75" s="109"/>
      <c r="J75" s="37"/>
      <c r="K75" s="37"/>
      <c r="L75" s="110"/>
      <c r="S75" s="35"/>
      <c r="T75" s="35"/>
      <c r="U75" s="35"/>
      <c r="V75" s="35"/>
      <c r="W75" s="35"/>
      <c r="X75" s="35"/>
      <c r="Y75" s="35"/>
      <c r="Z75" s="35"/>
      <c r="AA75" s="35"/>
      <c r="AB75" s="35"/>
      <c r="AC75" s="35"/>
      <c r="AD75" s="35"/>
      <c r="AE75" s="35"/>
    </row>
    <row r="76" spans="1:31" s="2" customFormat="1" ht="6.95" customHeight="1">
      <c r="A76" s="35"/>
      <c r="B76" s="36"/>
      <c r="C76" s="37"/>
      <c r="D76" s="37"/>
      <c r="E76" s="37"/>
      <c r="F76" s="37"/>
      <c r="G76" s="37"/>
      <c r="H76" s="37"/>
      <c r="I76" s="109"/>
      <c r="J76" s="37"/>
      <c r="K76" s="37"/>
      <c r="L76" s="110"/>
      <c r="S76" s="35"/>
      <c r="T76" s="35"/>
      <c r="U76" s="35"/>
      <c r="V76" s="35"/>
      <c r="W76" s="35"/>
      <c r="X76" s="35"/>
      <c r="Y76" s="35"/>
      <c r="Z76" s="35"/>
      <c r="AA76" s="35"/>
      <c r="AB76" s="35"/>
      <c r="AC76" s="35"/>
      <c r="AD76" s="35"/>
      <c r="AE76" s="35"/>
    </row>
    <row r="77" spans="1:31" s="2" customFormat="1" ht="12" customHeight="1">
      <c r="A77" s="35"/>
      <c r="B77" s="36"/>
      <c r="C77" s="30" t="s">
        <v>21</v>
      </c>
      <c r="D77" s="37"/>
      <c r="E77" s="37"/>
      <c r="F77" s="28" t="str">
        <f>F12</f>
        <v xml:space="preserve"> </v>
      </c>
      <c r="G77" s="37"/>
      <c r="H77" s="37"/>
      <c r="I77" s="112" t="s">
        <v>23</v>
      </c>
      <c r="J77" s="60">
        <f>IF(J12="","",J12)</f>
        <v>0</v>
      </c>
      <c r="K77" s="37"/>
      <c r="L77" s="110"/>
      <c r="S77" s="35"/>
      <c r="T77" s="35"/>
      <c r="U77" s="35"/>
      <c r="V77" s="35"/>
      <c r="W77" s="35"/>
      <c r="X77" s="35"/>
      <c r="Y77" s="35"/>
      <c r="Z77" s="35"/>
      <c r="AA77" s="35"/>
      <c r="AB77" s="35"/>
      <c r="AC77" s="35"/>
      <c r="AD77" s="35"/>
      <c r="AE77" s="35"/>
    </row>
    <row r="78" spans="1:31" s="2" customFormat="1" ht="6.95" customHeight="1">
      <c r="A78" s="35"/>
      <c r="B78" s="36"/>
      <c r="C78" s="37"/>
      <c r="D78" s="37"/>
      <c r="E78" s="37"/>
      <c r="F78" s="37"/>
      <c r="G78" s="37"/>
      <c r="H78" s="37"/>
      <c r="I78" s="109"/>
      <c r="J78" s="37"/>
      <c r="K78" s="37"/>
      <c r="L78" s="110"/>
      <c r="S78" s="35"/>
      <c r="T78" s="35"/>
      <c r="U78" s="35"/>
      <c r="V78" s="35"/>
      <c r="W78" s="35"/>
      <c r="X78" s="35"/>
      <c r="Y78" s="35"/>
      <c r="Z78" s="35"/>
      <c r="AA78" s="35"/>
      <c r="AB78" s="35"/>
      <c r="AC78" s="35"/>
      <c r="AD78" s="35"/>
      <c r="AE78" s="35"/>
    </row>
    <row r="79" spans="1:31" s="2" customFormat="1" ht="15.2" customHeight="1">
      <c r="A79" s="35"/>
      <c r="B79" s="36"/>
      <c r="C79" s="30" t="s">
        <v>24</v>
      </c>
      <c r="D79" s="37"/>
      <c r="E79" s="37"/>
      <c r="F79" s="28" t="str">
        <f>E15</f>
        <v xml:space="preserve"> </v>
      </c>
      <c r="G79" s="37"/>
      <c r="H79" s="37"/>
      <c r="I79" s="112" t="s">
        <v>29</v>
      </c>
      <c r="J79" s="33" t="str">
        <f>E21</f>
        <v xml:space="preserve"> </v>
      </c>
      <c r="K79" s="37"/>
      <c r="L79" s="110"/>
      <c r="S79" s="35"/>
      <c r="T79" s="35"/>
      <c r="U79" s="35"/>
      <c r="V79" s="35"/>
      <c r="W79" s="35"/>
      <c r="X79" s="35"/>
      <c r="Y79" s="35"/>
      <c r="Z79" s="35"/>
      <c r="AA79" s="35"/>
      <c r="AB79" s="35"/>
      <c r="AC79" s="35"/>
      <c r="AD79" s="35"/>
      <c r="AE79" s="35"/>
    </row>
    <row r="80" spans="1:31" s="2" customFormat="1" ht="15.2" customHeight="1">
      <c r="A80" s="35"/>
      <c r="B80" s="36"/>
      <c r="C80" s="30" t="s">
        <v>27</v>
      </c>
      <c r="D80" s="37"/>
      <c r="E80" s="37"/>
      <c r="F80" s="28" t="str">
        <f>IF(E18="","",E18)</f>
        <v>Vyplň údaj</v>
      </c>
      <c r="G80" s="37"/>
      <c r="H80" s="37"/>
      <c r="I80" s="112" t="s">
        <v>31</v>
      </c>
      <c r="J80" s="33" t="str">
        <f>E24</f>
        <v xml:space="preserve"> </v>
      </c>
      <c r="K80" s="37"/>
      <c r="L80" s="110"/>
      <c r="S80" s="35"/>
      <c r="T80" s="35"/>
      <c r="U80" s="35"/>
      <c r="V80" s="35"/>
      <c r="W80" s="35"/>
      <c r="X80" s="35"/>
      <c r="Y80" s="35"/>
      <c r="Z80" s="35"/>
      <c r="AA80" s="35"/>
      <c r="AB80" s="35"/>
      <c r="AC80" s="35"/>
      <c r="AD80" s="35"/>
      <c r="AE80" s="35"/>
    </row>
    <row r="81" spans="1:65" s="2" customFormat="1" ht="10.35" customHeight="1">
      <c r="A81" s="35"/>
      <c r="B81" s="36"/>
      <c r="C81" s="37"/>
      <c r="D81" s="37"/>
      <c r="E81" s="37"/>
      <c r="F81" s="37"/>
      <c r="G81" s="37"/>
      <c r="H81" s="37"/>
      <c r="I81" s="109"/>
      <c r="J81" s="37"/>
      <c r="K81" s="37"/>
      <c r="L81" s="110"/>
      <c r="S81" s="35"/>
      <c r="T81" s="35"/>
      <c r="U81" s="35"/>
      <c r="V81" s="35"/>
      <c r="W81" s="35"/>
      <c r="X81" s="35"/>
      <c r="Y81" s="35"/>
      <c r="Z81" s="35"/>
      <c r="AA81" s="35"/>
      <c r="AB81" s="35"/>
      <c r="AC81" s="35"/>
      <c r="AD81" s="35"/>
      <c r="AE81" s="35"/>
    </row>
    <row r="82" spans="1:65" s="10" customFormat="1" ht="29.25" customHeight="1">
      <c r="A82" s="153"/>
      <c r="B82" s="154"/>
      <c r="C82" s="155" t="s">
        <v>103</v>
      </c>
      <c r="D82" s="156" t="s">
        <v>53</v>
      </c>
      <c r="E82" s="156" t="s">
        <v>49</v>
      </c>
      <c r="F82" s="156" t="s">
        <v>50</v>
      </c>
      <c r="G82" s="156" t="s">
        <v>104</v>
      </c>
      <c r="H82" s="156" t="s">
        <v>105</v>
      </c>
      <c r="I82" s="157" t="s">
        <v>106</v>
      </c>
      <c r="J82" s="156" t="s">
        <v>96</v>
      </c>
      <c r="K82" s="158" t="s">
        <v>107</v>
      </c>
      <c r="L82" s="159"/>
      <c r="M82" s="69" t="s">
        <v>19</v>
      </c>
      <c r="N82" s="70" t="s">
        <v>38</v>
      </c>
      <c r="O82" s="70" t="s">
        <v>108</v>
      </c>
      <c r="P82" s="70" t="s">
        <v>109</v>
      </c>
      <c r="Q82" s="70" t="s">
        <v>110</v>
      </c>
      <c r="R82" s="70" t="s">
        <v>111</v>
      </c>
      <c r="S82" s="70" t="s">
        <v>112</v>
      </c>
      <c r="T82" s="71" t="s">
        <v>113</v>
      </c>
      <c r="U82" s="153"/>
      <c r="V82" s="153"/>
      <c r="W82" s="153"/>
      <c r="X82" s="153"/>
      <c r="Y82" s="153"/>
      <c r="Z82" s="153"/>
      <c r="AA82" s="153"/>
      <c r="AB82" s="153"/>
      <c r="AC82" s="153"/>
      <c r="AD82" s="153"/>
      <c r="AE82" s="153"/>
    </row>
    <row r="83" spans="1:65" s="2" customFormat="1" ht="22.9" customHeight="1">
      <c r="A83" s="35"/>
      <c r="B83" s="36"/>
      <c r="C83" s="76" t="s">
        <v>114</v>
      </c>
      <c r="D83" s="37"/>
      <c r="E83" s="37"/>
      <c r="F83" s="37"/>
      <c r="G83" s="37"/>
      <c r="H83" s="37"/>
      <c r="I83" s="109"/>
      <c r="J83" s="160">
        <f>BK83</f>
        <v>0</v>
      </c>
      <c r="K83" s="37"/>
      <c r="L83" s="40"/>
      <c r="M83" s="72"/>
      <c r="N83" s="161"/>
      <c r="O83" s="73"/>
      <c r="P83" s="162">
        <f>P84+P151+P165+P181</f>
        <v>0</v>
      </c>
      <c r="Q83" s="73"/>
      <c r="R83" s="162">
        <f>R84+R151+R165+R181</f>
        <v>0</v>
      </c>
      <c r="S83" s="73"/>
      <c r="T83" s="163">
        <f>T84+T151+T165+T181</f>
        <v>0</v>
      </c>
      <c r="U83" s="35"/>
      <c r="V83" s="35"/>
      <c r="W83" s="35"/>
      <c r="X83" s="35"/>
      <c r="Y83" s="35"/>
      <c r="Z83" s="35"/>
      <c r="AA83" s="35"/>
      <c r="AB83" s="35"/>
      <c r="AC83" s="35"/>
      <c r="AD83" s="35"/>
      <c r="AE83" s="35"/>
      <c r="AT83" s="18" t="s">
        <v>67</v>
      </c>
      <c r="AU83" s="18" t="s">
        <v>97</v>
      </c>
      <c r="BK83" s="164">
        <f>BK84+BK151+BK165+BK181</f>
        <v>0</v>
      </c>
    </row>
    <row r="84" spans="1:65" s="11" customFormat="1" ht="25.9" customHeight="1">
      <c r="B84" s="165"/>
      <c r="C84" s="166"/>
      <c r="D84" s="167" t="s">
        <v>67</v>
      </c>
      <c r="E84" s="168" t="s">
        <v>115</v>
      </c>
      <c r="F84" s="168" t="s">
        <v>116</v>
      </c>
      <c r="G84" s="166"/>
      <c r="H84" s="166"/>
      <c r="I84" s="169"/>
      <c r="J84" s="170">
        <f>BK84</f>
        <v>0</v>
      </c>
      <c r="K84" s="166"/>
      <c r="L84" s="171"/>
      <c r="M84" s="172"/>
      <c r="N84" s="173"/>
      <c r="O84" s="173"/>
      <c r="P84" s="174">
        <f>SUM(P85:P150)</f>
        <v>0</v>
      </c>
      <c r="Q84" s="173"/>
      <c r="R84" s="174">
        <f>SUM(R85:R150)</f>
        <v>0</v>
      </c>
      <c r="S84" s="173"/>
      <c r="T84" s="175">
        <f>SUM(T85:T150)</f>
        <v>0</v>
      </c>
      <c r="AR84" s="176" t="s">
        <v>76</v>
      </c>
      <c r="AT84" s="177" t="s">
        <v>67</v>
      </c>
      <c r="AU84" s="177" t="s">
        <v>68</v>
      </c>
      <c r="AY84" s="176" t="s">
        <v>117</v>
      </c>
      <c r="BK84" s="178">
        <f>SUM(BK85:BK150)</f>
        <v>0</v>
      </c>
    </row>
    <row r="85" spans="1:65" s="2" customFormat="1" ht="16.5" customHeight="1">
      <c r="A85" s="35"/>
      <c r="B85" s="36"/>
      <c r="C85" s="179" t="s">
        <v>76</v>
      </c>
      <c r="D85" s="179" t="s">
        <v>118</v>
      </c>
      <c r="E85" s="180" t="s">
        <v>119</v>
      </c>
      <c r="F85" s="181" t="s">
        <v>120</v>
      </c>
      <c r="G85" s="182" t="s">
        <v>121</v>
      </c>
      <c r="H85" s="183">
        <v>40</v>
      </c>
      <c r="I85" s="184"/>
      <c r="J85" s="185">
        <f>ROUND(I85*H85,2)</f>
        <v>0</v>
      </c>
      <c r="K85" s="181" t="s">
        <v>122</v>
      </c>
      <c r="L85" s="40"/>
      <c r="M85" s="186" t="s">
        <v>19</v>
      </c>
      <c r="N85" s="187" t="s">
        <v>39</v>
      </c>
      <c r="O85" s="65"/>
      <c r="P85" s="188">
        <f>O85*H85</f>
        <v>0</v>
      </c>
      <c r="Q85" s="188">
        <v>0</v>
      </c>
      <c r="R85" s="188">
        <f>Q85*H85</f>
        <v>0</v>
      </c>
      <c r="S85" s="188">
        <v>0</v>
      </c>
      <c r="T85" s="189">
        <f>S85*H85</f>
        <v>0</v>
      </c>
      <c r="U85" s="35"/>
      <c r="V85" s="35"/>
      <c r="W85" s="35"/>
      <c r="X85" s="35"/>
      <c r="Y85" s="35"/>
      <c r="Z85" s="35"/>
      <c r="AA85" s="35"/>
      <c r="AB85" s="35"/>
      <c r="AC85" s="35"/>
      <c r="AD85" s="35"/>
      <c r="AE85" s="35"/>
      <c r="AR85" s="190" t="s">
        <v>123</v>
      </c>
      <c r="AT85" s="190" t="s">
        <v>118</v>
      </c>
      <c r="AU85" s="190" t="s">
        <v>76</v>
      </c>
      <c r="AY85" s="18" t="s">
        <v>117</v>
      </c>
      <c r="BE85" s="191">
        <f>IF(N85="základní",J85,0)</f>
        <v>0</v>
      </c>
      <c r="BF85" s="191">
        <f>IF(N85="snížená",J85,0)</f>
        <v>0</v>
      </c>
      <c r="BG85" s="191">
        <f>IF(N85="zákl. přenesená",J85,0)</f>
        <v>0</v>
      </c>
      <c r="BH85" s="191">
        <f>IF(N85="sníž. přenesená",J85,0)</f>
        <v>0</v>
      </c>
      <c r="BI85" s="191">
        <f>IF(N85="nulová",J85,0)</f>
        <v>0</v>
      </c>
      <c r="BJ85" s="18" t="s">
        <v>76</v>
      </c>
      <c r="BK85" s="191">
        <f>ROUND(I85*H85,2)</f>
        <v>0</v>
      </c>
      <c r="BL85" s="18" t="s">
        <v>123</v>
      </c>
      <c r="BM85" s="190" t="s">
        <v>124</v>
      </c>
    </row>
    <row r="86" spans="1:65" s="2" customFormat="1" ht="19.5">
      <c r="A86" s="35"/>
      <c r="B86" s="36"/>
      <c r="C86" s="37"/>
      <c r="D86" s="192" t="s">
        <v>125</v>
      </c>
      <c r="E86" s="37"/>
      <c r="F86" s="193" t="s">
        <v>126</v>
      </c>
      <c r="G86" s="37"/>
      <c r="H86" s="37"/>
      <c r="I86" s="109"/>
      <c r="J86" s="37"/>
      <c r="K86" s="37"/>
      <c r="L86" s="40"/>
      <c r="M86" s="194"/>
      <c r="N86" s="195"/>
      <c r="O86" s="65"/>
      <c r="P86" s="65"/>
      <c r="Q86" s="65"/>
      <c r="R86" s="65"/>
      <c r="S86" s="65"/>
      <c r="T86" s="66"/>
      <c r="U86" s="35"/>
      <c r="V86" s="35"/>
      <c r="W86" s="35"/>
      <c r="X86" s="35"/>
      <c r="Y86" s="35"/>
      <c r="Z86" s="35"/>
      <c r="AA86" s="35"/>
      <c r="AB86" s="35"/>
      <c r="AC86" s="35"/>
      <c r="AD86" s="35"/>
      <c r="AE86" s="35"/>
      <c r="AT86" s="18" t="s">
        <v>125</v>
      </c>
      <c r="AU86" s="18" t="s">
        <v>76</v>
      </c>
    </row>
    <row r="87" spans="1:65" s="2" customFormat="1" ht="16.5" customHeight="1">
      <c r="A87" s="35"/>
      <c r="B87" s="36"/>
      <c r="C87" s="179" t="s">
        <v>78</v>
      </c>
      <c r="D87" s="179" t="s">
        <v>118</v>
      </c>
      <c r="E87" s="180" t="s">
        <v>127</v>
      </c>
      <c r="F87" s="181" t="s">
        <v>128</v>
      </c>
      <c r="G87" s="182" t="s">
        <v>129</v>
      </c>
      <c r="H87" s="183">
        <v>4</v>
      </c>
      <c r="I87" s="184"/>
      <c r="J87" s="185">
        <f t="shared" ref="J87:J93" si="0">ROUND(I87*H87,2)</f>
        <v>0</v>
      </c>
      <c r="K87" s="181" t="s">
        <v>130</v>
      </c>
      <c r="L87" s="40"/>
      <c r="M87" s="186" t="s">
        <v>19</v>
      </c>
      <c r="N87" s="187" t="s">
        <v>39</v>
      </c>
      <c r="O87" s="65"/>
      <c r="P87" s="188">
        <f t="shared" ref="P87:P93" si="1">O87*H87</f>
        <v>0</v>
      </c>
      <c r="Q87" s="188">
        <v>0</v>
      </c>
      <c r="R87" s="188">
        <f t="shared" ref="R87:R93" si="2">Q87*H87</f>
        <v>0</v>
      </c>
      <c r="S87" s="188">
        <v>0</v>
      </c>
      <c r="T87" s="189">
        <f t="shared" ref="T87:T93" si="3">S87*H87</f>
        <v>0</v>
      </c>
      <c r="U87" s="35"/>
      <c r="V87" s="35"/>
      <c r="W87" s="35"/>
      <c r="X87" s="35"/>
      <c r="Y87" s="35"/>
      <c r="Z87" s="35"/>
      <c r="AA87" s="35"/>
      <c r="AB87" s="35"/>
      <c r="AC87" s="35"/>
      <c r="AD87" s="35"/>
      <c r="AE87" s="35"/>
      <c r="AR87" s="190" t="s">
        <v>123</v>
      </c>
      <c r="AT87" s="190" t="s">
        <v>118</v>
      </c>
      <c r="AU87" s="190" t="s">
        <v>76</v>
      </c>
      <c r="AY87" s="18" t="s">
        <v>117</v>
      </c>
      <c r="BE87" s="191">
        <f t="shared" ref="BE87:BE93" si="4">IF(N87="základní",J87,0)</f>
        <v>0</v>
      </c>
      <c r="BF87" s="191">
        <f t="shared" ref="BF87:BF93" si="5">IF(N87="snížená",J87,0)</f>
        <v>0</v>
      </c>
      <c r="BG87" s="191">
        <f t="shared" ref="BG87:BG93" si="6">IF(N87="zákl. přenesená",J87,0)</f>
        <v>0</v>
      </c>
      <c r="BH87" s="191">
        <f t="shared" ref="BH87:BH93" si="7">IF(N87="sníž. přenesená",J87,0)</f>
        <v>0</v>
      </c>
      <c r="BI87" s="191">
        <f t="shared" ref="BI87:BI93" si="8">IF(N87="nulová",J87,0)</f>
        <v>0</v>
      </c>
      <c r="BJ87" s="18" t="s">
        <v>76</v>
      </c>
      <c r="BK87" s="191">
        <f t="shared" ref="BK87:BK93" si="9">ROUND(I87*H87,2)</f>
        <v>0</v>
      </c>
      <c r="BL87" s="18" t="s">
        <v>123</v>
      </c>
      <c r="BM87" s="190" t="s">
        <v>131</v>
      </c>
    </row>
    <row r="88" spans="1:65" s="2" customFormat="1" ht="16.5" customHeight="1">
      <c r="A88" s="35"/>
      <c r="B88" s="36"/>
      <c r="C88" s="179" t="s">
        <v>132</v>
      </c>
      <c r="D88" s="179" t="s">
        <v>118</v>
      </c>
      <c r="E88" s="180" t="s">
        <v>133</v>
      </c>
      <c r="F88" s="181" t="s">
        <v>134</v>
      </c>
      <c r="G88" s="182" t="s">
        <v>135</v>
      </c>
      <c r="H88" s="183">
        <v>1.64</v>
      </c>
      <c r="I88" s="184"/>
      <c r="J88" s="185">
        <f t="shared" si="0"/>
        <v>0</v>
      </c>
      <c r="K88" s="181" t="s">
        <v>130</v>
      </c>
      <c r="L88" s="40"/>
      <c r="M88" s="186" t="s">
        <v>19</v>
      </c>
      <c r="N88" s="187" t="s">
        <v>39</v>
      </c>
      <c r="O88" s="65"/>
      <c r="P88" s="188">
        <f t="shared" si="1"/>
        <v>0</v>
      </c>
      <c r="Q88" s="188">
        <v>0</v>
      </c>
      <c r="R88" s="188">
        <f t="shared" si="2"/>
        <v>0</v>
      </c>
      <c r="S88" s="188">
        <v>0</v>
      </c>
      <c r="T88" s="189">
        <f t="shared" si="3"/>
        <v>0</v>
      </c>
      <c r="U88" s="35"/>
      <c r="V88" s="35"/>
      <c r="W88" s="35"/>
      <c r="X88" s="35"/>
      <c r="Y88" s="35"/>
      <c r="Z88" s="35"/>
      <c r="AA88" s="35"/>
      <c r="AB88" s="35"/>
      <c r="AC88" s="35"/>
      <c r="AD88" s="35"/>
      <c r="AE88" s="35"/>
      <c r="AR88" s="190" t="s">
        <v>123</v>
      </c>
      <c r="AT88" s="190" t="s">
        <v>118</v>
      </c>
      <c r="AU88" s="190" t="s">
        <v>76</v>
      </c>
      <c r="AY88" s="18" t="s">
        <v>117</v>
      </c>
      <c r="BE88" s="191">
        <f t="shared" si="4"/>
        <v>0</v>
      </c>
      <c r="BF88" s="191">
        <f t="shared" si="5"/>
        <v>0</v>
      </c>
      <c r="BG88" s="191">
        <f t="shared" si="6"/>
        <v>0</v>
      </c>
      <c r="BH88" s="191">
        <f t="shared" si="7"/>
        <v>0</v>
      </c>
      <c r="BI88" s="191">
        <f t="shared" si="8"/>
        <v>0</v>
      </c>
      <c r="BJ88" s="18" t="s">
        <v>76</v>
      </c>
      <c r="BK88" s="191">
        <f t="shared" si="9"/>
        <v>0</v>
      </c>
      <c r="BL88" s="18" t="s">
        <v>123</v>
      </c>
      <c r="BM88" s="190" t="s">
        <v>136</v>
      </c>
    </row>
    <row r="89" spans="1:65" s="2" customFormat="1" ht="16.5" customHeight="1">
      <c r="A89" s="35"/>
      <c r="B89" s="36"/>
      <c r="C89" s="179" t="s">
        <v>123</v>
      </c>
      <c r="D89" s="179" t="s">
        <v>118</v>
      </c>
      <c r="E89" s="180" t="s">
        <v>137</v>
      </c>
      <c r="F89" s="181" t="s">
        <v>138</v>
      </c>
      <c r="G89" s="182" t="s">
        <v>139</v>
      </c>
      <c r="H89" s="183">
        <v>205</v>
      </c>
      <c r="I89" s="184"/>
      <c r="J89" s="185">
        <f t="shared" si="0"/>
        <v>0</v>
      </c>
      <c r="K89" s="181" t="s">
        <v>130</v>
      </c>
      <c r="L89" s="40"/>
      <c r="M89" s="186" t="s">
        <v>19</v>
      </c>
      <c r="N89" s="187" t="s">
        <v>39</v>
      </c>
      <c r="O89" s="65"/>
      <c r="P89" s="188">
        <f t="shared" si="1"/>
        <v>0</v>
      </c>
      <c r="Q89" s="188">
        <v>0</v>
      </c>
      <c r="R89" s="188">
        <f t="shared" si="2"/>
        <v>0</v>
      </c>
      <c r="S89" s="188">
        <v>0</v>
      </c>
      <c r="T89" s="189">
        <f t="shared" si="3"/>
        <v>0</v>
      </c>
      <c r="U89" s="35"/>
      <c r="V89" s="35"/>
      <c r="W89" s="35"/>
      <c r="X89" s="35"/>
      <c r="Y89" s="35"/>
      <c r="Z89" s="35"/>
      <c r="AA89" s="35"/>
      <c r="AB89" s="35"/>
      <c r="AC89" s="35"/>
      <c r="AD89" s="35"/>
      <c r="AE89" s="35"/>
      <c r="AR89" s="190" t="s">
        <v>123</v>
      </c>
      <c r="AT89" s="190" t="s">
        <v>118</v>
      </c>
      <c r="AU89" s="190" t="s">
        <v>76</v>
      </c>
      <c r="AY89" s="18" t="s">
        <v>117</v>
      </c>
      <c r="BE89" s="191">
        <f t="shared" si="4"/>
        <v>0</v>
      </c>
      <c r="BF89" s="191">
        <f t="shared" si="5"/>
        <v>0</v>
      </c>
      <c r="BG89" s="191">
        <f t="shared" si="6"/>
        <v>0</v>
      </c>
      <c r="BH89" s="191">
        <f t="shared" si="7"/>
        <v>0</v>
      </c>
      <c r="BI89" s="191">
        <f t="shared" si="8"/>
        <v>0</v>
      </c>
      <c r="BJ89" s="18" t="s">
        <v>76</v>
      </c>
      <c r="BK89" s="191">
        <f t="shared" si="9"/>
        <v>0</v>
      </c>
      <c r="BL89" s="18" t="s">
        <v>123</v>
      </c>
      <c r="BM89" s="190" t="s">
        <v>140</v>
      </c>
    </row>
    <row r="90" spans="1:65" s="2" customFormat="1" ht="16.5" customHeight="1">
      <c r="A90" s="35"/>
      <c r="B90" s="36"/>
      <c r="C90" s="179" t="s">
        <v>141</v>
      </c>
      <c r="D90" s="179" t="s">
        <v>118</v>
      </c>
      <c r="E90" s="180" t="s">
        <v>142</v>
      </c>
      <c r="F90" s="181" t="s">
        <v>143</v>
      </c>
      <c r="G90" s="182" t="s">
        <v>129</v>
      </c>
      <c r="H90" s="183">
        <v>2</v>
      </c>
      <c r="I90" s="184"/>
      <c r="J90" s="185">
        <f t="shared" si="0"/>
        <v>0</v>
      </c>
      <c r="K90" s="181" t="s">
        <v>130</v>
      </c>
      <c r="L90" s="40"/>
      <c r="M90" s="186" t="s">
        <v>19</v>
      </c>
      <c r="N90" s="187" t="s">
        <v>39</v>
      </c>
      <c r="O90" s="65"/>
      <c r="P90" s="188">
        <f t="shared" si="1"/>
        <v>0</v>
      </c>
      <c r="Q90" s="188">
        <v>0</v>
      </c>
      <c r="R90" s="188">
        <f t="shared" si="2"/>
        <v>0</v>
      </c>
      <c r="S90" s="188">
        <v>0</v>
      </c>
      <c r="T90" s="189">
        <f t="shared" si="3"/>
        <v>0</v>
      </c>
      <c r="U90" s="35"/>
      <c r="V90" s="35"/>
      <c r="W90" s="35"/>
      <c r="X90" s="35"/>
      <c r="Y90" s="35"/>
      <c r="Z90" s="35"/>
      <c r="AA90" s="35"/>
      <c r="AB90" s="35"/>
      <c r="AC90" s="35"/>
      <c r="AD90" s="35"/>
      <c r="AE90" s="35"/>
      <c r="AR90" s="190" t="s">
        <v>123</v>
      </c>
      <c r="AT90" s="190" t="s">
        <v>118</v>
      </c>
      <c r="AU90" s="190" t="s">
        <v>76</v>
      </c>
      <c r="AY90" s="18" t="s">
        <v>117</v>
      </c>
      <c r="BE90" s="191">
        <f t="shared" si="4"/>
        <v>0</v>
      </c>
      <c r="BF90" s="191">
        <f t="shared" si="5"/>
        <v>0</v>
      </c>
      <c r="BG90" s="191">
        <f t="shared" si="6"/>
        <v>0</v>
      </c>
      <c r="BH90" s="191">
        <f t="shared" si="7"/>
        <v>0</v>
      </c>
      <c r="BI90" s="191">
        <f t="shared" si="8"/>
        <v>0</v>
      </c>
      <c r="BJ90" s="18" t="s">
        <v>76</v>
      </c>
      <c r="BK90" s="191">
        <f t="shared" si="9"/>
        <v>0</v>
      </c>
      <c r="BL90" s="18" t="s">
        <v>123</v>
      </c>
      <c r="BM90" s="190" t="s">
        <v>144</v>
      </c>
    </row>
    <row r="91" spans="1:65" s="2" customFormat="1" ht="16.5" customHeight="1">
      <c r="A91" s="35"/>
      <c r="B91" s="36"/>
      <c r="C91" s="179" t="s">
        <v>145</v>
      </c>
      <c r="D91" s="179" t="s">
        <v>118</v>
      </c>
      <c r="E91" s="180" t="s">
        <v>146</v>
      </c>
      <c r="F91" s="181" t="s">
        <v>147</v>
      </c>
      <c r="G91" s="182" t="s">
        <v>129</v>
      </c>
      <c r="H91" s="183">
        <v>2</v>
      </c>
      <c r="I91" s="184"/>
      <c r="J91" s="185">
        <f t="shared" si="0"/>
        <v>0</v>
      </c>
      <c r="K91" s="181" t="s">
        <v>130</v>
      </c>
      <c r="L91" s="40"/>
      <c r="M91" s="186" t="s">
        <v>19</v>
      </c>
      <c r="N91" s="187" t="s">
        <v>39</v>
      </c>
      <c r="O91" s="65"/>
      <c r="P91" s="188">
        <f t="shared" si="1"/>
        <v>0</v>
      </c>
      <c r="Q91" s="188">
        <v>0</v>
      </c>
      <c r="R91" s="188">
        <f t="shared" si="2"/>
        <v>0</v>
      </c>
      <c r="S91" s="188">
        <v>0</v>
      </c>
      <c r="T91" s="189">
        <f t="shared" si="3"/>
        <v>0</v>
      </c>
      <c r="U91" s="35"/>
      <c r="V91" s="35"/>
      <c r="W91" s="35"/>
      <c r="X91" s="35"/>
      <c r="Y91" s="35"/>
      <c r="Z91" s="35"/>
      <c r="AA91" s="35"/>
      <c r="AB91" s="35"/>
      <c r="AC91" s="35"/>
      <c r="AD91" s="35"/>
      <c r="AE91" s="35"/>
      <c r="AR91" s="190" t="s">
        <v>123</v>
      </c>
      <c r="AT91" s="190" t="s">
        <v>118</v>
      </c>
      <c r="AU91" s="190" t="s">
        <v>76</v>
      </c>
      <c r="AY91" s="18" t="s">
        <v>117</v>
      </c>
      <c r="BE91" s="191">
        <f t="shared" si="4"/>
        <v>0</v>
      </c>
      <c r="BF91" s="191">
        <f t="shared" si="5"/>
        <v>0</v>
      </c>
      <c r="BG91" s="191">
        <f t="shared" si="6"/>
        <v>0</v>
      </c>
      <c r="BH91" s="191">
        <f t="shared" si="7"/>
        <v>0</v>
      </c>
      <c r="BI91" s="191">
        <f t="shared" si="8"/>
        <v>0</v>
      </c>
      <c r="BJ91" s="18" t="s">
        <v>76</v>
      </c>
      <c r="BK91" s="191">
        <f t="shared" si="9"/>
        <v>0</v>
      </c>
      <c r="BL91" s="18" t="s">
        <v>123</v>
      </c>
      <c r="BM91" s="190" t="s">
        <v>148</v>
      </c>
    </row>
    <row r="92" spans="1:65" s="2" customFormat="1" ht="16.5" customHeight="1">
      <c r="A92" s="35"/>
      <c r="B92" s="36"/>
      <c r="C92" s="179" t="s">
        <v>149</v>
      </c>
      <c r="D92" s="179" t="s">
        <v>118</v>
      </c>
      <c r="E92" s="180" t="s">
        <v>150</v>
      </c>
      <c r="F92" s="181" t="s">
        <v>151</v>
      </c>
      <c r="G92" s="182" t="s">
        <v>139</v>
      </c>
      <c r="H92" s="183">
        <v>180</v>
      </c>
      <c r="I92" s="184"/>
      <c r="J92" s="185">
        <f t="shared" si="0"/>
        <v>0</v>
      </c>
      <c r="K92" s="181" t="s">
        <v>130</v>
      </c>
      <c r="L92" s="40"/>
      <c r="M92" s="186" t="s">
        <v>19</v>
      </c>
      <c r="N92" s="187" t="s">
        <v>39</v>
      </c>
      <c r="O92" s="65"/>
      <c r="P92" s="188">
        <f t="shared" si="1"/>
        <v>0</v>
      </c>
      <c r="Q92" s="188">
        <v>0</v>
      </c>
      <c r="R92" s="188">
        <f t="shared" si="2"/>
        <v>0</v>
      </c>
      <c r="S92" s="188">
        <v>0</v>
      </c>
      <c r="T92" s="189">
        <f t="shared" si="3"/>
        <v>0</v>
      </c>
      <c r="U92" s="35"/>
      <c r="V92" s="35"/>
      <c r="W92" s="35"/>
      <c r="X92" s="35"/>
      <c r="Y92" s="35"/>
      <c r="Z92" s="35"/>
      <c r="AA92" s="35"/>
      <c r="AB92" s="35"/>
      <c r="AC92" s="35"/>
      <c r="AD92" s="35"/>
      <c r="AE92" s="35"/>
      <c r="AR92" s="190" t="s">
        <v>123</v>
      </c>
      <c r="AT92" s="190" t="s">
        <v>118</v>
      </c>
      <c r="AU92" s="190" t="s">
        <v>76</v>
      </c>
      <c r="AY92" s="18" t="s">
        <v>117</v>
      </c>
      <c r="BE92" s="191">
        <f t="shared" si="4"/>
        <v>0</v>
      </c>
      <c r="BF92" s="191">
        <f t="shared" si="5"/>
        <v>0</v>
      </c>
      <c r="BG92" s="191">
        <f t="shared" si="6"/>
        <v>0</v>
      </c>
      <c r="BH92" s="191">
        <f t="shared" si="7"/>
        <v>0</v>
      </c>
      <c r="BI92" s="191">
        <f t="shared" si="8"/>
        <v>0</v>
      </c>
      <c r="BJ92" s="18" t="s">
        <v>76</v>
      </c>
      <c r="BK92" s="191">
        <f t="shared" si="9"/>
        <v>0</v>
      </c>
      <c r="BL92" s="18" t="s">
        <v>123</v>
      </c>
      <c r="BM92" s="190" t="s">
        <v>152</v>
      </c>
    </row>
    <row r="93" spans="1:65" s="2" customFormat="1" ht="16.5" customHeight="1">
      <c r="A93" s="35"/>
      <c r="B93" s="36"/>
      <c r="C93" s="179" t="s">
        <v>153</v>
      </c>
      <c r="D93" s="179" t="s">
        <v>118</v>
      </c>
      <c r="E93" s="180" t="s">
        <v>154</v>
      </c>
      <c r="F93" s="181" t="s">
        <v>155</v>
      </c>
      <c r="G93" s="182" t="s">
        <v>139</v>
      </c>
      <c r="H93" s="183">
        <v>180</v>
      </c>
      <c r="I93" s="184"/>
      <c r="J93" s="185">
        <f t="shared" si="0"/>
        <v>0</v>
      </c>
      <c r="K93" s="181" t="s">
        <v>130</v>
      </c>
      <c r="L93" s="40"/>
      <c r="M93" s="186" t="s">
        <v>19</v>
      </c>
      <c r="N93" s="187" t="s">
        <v>39</v>
      </c>
      <c r="O93" s="65"/>
      <c r="P93" s="188">
        <f t="shared" si="1"/>
        <v>0</v>
      </c>
      <c r="Q93" s="188">
        <v>0</v>
      </c>
      <c r="R93" s="188">
        <f t="shared" si="2"/>
        <v>0</v>
      </c>
      <c r="S93" s="188">
        <v>0</v>
      </c>
      <c r="T93" s="189">
        <f t="shared" si="3"/>
        <v>0</v>
      </c>
      <c r="U93" s="35"/>
      <c r="V93" s="35"/>
      <c r="W93" s="35"/>
      <c r="X93" s="35"/>
      <c r="Y93" s="35"/>
      <c r="Z93" s="35"/>
      <c r="AA93" s="35"/>
      <c r="AB93" s="35"/>
      <c r="AC93" s="35"/>
      <c r="AD93" s="35"/>
      <c r="AE93" s="35"/>
      <c r="AR93" s="190" t="s">
        <v>123</v>
      </c>
      <c r="AT93" s="190" t="s">
        <v>118</v>
      </c>
      <c r="AU93" s="190" t="s">
        <v>76</v>
      </c>
      <c r="AY93" s="18" t="s">
        <v>117</v>
      </c>
      <c r="BE93" s="191">
        <f t="shared" si="4"/>
        <v>0</v>
      </c>
      <c r="BF93" s="191">
        <f t="shared" si="5"/>
        <v>0</v>
      </c>
      <c r="BG93" s="191">
        <f t="shared" si="6"/>
        <v>0</v>
      </c>
      <c r="BH93" s="191">
        <f t="shared" si="7"/>
        <v>0</v>
      </c>
      <c r="BI93" s="191">
        <f t="shared" si="8"/>
        <v>0</v>
      </c>
      <c r="BJ93" s="18" t="s">
        <v>76</v>
      </c>
      <c r="BK93" s="191">
        <f t="shared" si="9"/>
        <v>0</v>
      </c>
      <c r="BL93" s="18" t="s">
        <v>123</v>
      </c>
      <c r="BM93" s="190" t="s">
        <v>156</v>
      </c>
    </row>
    <row r="94" spans="1:65" s="2" customFormat="1" ht="19.5">
      <c r="A94" s="35"/>
      <c r="B94" s="36"/>
      <c r="C94" s="37"/>
      <c r="D94" s="192" t="s">
        <v>125</v>
      </c>
      <c r="E94" s="37"/>
      <c r="F94" s="193" t="s">
        <v>157</v>
      </c>
      <c r="G94" s="37"/>
      <c r="H94" s="37"/>
      <c r="I94" s="109"/>
      <c r="J94" s="37"/>
      <c r="K94" s="37"/>
      <c r="L94" s="40"/>
      <c r="M94" s="194"/>
      <c r="N94" s="195"/>
      <c r="O94" s="65"/>
      <c r="P94" s="65"/>
      <c r="Q94" s="65"/>
      <c r="R94" s="65"/>
      <c r="S94" s="65"/>
      <c r="T94" s="66"/>
      <c r="U94" s="35"/>
      <c r="V94" s="35"/>
      <c r="W94" s="35"/>
      <c r="X94" s="35"/>
      <c r="Y94" s="35"/>
      <c r="Z94" s="35"/>
      <c r="AA94" s="35"/>
      <c r="AB94" s="35"/>
      <c r="AC94" s="35"/>
      <c r="AD94" s="35"/>
      <c r="AE94" s="35"/>
      <c r="AT94" s="18" t="s">
        <v>125</v>
      </c>
      <c r="AU94" s="18" t="s">
        <v>76</v>
      </c>
    </row>
    <row r="95" spans="1:65" s="2" customFormat="1" ht="16.5" customHeight="1">
      <c r="A95" s="35"/>
      <c r="B95" s="36"/>
      <c r="C95" s="179" t="s">
        <v>158</v>
      </c>
      <c r="D95" s="179" t="s">
        <v>118</v>
      </c>
      <c r="E95" s="180" t="s">
        <v>159</v>
      </c>
      <c r="F95" s="181" t="s">
        <v>160</v>
      </c>
      <c r="G95" s="182" t="s">
        <v>129</v>
      </c>
      <c r="H95" s="183">
        <v>2</v>
      </c>
      <c r="I95" s="184"/>
      <c r="J95" s="185">
        <f t="shared" ref="J95:J126" si="10">ROUND(I95*H95,2)</f>
        <v>0</v>
      </c>
      <c r="K95" s="181" t="s">
        <v>130</v>
      </c>
      <c r="L95" s="40"/>
      <c r="M95" s="186" t="s">
        <v>19</v>
      </c>
      <c r="N95" s="187" t="s">
        <v>39</v>
      </c>
      <c r="O95" s="65"/>
      <c r="P95" s="188">
        <f t="shared" ref="P95:P126" si="11">O95*H95</f>
        <v>0</v>
      </c>
      <c r="Q95" s="188">
        <v>0</v>
      </c>
      <c r="R95" s="188">
        <f t="shared" ref="R95:R126" si="12">Q95*H95</f>
        <v>0</v>
      </c>
      <c r="S95" s="188">
        <v>0</v>
      </c>
      <c r="T95" s="189">
        <f t="shared" ref="T95:T126" si="13">S95*H95</f>
        <v>0</v>
      </c>
      <c r="U95" s="35"/>
      <c r="V95" s="35"/>
      <c r="W95" s="35"/>
      <c r="X95" s="35"/>
      <c r="Y95" s="35"/>
      <c r="Z95" s="35"/>
      <c r="AA95" s="35"/>
      <c r="AB95" s="35"/>
      <c r="AC95" s="35"/>
      <c r="AD95" s="35"/>
      <c r="AE95" s="35"/>
      <c r="AR95" s="190" t="s">
        <v>123</v>
      </c>
      <c r="AT95" s="190" t="s">
        <v>118</v>
      </c>
      <c r="AU95" s="190" t="s">
        <v>76</v>
      </c>
      <c r="AY95" s="18" t="s">
        <v>117</v>
      </c>
      <c r="BE95" s="191">
        <f t="shared" ref="BE95:BE126" si="14">IF(N95="základní",J95,0)</f>
        <v>0</v>
      </c>
      <c r="BF95" s="191">
        <f t="shared" ref="BF95:BF126" si="15">IF(N95="snížená",J95,0)</f>
        <v>0</v>
      </c>
      <c r="BG95" s="191">
        <f t="shared" ref="BG95:BG126" si="16">IF(N95="zákl. přenesená",J95,0)</f>
        <v>0</v>
      </c>
      <c r="BH95" s="191">
        <f t="shared" ref="BH95:BH126" si="17">IF(N95="sníž. přenesená",J95,0)</f>
        <v>0</v>
      </c>
      <c r="BI95" s="191">
        <f t="shared" ref="BI95:BI126" si="18">IF(N95="nulová",J95,0)</f>
        <v>0</v>
      </c>
      <c r="BJ95" s="18" t="s">
        <v>76</v>
      </c>
      <c r="BK95" s="191">
        <f t="shared" ref="BK95:BK126" si="19">ROUND(I95*H95,2)</f>
        <v>0</v>
      </c>
      <c r="BL95" s="18" t="s">
        <v>123</v>
      </c>
      <c r="BM95" s="190" t="s">
        <v>161</v>
      </c>
    </row>
    <row r="96" spans="1:65" s="2" customFormat="1" ht="16.5" customHeight="1">
      <c r="A96" s="35"/>
      <c r="B96" s="36"/>
      <c r="C96" s="179" t="s">
        <v>162</v>
      </c>
      <c r="D96" s="179" t="s">
        <v>118</v>
      </c>
      <c r="E96" s="180" t="s">
        <v>163</v>
      </c>
      <c r="F96" s="181" t="s">
        <v>164</v>
      </c>
      <c r="G96" s="182" t="s">
        <v>129</v>
      </c>
      <c r="H96" s="183">
        <v>2</v>
      </c>
      <c r="I96" s="184"/>
      <c r="J96" s="185">
        <f t="shared" si="10"/>
        <v>0</v>
      </c>
      <c r="K96" s="181" t="s">
        <v>130</v>
      </c>
      <c r="L96" s="40"/>
      <c r="M96" s="186" t="s">
        <v>19</v>
      </c>
      <c r="N96" s="187" t="s">
        <v>39</v>
      </c>
      <c r="O96" s="65"/>
      <c r="P96" s="188">
        <f t="shared" si="11"/>
        <v>0</v>
      </c>
      <c r="Q96" s="188">
        <v>0</v>
      </c>
      <c r="R96" s="188">
        <f t="shared" si="12"/>
        <v>0</v>
      </c>
      <c r="S96" s="188">
        <v>0</v>
      </c>
      <c r="T96" s="189">
        <f t="shared" si="13"/>
        <v>0</v>
      </c>
      <c r="U96" s="35"/>
      <c r="V96" s="35"/>
      <c r="W96" s="35"/>
      <c r="X96" s="35"/>
      <c r="Y96" s="35"/>
      <c r="Z96" s="35"/>
      <c r="AA96" s="35"/>
      <c r="AB96" s="35"/>
      <c r="AC96" s="35"/>
      <c r="AD96" s="35"/>
      <c r="AE96" s="35"/>
      <c r="AR96" s="190" t="s">
        <v>123</v>
      </c>
      <c r="AT96" s="190" t="s">
        <v>118</v>
      </c>
      <c r="AU96" s="190" t="s">
        <v>76</v>
      </c>
      <c r="AY96" s="18" t="s">
        <v>117</v>
      </c>
      <c r="BE96" s="191">
        <f t="shared" si="14"/>
        <v>0</v>
      </c>
      <c r="BF96" s="191">
        <f t="shared" si="15"/>
        <v>0</v>
      </c>
      <c r="BG96" s="191">
        <f t="shared" si="16"/>
        <v>0</v>
      </c>
      <c r="BH96" s="191">
        <f t="shared" si="17"/>
        <v>0</v>
      </c>
      <c r="BI96" s="191">
        <f t="shared" si="18"/>
        <v>0</v>
      </c>
      <c r="BJ96" s="18" t="s">
        <v>76</v>
      </c>
      <c r="BK96" s="191">
        <f t="shared" si="19"/>
        <v>0</v>
      </c>
      <c r="BL96" s="18" t="s">
        <v>123</v>
      </c>
      <c r="BM96" s="190" t="s">
        <v>165</v>
      </c>
    </row>
    <row r="97" spans="1:65" s="2" customFormat="1" ht="16.5" customHeight="1">
      <c r="A97" s="35"/>
      <c r="B97" s="36"/>
      <c r="C97" s="179" t="s">
        <v>166</v>
      </c>
      <c r="D97" s="179" t="s">
        <v>118</v>
      </c>
      <c r="E97" s="180" t="s">
        <v>167</v>
      </c>
      <c r="F97" s="181" t="s">
        <v>168</v>
      </c>
      <c r="G97" s="182" t="s">
        <v>129</v>
      </c>
      <c r="H97" s="183">
        <v>2</v>
      </c>
      <c r="I97" s="184"/>
      <c r="J97" s="185">
        <f t="shared" si="10"/>
        <v>0</v>
      </c>
      <c r="K97" s="181" t="s">
        <v>130</v>
      </c>
      <c r="L97" s="40"/>
      <c r="M97" s="186" t="s">
        <v>19</v>
      </c>
      <c r="N97" s="187" t="s">
        <v>39</v>
      </c>
      <c r="O97" s="65"/>
      <c r="P97" s="188">
        <f t="shared" si="11"/>
        <v>0</v>
      </c>
      <c r="Q97" s="188">
        <v>0</v>
      </c>
      <c r="R97" s="188">
        <f t="shared" si="12"/>
        <v>0</v>
      </c>
      <c r="S97" s="188">
        <v>0</v>
      </c>
      <c r="T97" s="189">
        <f t="shared" si="13"/>
        <v>0</v>
      </c>
      <c r="U97" s="35"/>
      <c r="V97" s="35"/>
      <c r="W97" s="35"/>
      <c r="X97" s="35"/>
      <c r="Y97" s="35"/>
      <c r="Z97" s="35"/>
      <c r="AA97" s="35"/>
      <c r="AB97" s="35"/>
      <c r="AC97" s="35"/>
      <c r="AD97" s="35"/>
      <c r="AE97" s="35"/>
      <c r="AR97" s="190" t="s">
        <v>123</v>
      </c>
      <c r="AT97" s="190" t="s">
        <v>118</v>
      </c>
      <c r="AU97" s="190" t="s">
        <v>76</v>
      </c>
      <c r="AY97" s="18" t="s">
        <v>117</v>
      </c>
      <c r="BE97" s="191">
        <f t="shared" si="14"/>
        <v>0</v>
      </c>
      <c r="BF97" s="191">
        <f t="shared" si="15"/>
        <v>0</v>
      </c>
      <c r="BG97" s="191">
        <f t="shared" si="16"/>
        <v>0</v>
      </c>
      <c r="BH97" s="191">
        <f t="shared" si="17"/>
        <v>0</v>
      </c>
      <c r="BI97" s="191">
        <f t="shared" si="18"/>
        <v>0</v>
      </c>
      <c r="BJ97" s="18" t="s">
        <v>76</v>
      </c>
      <c r="BK97" s="191">
        <f t="shared" si="19"/>
        <v>0</v>
      </c>
      <c r="BL97" s="18" t="s">
        <v>123</v>
      </c>
      <c r="BM97" s="190" t="s">
        <v>169</v>
      </c>
    </row>
    <row r="98" spans="1:65" s="2" customFormat="1" ht="16.5" customHeight="1">
      <c r="A98" s="35"/>
      <c r="B98" s="36"/>
      <c r="C98" s="179" t="s">
        <v>170</v>
      </c>
      <c r="D98" s="179" t="s">
        <v>118</v>
      </c>
      <c r="E98" s="180" t="s">
        <v>171</v>
      </c>
      <c r="F98" s="181" t="s">
        <v>172</v>
      </c>
      <c r="G98" s="182" t="s">
        <v>129</v>
      </c>
      <c r="H98" s="183">
        <v>1</v>
      </c>
      <c r="I98" s="184"/>
      <c r="J98" s="185">
        <f t="shared" si="10"/>
        <v>0</v>
      </c>
      <c r="K98" s="181" t="s">
        <v>130</v>
      </c>
      <c r="L98" s="40"/>
      <c r="M98" s="186" t="s">
        <v>19</v>
      </c>
      <c r="N98" s="187" t="s">
        <v>39</v>
      </c>
      <c r="O98" s="65"/>
      <c r="P98" s="188">
        <f t="shared" si="11"/>
        <v>0</v>
      </c>
      <c r="Q98" s="188">
        <v>0</v>
      </c>
      <c r="R98" s="188">
        <f t="shared" si="12"/>
        <v>0</v>
      </c>
      <c r="S98" s="188">
        <v>0</v>
      </c>
      <c r="T98" s="189">
        <f t="shared" si="13"/>
        <v>0</v>
      </c>
      <c r="U98" s="35"/>
      <c r="V98" s="35"/>
      <c r="W98" s="35"/>
      <c r="X98" s="35"/>
      <c r="Y98" s="35"/>
      <c r="Z98" s="35"/>
      <c r="AA98" s="35"/>
      <c r="AB98" s="35"/>
      <c r="AC98" s="35"/>
      <c r="AD98" s="35"/>
      <c r="AE98" s="35"/>
      <c r="AR98" s="190" t="s">
        <v>123</v>
      </c>
      <c r="AT98" s="190" t="s">
        <v>118</v>
      </c>
      <c r="AU98" s="190" t="s">
        <v>76</v>
      </c>
      <c r="AY98" s="18" t="s">
        <v>117</v>
      </c>
      <c r="BE98" s="191">
        <f t="shared" si="14"/>
        <v>0</v>
      </c>
      <c r="BF98" s="191">
        <f t="shared" si="15"/>
        <v>0</v>
      </c>
      <c r="BG98" s="191">
        <f t="shared" si="16"/>
        <v>0</v>
      </c>
      <c r="BH98" s="191">
        <f t="shared" si="17"/>
        <v>0</v>
      </c>
      <c r="BI98" s="191">
        <f t="shared" si="18"/>
        <v>0</v>
      </c>
      <c r="BJ98" s="18" t="s">
        <v>76</v>
      </c>
      <c r="BK98" s="191">
        <f t="shared" si="19"/>
        <v>0</v>
      </c>
      <c r="BL98" s="18" t="s">
        <v>123</v>
      </c>
      <c r="BM98" s="190" t="s">
        <v>173</v>
      </c>
    </row>
    <row r="99" spans="1:65" s="2" customFormat="1" ht="16.5" customHeight="1">
      <c r="A99" s="35"/>
      <c r="B99" s="36"/>
      <c r="C99" s="179" t="s">
        <v>174</v>
      </c>
      <c r="D99" s="179" t="s">
        <v>118</v>
      </c>
      <c r="E99" s="180" t="s">
        <v>175</v>
      </c>
      <c r="F99" s="181" t="s">
        <v>176</v>
      </c>
      <c r="G99" s="182" t="s">
        <v>129</v>
      </c>
      <c r="H99" s="183">
        <v>1</v>
      </c>
      <c r="I99" s="184"/>
      <c r="J99" s="185">
        <f t="shared" si="10"/>
        <v>0</v>
      </c>
      <c r="K99" s="181" t="s">
        <v>130</v>
      </c>
      <c r="L99" s="40"/>
      <c r="M99" s="186" t="s">
        <v>19</v>
      </c>
      <c r="N99" s="187" t="s">
        <v>39</v>
      </c>
      <c r="O99" s="65"/>
      <c r="P99" s="188">
        <f t="shared" si="11"/>
        <v>0</v>
      </c>
      <c r="Q99" s="188">
        <v>0</v>
      </c>
      <c r="R99" s="188">
        <f t="shared" si="12"/>
        <v>0</v>
      </c>
      <c r="S99" s="188">
        <v>0</v>
      </c>
      <c r="T99" s="189">
        <f t="shared" si="13"/>
        <v>0</v>
      </c>
      <c r="U99" s="35"/>
      <c r="V99" s="35"/>
      <c r="W99" s="35"/>
      <c r="X99" s="35"/>
      <c r="Y99" s="35"/>
      <c r="Z99" s="35"/>
      <c r="AA99" s="35"/>
      <c r="AB99" s="35"/>
      <c r="AC99" s="35"/>
      <c r="AD99" s="35"/>
      <c r="AE99" s="35"/>
      <c r="AR99" s="190" t="s">
        <v>123</v>
      </c>
      <c r="AT99" s="190" t="s">
        <v>118</v>
      </c>
      <c r="AU99" s="190" t="s">
        <v>76</v>
      </c>
      <c r="AY99" s="18" t="s">
        <v>117</v>
      </c>
      <c r="BE99" s="191">
        <f t="shared" si="14"/>
        <v>0</v>
      </c>
      <c r="BF99" s="191">
        <f t="shared" si="15"/>
        <v>0</v>
      </c>
      <c r="BG99" s="191">
        <f t="shared" si="16"/>
        <v>0</v>
      </c>
      <c r="BH99" s="191">
        <f t="shared" si="17"/>
        <v>0</v>
      </c>
      <c r="BI99" s="191">
        <f t="shared" si="18"/>
        <v>0</v>
      </c>
      <c r="BJ99" s="18" t="s">
        <v>76</v>
      </c>
      <c r="BK99" s="191">
        <f t="shared" si="19"/>
        <v>0</v>
      </c>
      <c r="BL99" s="18" t="s">
        <v>123</v>
      </c>
      <c r="BM99" s="190" t="s">
        <v>177</v>
      </c>
    </row>
    <row r="100" spans="1:65" s="2" customFormat="1" ht="16.5" customHeight="1">
      <c r="A100" s="35"/>
      <c r="B100" s="36"/>
      <c r="C100" s="179" t="s">
        <v>8</v>
      </c>
      <c r="D100" s="179" t="s">
        <v>118</v>
      </c>
      <c r="E100" s="180" t="s">
        <v>178</v>
      </c>
      <c r="F100" s="181" t="s">
        <v>179</v>
      </c>
      <c r="G100" s="182" t="s">
        <v>129</v>
      </c>
      <c r="H100" s="183">
        <v>3</v>
      </c>
      <c r="I100" s="184"/>
      <c r="J100" s="185">
        <f t="shared" si="10"/>
        <v>0</v>
      </c>
      <c r="K100" s="181" t="s">
        <v>130</v>
      </c>
      <c r="L100" s="40"/>
      <c r="M100" s="186" t="s">
        <v>19</v>
      </c>
      <c r="N100" s="187" t="s">
        <v>39</v>
      </c>
      <c r="O100" s="65"/>
      <c r="P100" s="188">
        <f t="shared" si="11"/>
        <v>0</v>
      </c>
      <c r="Q100" s="188">
        <v>0</v>
      </c>
      <c r="R100" s="188">
        <f t="shared" si="12"/>
        <v>0</v>
      </c>
      <c r="S100" s="188">
        <v>0</v>
      </c>
      <c r="T100" s="189">
        <f t="shared" si="13"/>
        <v>0</v>
      </c>
      <c r="U100" s="35"/>
      <c r="V100" s="35"/>
      <c r="W100" s="35"/>
      <c r="X100" s="35"/>
      <c r="Y100" s="35"/>
      <c r="Z100" s="35"/>
      <c r="AA100" s="35"/>
      <c r="AB100" s="35"/>
      <c r="AC100" s="35"/>
      <c r="AD100" s="35"/>
      <c r="AE100" s="35"/>
      <c r="AR100" s="190" t="s">
        <v>123</v>
      </c>
      <c r="AT100" s="190" t="s">
        <v>118</v>
      </c>
      <c r="AU100" s="190" t="s">
        <v>76</v>
      </c>
      <c r="AY100" s="18" t="s">
        <v>117</v>
      </c>
      <c r="BE100" s="191">
        <f t="shared" si="14"/>
        <v>0</v>
      </c>
      <c r="BF100" s="191">
        <f t="shared" si="15"/>
        <v>0</v>
      </c>
      <c r="BG100" s="191">
        <f t="shared" si="16"/>
        <v>0</v>
      </c>
      <c r="BH100" s="191">
        <f t="shared" si="17"/>
        <v>0</v>
      </c>
      <c r="BI100" s="191">
        <f t="shared" si="18"/>
        <v>0</v>
      </c>
      <c r="BJ100" s="18" t="s">
        <v>76</v>
      </c>
      <c r="BK100" s="191">
        <f t="shared" si="19"/>
        <v>0</v>
      </c>
      <c r="BL100" s="18" t="s">
        <v>123</v>
      </c>
      <c r="BM100" s="190" t="s">
        <v>180</v>
      </c>
    </row>
    <row r="101" spans="1:65" s="2" customFormat="1" ht="16.5" customHeight="1">
      <c r="A101" s="35"/>
      <c r="B101" s="36"/>
      <c r="C101" s="179" t="s">
        <v>181</v>
      </c>
      <c r="D101" s="179" t="s">
        <v>118</v>
      </c>
      <c r="E101" s="180" t="s">
        <v>182</v>
      </c>
      <c r="F101" s="181" t="s">
        <v>183</v>
      </c>
      <c r="G101" s="182" t="s">
        <v>129</v>
      </c>
      <c r="H101" s="183">
        <v>3</v>
      </c>
      <c r="I101" s="184"/>
      <c r="J101" s="185">
        <f t="shared" si="10"/>
        <v>0</v>
      </c>
      <c r="K101" s="181" t="s">
        <v>130</v>
      </c>
      <c r="L101" s="40"/>
      <c r="M101" s="186" t="s">
        <v>19</v>
      </c>
      <c r="N101" s="187" t="s">
        <v>39</v>
      </c>
      <c r="O101" s="65"/>
      <c r="P101" s="188">
        <f t="shared" si="11"/>
        <v>0</v>
      </c>
      <c r="Q101" s="188">
        <v>0</v>
      </c>
      <c r="R101" s="188">
        <f t="shared" si="12"/>
        <v>0</v>
      </c>
      <c r="S101" s="188">
        <v>0</v>
      </c>
      <c r="T101" s="189">
        <f t="shared" si="13"/>
        <v>0</v>
      </c>
      <c r="U101" s="35"/>
      <c r="V101" s="35"/>
      <c r="W101" s="35"/>
      <c r="X101" s="35"/>
      <c r="Y101" s="35"/>
      <c r="Z101" s="35"/>
      <c r="AA101" s="35"/>
      <c r="AB101" s="35"/>
      <c r="AC101" s="35"/>
      <c r="AD101" s="35"/>
      <c r="AE101" s="35"/>
      <c r="AR101" s="190" t="s">
        <v>123</v>
      </c>
      <c r="AT101" s="190" t="s">
        <v>118</v>
      </c>
      <c r="AU101" s="190" t="s">
        <v>76</v>
      </c>
      <c r="AY101" s="18" t="s">
        <v>117</v>
      </c>
      <c r="BE101" s="191">
        <f t="shared" si="14"/>
        <v>0</v>
      </c>
      <c r="BF101" s="191">
        <f t="shared" si="15"/>
        <v>0</v>
      </c>
      <c r="BG101" s="191">
        <f t="shared" si="16"/>
        <v>0</v>
      </c>
      <c r="BH101" s="191">
        <f t="shared" si="17"/>
        <v>0</v>
      </c>
      <c r="BI101" s="191">
        <f t="shared" si="18"/>
        <v>0</v>
      </c>
      <c r="BJ101" s="18" t="s">
        <v>76</v>
      </c>
      <c r="BK101" s="191">
        <f t="shared" si="19"/>
        <v>0</v>
      </c>
      <c r="BL101" s="18" t="s">
        <v>123</v>
      </c>
      <c r="BM101" s="190" t="s">
        <v>184</v>
      </c>
    </row>
    <row r="102" spans="1:65" s="2" customFormat="1" ht="16.5" customHeight="1">
      <c r="A102" s="35"/>
      <c r="B102" s="36"/>
      <c r="C102" s="179" t="s">
        <v>185</v>
      </c>
      <c r="D102" s="179" t="s">
        <v>118</v>
      </c>
      <c r="E102" s="180" t="s">
        <v>186</v>
      </c>
      <c r="F102" s="181" t="s">
        <v>187</v>
      </c>
      <c r="G102" s="182" t="s">
        <v>129</v>
      </c>
      <c r="H102" s="183">
        <v>2</v>
      </c>
      <c r="I102" s="184"/>
      <c r="J102" s="185">
        <f t="shared" si="10"/>
        <v>0</v>
      </c>
      <c r="K102" s="181" t="s">
        <v>130</v>
      </c>
      <c r="L102" s="40"/>
      <c r="M102" s="186" t="s">
        <v>19</v>
      </c>
      <c r="N102" s="187" t="s">
        <v>39</v>
      </c>
      <c r="O102" s="65"/>
      <c r="P102" s="188">
        <f t="shared" si="11"/>
        <v>0</v>
      </c>
      <c r="Q102" s="188">
        <v>0</v>
      </c>
      <c r="R102" s="188">
        <f t="shared" si="12"/>
        <v>0</v>
      </c>
      <c r="S102" s="188">
        <v>0</v>
      </c>
      <c r="T102" s="189">
        <f t="shared" si="13"/>
        <v>0</v>
      </c>
      <c r="U102" s="35"/>
      <c r="V102" s="35"/>
      <c r="W102" s="35"/>
      <c r="X102" s="35"/>
      <c r="Y102" s="35"/>
      <c r="Z102" s="35"/>
      <c r="AA102" s="35"/>
      <c r="AB102" s="35"/>
      <c r="AC102" s="35"/>
      <c r="AD102" s="35"/>
      <c r="AE102" s="35"/>
      <c r="AR102" s="190" t="s">
        <v>123</v>
      </c>
      <c r="AT102" s="190" t="s">
        <v>118</v>
      </c>
      <c r="AU102" s="190" t="s">
        <v>76</v>
      </c>
      <c r="AY102" s="18" t="s">
        <v>117</v>
      </c>
      <c r="BE102" s="191">
        <f t="shared" si="14"/>
        <v>0</v>
      </c>
      <c r="BF102" s="191">
        <f t="shared" si="15"/>
        <v>0</v>
      </c>
      <c r="BG102" s="191">
        <f t="shared" si="16"/>
        <v>0</v>
      </c>
      <c r="BH102" s="191">
        <f t="shared" si="17"/>
        <v>0</v>
      </c>
      <c r="BI102" s="191">
        <f t="shared" si="18"/>
        <v>0</v>
      </c>
      <c r="BJ102" s="18" t="s">
        <v>76</v>
      </c>
      <c r="BK102" s="191">
        <f t="shared" si="19"/>
        <v>0</v>
      </c>
      <c r="BL102" s="18" t="s">
        <v>123</v>
      </c>
      <c r="BM102" s="190" t="s">
        <v>188</v>
      </c>
    </row>
    <row r="103" spans="1:65" s="2" customFormat="1" ht="16.5" customHeight="1">
      <c r="A103" s="35"/>
      <c r="B103" s="36"/>
      <c r="C103" s="179" t="s">
        <v>189</v>
      </c>
      <c r="D103" s="179" t="s">
        <v>118</v>
      </c>
      <c r="E103" s="180" t="s">
        <v>190</v>
      </c>
      <c r="F103" s="181" t="s">
        <v>191</v>
      </c>
      <c r="G103" s="182" t="s">
        <v>192</v>
      </c>
      <c r="H103" s="183">
        <v>8</v>
      </c>
      <c r="I103" s="184"/>
      <c r="J103" s="185">
        <f t="shared" si="10"/>
        <v>0</v>
      </c>
      <c r="K103" s="181" t="s">
        <v>130</v>
      </c>
      <c r="L103" s="40"/>
      <c r="M103" s="186" t="s">
        <v>19</v>
      </c>
      <c r="N103" s="187" t="s">
        <v>39</v>
      </c>
      <c r="O103" s="65"/>
      <c r="P103" s="188">
        <f t="shared" si="11"/>
        <v>0</v>
      </c>
      <c r="Q103" s="188">
        <v>0</v>
      </c>
      <c r="R103" s="188">
        <f t="shared" si="12"/>
        <v>0</v>
      </c>
      <c r="S103" s="188">
        <v>0</v>
      </c>
      <c r="T103" s="189">
        <f t="shared" si="13"/>
        <v>0</v>
      </c>
      <c r="U103" s="35"/>
      <c r="V103" s="35"/>
      <c r="W103" s="35"/>
      <c r="X103" s="35"/>
      <c r="Y103" s="35"/>
      <c r="Z103" s="35"/>
      <c r="AA103" s="35"/>
      <c r="AB103" s="35"/>
      <c r="AC103" s="35"/>
      <c r="AD103" s="35"/>
      <c r="AE103" s="35"/>
      <c r="AR103" s="190" t="s">
        <v>123</v>
      </c>
      <c r="AT103" s="190" t="s">
        <v>118</v>
      </c>
      <c r="AU103" s="190" t="s">
        <v>76</v>
      </c>
      <c r="AY103" s="18" t="s">
        <v>117</v>
      </c>
      <c r="BE103" s="191">
        <f t="shared" si="14"/>
        <v>0</v>
      </c>
      <c r="BF103" s="191">
        <f t="shared" si="15"/>
        <v>0</v>
      </c>
      <c r="BG103" s="191">
        <f t="shared" si="16"/>
        <v>0</v>
      </c>
      <c r="BH103" s="191">
        <f t="shared" si="17"/>
        <v>0</v>
      </c>
      <c r="BI103" s="191">
        <f t="shared" si="18"/>
        <v>0</v>
      </c>
      <c r="BJ103" s="18" t="s">
        <v>76</v>
      </c>
      <c r="BK103" s="191">
        <f t="shared" si="19"/>
        <v>0</v>
      </c>
      <c r="BL103" s="18" t="s">
        <v>123</v>
      </c>
      <c r="BM103" s="190" t="s">
        <v>193</v>
      </c>
    </row>
    <row r="104" spans="1:65" s="2" customFormat="1" ht="16.5" customHeight="1">
      <c r="A104" s="35"/>
      <c r="B104" s="36"/>
      <c r="C104" s="179" t="s">
        <v>194</v>
      </c>
      <c r="D104" s="179" t="s">
        <v>118</v>
      </c>
      <c r="E104" s="180" t="s">
        <v>195</v>
      </c>
      <c r="F104" s="181" t="s">
        <v>196</v>
      </c>
      <c r="G104" s="182" t="s">
        <v>129</v>
      </c>
      <c r="H104" s="183">
        <v>16</v>
      </c>
      <c r="I104" s="184"/>
      <c r="J104" s="185">
        <f t="shared" si="10"/>
        <v>0</v>
      </c>
      <c r="K104" s="181" t="s">
        <v>130</v>
      </c>
      <c r="L104" s="40"/>
      <c r="M104" s="186" t="s">
        <v>19</v>
      </c>
      <c r="N104" s="187" t="s">
        <v>39</v>
      </c>
      <c r="O104" s="65"/>
      <c r="P104" s="188">
        <f t="shared" si="11"/>
        <v>0</v>
      </c>
      <c r="Q104" s="188">
        <v>0</v>
      </c>
      <c r="R104" s="188">
        <f t="shared" si="12"/>
        <v>0</v>
      </c>
      <c r="S104" s="188">
        <v>0</v>
      </c>
      <c r="T104" s="189">
        <f t="shared" si="13"/>
        <v>0</v>
      </c>
      <c r="U104" s="35"/>
      <c r="V104" s="35"/>
      <c r="W104" s="35"/>
      <c r="X104" s="35"/>
      <c r="Y104" s="35"/>
      <c r="Z104" s="35"/>
      <c r="AA104" s="35"/>
      <c r="AB104" s="35"/>
      <c r="AC104" s="35"/>
      <c r="AD104" s="35"/>
      <c r="AE104" s="35"/>
      <c r="AR104" s="190" t="s">
        <v>123</v>
      </c>
      <c r="AT104" s="190" t="s">
        <v>118</v>
      </c>
      <c r="AU104" s="190" t="s">
        <v>76</v>
      </c>
      <c r="AY104" s="18" t="s">
        <v>117</v>
      </c>
      <c r="BE104" s="191">
        <f t="shared" si="14"/>
        <v>0</v>
      </c>
      <c r="BF104" s="191">
        <f t="shared" si="15"/>
        <v>0</v>
      </c>
      <c r="BG104" s="191">
        <f t="shared" si="16"/>
        <v>0</v>
      </c>
      <c r="BH104" s="191">
        <f t="shared" si="17"/>
        <v>0</v>
      </c>
      <c r="BI104" s="191">
        <f t="shared" si="18"/>
        <v>0</v>
      </c>
      <c r="BJ104" s="18" t="s">
        <v>76</v>
      </c>
      <c r="BK104" s="191">
        <f t="shared" si="19"/>
        <v>0</v>
      </c>
      <c r="BL104" s="18" t="s">
        <v>123</v>
      </c>
      <c r="BM104" s="190" t="s">
        <v>197</v>
      </c>
    </row>
    <row r="105" spans="1:65" s="2" customFormat="1" ht="16.5" customHeight="1">
      <c r="A105" s="35"/>
      <c r="B105" s="36"/>
      <c r="C105" s="179" t="s">
        <v>198</v>
      </c>
      <c r="D105" s="179" t="s">
        <v>118</v>
      </c>
      <c r="E105" s="180" t="s">
        <v>199</v>
      </c>
      <c r="F105" s="181" t="s">
        <v>200</v>
      </c>
      <c r="G105" s="182" t="s">
        <v>129</v>
      </c>
      <c r="H105" s="183">
        <v>16</v>
      </c>
      <c r="I105" s="184"/>
      <c r="J105" s="185">
        <f t="shared" si="10"/>
        <v>0</v>
      </c>
      <c r="K105" s="181" t="s">
        <v>130</v>
      </c>
      <c r="L105" s="40"/>
      <c r="M105" s="186" t="s">
        <v>19</v>
      </c>
      <c r="N105" s="187" t="s">
        <v>39</v>
      </c>
      <c r="O105" s="65"/>
      <c r="P105" s="188">
        <f t="shared" si="11"/>
        <v>0</v>
      </c>
      <c r="Q105" s="188">
        <v>0</v>
      </c>
      <c r="R105" s="188">
        <f t="shared" si="12"/>
        <v>0</v>
      </c>
      <c r="S105" s="188">
        <v>0</v>
      </c>
      <c r="T105" s="189">
        <f t="shared" si="13"/>
        <v>0</v>
      </c>
      <c r="U105" s="35"/>
      <c r="V105" s="35"/>
      <c r="W105" s="35"/>
      <c r="X105" s="35"/>
      <c r="Y105" s="35"/>
      <c r="Z105" s="35"/>
      <c r="AA105" s="35"/>
      <c r="AB105" s="35"/>
      <c r="AC105" s="35"/>
      <c r="AD105" s="35"/>
      <c r="AE105" s="35"/>
      <c r="AR105" s="190" t="s">
        <v>123</v>
      </c>
      <c r="AT105" s="190" t="s">
        <v>118</v>
      </c>
      <c r="AU105" s="190" t="s">
        <v>76</v>
      </c>
      <c r="AY105" s="18" t="s">
        <v>117</v>
      </c>
      <c r="BE105" s="191">
        <f t="shared" si="14"/>
        <v>0</v>
      </c>
      <c r="BF105" s="191">
        <f t="shared" si="15"/>
        <v>0</v>
      </c>
      <c r="BG105" s="191">
        <f t="shared" si="16"/>
        <v>0</v>
      </c>
      <c r="BH105" s="191">
        <f t="shared" si="17"/>
        <v>0</v>
      </c>
      <c r="BI105" s="191">
        <f t="shared" si="18"/>
        <v>0</v>
      </c>
      <c r="BJ105" s="18" t="s">
        <v>76</v>
      </c>
      <c r="BK105" s="191">
        <f t="shared" si="19"/>
        <v>0</v>
      </c>
      <c r="BL105" s="18" t="s">
        <v>123</v>
      </c>
      <c r="BM105" s="190" t="s">
        <v>201</v>
      </c>
    </row>
    <row r="106" spans="1:65" s="2" customFormat="1" ht="16.5" customHeight="1">
      <c r="A106" s="35"/>
      <c r="B106" s="36"/>
      <c r="C106" s="179" t="s">
        <v>7</v>
      </c>
      <c r="D106" s="179" t="s">
        <v>118</v>
      </c>
      <c r="E106" s="180" t="s">
        <v>202</v>
      </c>
      <c r="F106" s="181" t="s">
        <v>203</v>
      </c>
      <c r="G106" s="182" t="s">
        <v>129</v>
      </c>
      <c r="H106" s="183">
        <v>2</v>
      </c>
      <c r="I106" s="184"/>
      <c r="J106" s="185">
        <f t="shared" si="10"/>
        <v>0</v>
      </c>
      <c r="K106" s="181" t="s">
        <v>130</v>
      </c>
      <c r="L106" s="40"/>
      <c r="M106" s="186" t="s">
        <v>19</v>
      </c>
      <c r="N106" s="187" t="s">
        <v>39</v>
      </c>
      <c r="O106" s="65"/>
      <c r="P106" s="188">
        <f t="shared" si="11"/>
        <v>0</v>
      </c>
      <c r="Q106" s="188">
        <v>0</v>
      </c>
      <c r="R106" s="188">
        <f t="shared" si="12"/>
        <v>0</v>
      </c>
      <c r="S106" s="188">
        <v>0</v>
      </c>
      <c r="T106" s="189">
        <f t="shared" si="13"/>
        <v>0</v>
      </c>
      <c r="U106" s="35"/>
      <c r="V106" s="35"/>
      <c r="W106" s="35"/>
      <c r="X106" s="35"/>
      <c r="Y106" s="35"/>
      <c r="Z106" s="35"/>
      <c r="AA106" s="35"/>
      <c r="AB106" s="35"/>
      <c r="AC106" s="35"/>
      <c r="AD106" s="35"/>
      <c r="AE106" s="35"/>
      <c r="AR106" s="190" t="s">
        <v>123</v>
      </c>
      <c r="AT106" s="190" t="s">
        <v>118</v>
      </c>
      <c r="AU106" s="190" t="s">
        <v>76</v>
      </c>
      <c r="AY106" s="18" t="s">
        <v>117</v>
      </c>
      <c r="BE106" s="191">
        <f t="shared" si="14"/>
        <v>0</v>
      </c>
      <c r="BF106" s="191">
        <f t="shared" si="15"/>
        <v>0</v>
      </c>
      <c r="BG106" s="191">
        <f t="shared" si="16"/>
        <v>0</v>
      </c>
      <c r="BH106" s="191">
        <f t="shared" si="17"/>
        <v>0</v>
      </c>
      <c r="BI106" s="191">
        <f t="shared" si="18"/>
        <v>0</v>
      </c>
      <c r="BJ106" s="18" t="s">
        <v>76</v>
      </c>
      <c r="BK106" s="191">
        <f t="shared" si="19"/>
        <v>0</v>
      </c>
      <c r="BL106" s="18" t="s">
        <v>123</v>
      </c>
      <c r="BM106" s="190" t="s">
        <v>204</v>
      </c>
    </row>
    <row r="107" spans="1:65" s="2" customFormat="1" ht="16.5" customHeight="1">
      <c r="A107" s="35"/>
      <c r="B107" s="36"/>
      <c r="C107" s="179" t="s">
        <v>205</v>
      </c>
      <c r="D107" s="179" t="s">
        <v>118</v>
      </c>
      <c r="E107" s="180" t="s">
        <v>206</v>
      </c>
      <c r="F107" s="181" t="s">
        <v>207</v>
      </c>
      <c r="G107" s="182" t="s">
        <v>129</v>
      </c>
      <c r="H107" s="183">
        <v>6</v>
      </c>
      <c r="I107" s="184"/>
      <c r="J107" s="185">
        <f t="shared" si="10"/>
        <v>0</v>
      </c>
      <c r="K107" s="181" t="s">
        <v>130</v>
      </c>
      <c r="L107" s="40"/>
      <c r="M107" s="186" t="s">
        <v>19</v>
      </c>
      <c r="N107" s="187" t="s">
        <v>39</v>
      </c>
      <c r="O107" s="65"/>
      <c r="P107" s="188">
        <f t="shared" si="11"/>
        <v>0</v>
      </c>
      <c r="Q107" s="188">
        <v>0</v>
      </c>
      <c r="R107" s="188">
        <f t="shared" si="12"/>
        <v>0</v>
      </c>
      <c r="S107" s="188">
        <v>0</v>
      </c>
      <c r="T107" s="189">
        <f t="shared" si="13"/>
        <v>0</v>
      </c>
      <c r="U107" s="35"/>
      <c r="V107" s="35"/>
      <c r="W107" s="35"/>
      <c r="X107" s="35"/>
      <c r="Y107" s="35"/>
      <c r="Z107" s="35"/>
      <c r="AA107" s="35"/>
      <c r="AB107" s="35"/>
      <c r="AC107" s="35"/>
      <c r="AD107" s="35"/>
      <c r="AE107" s="35"/>
      <c r="AR107" s="190" t="s">
        <v>123</v>
      </c>
      <c r="AT107" s="190" t="s">
        <v>118</v>
      </c>
      <c r="AU107" s="190" t="s">
        <v>76</v>
      </c>
      <c r="AY107" s="18" t="s">
        <v>117</v>
      </c>
      <c r="BE107" s="191">
        <f t="shared" si="14"/>
        <v>0</v>
      </c>
      <c r="BF107" s="191">
        <f t="shared" si="15"/>
        <v>0</v>
      </c>
      <c r="BG107" s="191">
        <f t="shared" si="16"/>
        <v>0</v>
      </c>
      <c r="BH107" s="191">
        <f t="shared" si="17"/>
        <v>0</v>
      </c>
      <c r="BI107" s="191">
        <f t="shared" si="18"/>
        <v>0</v>
      </c>
      <c r="BJ107" s="18" t="s">
        <v>76</v>
      </c>
      <c r="BK107" s="191">
        <f t="shared" si="19"/>
        <v>0</v>
      </c>
      <c r="BL107" s="18" t="s">
        <v>123</v>
      </c>
      <c r="BM107" s="190" t="s">
        <v>208</v>
      </c>
    </row>
    <row r="108" spans="1:65" s="2" customFormat="1" ht="16.5" customHeight="1">
      <c r="A108" s="35"/>
      <c r="B108" s="36"/>
      <c r="C108" s="179" t="s">
        <v>209</v>
      </c>
      <c r="D108" s="179" t="s">
        <v>118</v>
      </c>
      <c r="E108" s="180" t="s">
        <v>210</v>
      </c>
      <c r="F108" s="181" t="s">
        <v>211</v>
      </c>
      <c r="G108" s="182" t="s">
        <v>129</v>
      </c>
      <c r="H108" s="183">
        <v>6</v>
      </c>
      <c r="I108" s="184"/>
      <c r="J108" s="185">
        <f t="shared" si="10"/>
        <v>0</v>
      </c>
      <c r="K108" s="181" t="s">
        <v>130</v>
      </c>
      <c r="L108" s="40"/>
      <c r="M108" s="186" t="s">
        <v>19</v>
      </c>
      <c r="N108" s="187" t="s">
        <v>39</v>
      </c>
      <c r="O108" s="65"/>
      <c r="P108" s="188">
        <f t="shared" si="11"/>
        <v>0</v>
      </c>
      <c r="Q108" s="188">
        <v>0</v>
      </c>
      <c r="R108" s="188">
        <f t="shared" si="12"/>
        <v>0</v>
      </c>
      <c r="S108" s="188">
        <v>0</v>
      </c>
      <c r="T108" s="189">
        <f t="shared" si="13"/>
        <v>0</v>
      </c>
      <c r="U108" s="35"/>
      <c r="V108" s="35"/>
      <c r="W108" s="35"/>
      <c r="X108" s="35"/>
      <c r="Y108" s="35"/>
      <c r="Z108" s="35"/>
      <c r="AA108" s="35"/>
      <c r="AB108" s="35"/>
      <c r="AC108" s="35"/>
      <c r="AD108" s="35"/>
      <c r="AE108" s="35"/>
      <c r="AR108" s="190" t="s">
        <v>123</v>
      </c>
      <c r="AT108" s="190" t="s">
        <v>118</v>
      </c>
      <c r="AU108" s="190" t="s">
        <v>76</v>
      </c>
      <c r="AY108" s="18" t="s">
        <v>117</v>
      </c>
      <c r="BE108" s="191">
        <f t="shared" si="14"/>
        <v>0</v>
      </c>
      <c r="BF108" s="191">
        <f t="shared" si="15"/>
        <v>0</v>
      </c>
      <c r="BG108" s="191">
        <f t="shared" si="16"/>
        <v>0</v>
      </c>
      <c r="BH108" s="191">
        <f t="shared" si="17"/>
        <v>0</v>
      </c>
      <c r="BI108" s="191">
        <f t="shared" si="18"/>
        <v>0</v>
      </c>
      <c r="BJ108" s="18" t="s">
        <v>76</v>
      </c>
      <c r="BK108" s="191">
        <f t="shared" si="19"/>
        <v>0</v>
      </c>
      <c r="BL108" s="18" t="s">
        <v>123</v>
      </c>
      <c r="BM108" s="190" t="s">
        <v>212</v>
      </c>
    </row>
    <row r="109" spans="1:65" s="2" customFormat="1" ht="16.5" customHeight="1">
      <c r="A109" s="35"/>
      <c r="B109" s="36"/>
      <c r="C109" s="179" t="s">
        <v>213</v>
      </c>
      <c r="D109" s="179" t="s">
        <v>118</v>
      </c>
      <c r="E109" s="180" t="s">
        <v>214</v>
      </c>
      <c r="F109" s="181" t="s">
        <v>215</v>
      </c>
      <c r="G109" s="182" t="s">
        <v>129</v>
      </c>
      <c r="H109" s="183">
        <v>1</v>
      </c>
      <c r="I109" s="184"/>
      <c r="J109" s="185">
        <f t="shared" si="10"/>
        <v>0</v>
      </c>
      <c r="K109" s="181" t="s">
        <v>130</v>
      </c>
      <c r="L109" s="40"/>
      <c r="M109" s="186" t="s">
        <v>19</v>
      </c>
      <c r="N109" s="187" t="s">
        <v>39</v>
      </c>
      <c r="O109" s="65"/>
      <c r="P109" s="188">
        <f t="shared" si="11"/>
        <v>0</v>
      </c>
      <c r="Q109" s="188">
        <v>0</v>
      </c>
      <c r="R109" s="188">
        <f t="shared" si="12"/>
        <v>0</v>
      </c>
      <c r="S109" s="188">
        <v>0</v>
      </c>
      <c r="T109" s="189">
        <f t="shared" si="13"/>
        <v>0</v>
      </c>
      <c r="U109" s="35"/>
      <c r="V109" s="35"/>
      <c r="W109" s="35"/>
      <c r="X109" s="35"/>
      <c r="Y109" s="35"/>
      <c r="Z109" s="35"/>
      <c r="AA109" s="35"/>
      <c r="AB109" s="35"/>
      <c r="AC109" s="35"/>
      <c r="AD109" s="35"/>
      <c r="AE109" s="35"/>
      <c r="AR109" s="190" t="s">
        <v>123</v>
      </c>
      <c r="AT109" s="190" t="s">
        <v>118</v>
      </c>
      <c r="AU109" s="190" t="s">
        <v>76</v>
      </c>
      <c r="AY109" s="18" t="s">
        <v>117</v>
      </c>
      <c r="BE109" s="191">
        <f t="shared" si="14"/>
        <v>0</v>
      </c>
      <c r="BF109" s="191">
        <f t="shared" si="15"/>
        <v>0</v>
      </c>
      <c r="BG109" s="191">
        <f t="shared" si="16"/>
        <v>0</v>
      </c>
      <c r="BH109" s="191">
        <f t="shared" si="17"/>
        <v>0</v>
      </c>
      <c r="BI109" s="191">
        <f t="shared" si="18"/>
        <v>0</v>
      </c>
      <c r="BJ109" s="18" t="s">
        <v>76</v>
      </c>
      <c r="BK109" s="191">
        <f t="shared" si="19"/>
        <v>0</v>
      </c>
      <c r="BL109" s="18" t="s">
        <v>123</v>
      </c>
      <c r="BM109" s="190" t="s">
        <v>216</v>
      </c>
    </row>
    <row r="110" spans="1:65" s="2" customFormat="1" ht="16.5" customHeight="1">
      <c r="A110" s="35"/>
      <c r="B110" s="36"/>
      <c r="C110" s="179" t="s">
        <v>217</v>
      </c>
      <c r="D110" s="179" t="s">
        <v>118</v>
      </c>
      <c r="E110" s="180" t="s">
        <v>218</v>
      </c>
      <c r="F110" s="181" t="s">
        <v>219</v>
      </c>
      <c r="G110" s="182" t="s">
        <v>129</v>
      </c>
      <c r="H110" s="183">
        <v>1</v>
      </c>
      <c r="I110" s="184"/>
      <c r="J110" s="185">
        <f t="shared" si="10"/>
        <v>0</v>
      </c>
      <c r="K110" s="181" t="s">
        <v>130</v>
      </c>
      <c r="L110" s="40"/>
      <c r="M110" s="186" t="s">
        <v>19</v>
      </c>
      <c r="N110" s="187" t="s">
        <v>39</v>
      </c>
      <c r="O110" s="65"/>
      <c r="P110" s="188">
        <f t="shared" si="11"/>
        <v>0</v>
      </c>
      <c r="Q110" s="188">
        <v>0</v>
      </c>
      <c r="R110" s="188">
        <f t="shared" si="12"/>
        <v>0</v>
      </c>
      <c r="S110" s="188">
        <v>0</v>
      </c>
      <c r="T110" s="189">
        <f t="shared" si="13"/>
        <v>0</v>
      </c>
      <c r="U110" s="35"/>
      <c r="V110" s="35"/>
      <c r="W110" s="35"/>
      <c r="X110" s="35"/>
      <c r="Y110" s="35"/>
      <c r="Z110" s="35"/>
      <c r="AA110" s="35"/>
      <c r="AB110" s="35"/>
      <c r="AC110" s="35"/>
      <c r="AD110" s="35"/>
      <c r="AE110" s="35"/>
      <c r="AR110" s="190" t="s">
        <v>123</v>
      </c>
      <c r="AT110" s="190" t="s">
        <v>118</v>
      </c>
      <c r="AU110" s="190" t="s">
        <v>76</v>
      </c>
      <c r="AY110" s="18" t="s">
        <v>117</v>
      </c>
      <c r="BE110" s="191">
        <f t="shared" si="14"/>
        <v>0</v>
      </c>
      <c r="BF110" s="191">
        <f t="shared" si="15"/>
        <v>0</v>
      </c>
      <c r="BG110" s="191">
        <f t="shared" si="16"/>
        <v>0</v>
      </c>
      <c r="BH110" s="191">
        <f t="shared" si="17"/>
        <v>0</v>
      </c>
      <c r="BI110" s="191">
        <f t="shared" si="18"/>
        <v>0</v>
      </c>
      <c r="BJ110" s="18" t="s">
        <v>76</v>
      </c>
      <c r="BK110" s="191">
        <f t="shared" si="19"/>
        <v>0</v>
      </c>
      <c r="BL110" s="18" t="s">
        <v>123</v>
      </c>
      <c r="BM110" s="190" t="s">
        <v>220</v>
      </c>
    </row>
    <row r="111" spans="1:65" s="2" customFormat="1" ht="16.5" customHeight="1">
      <c r="A111" s="35"/>
      <c r="B111" s="36"/>
      <c r="C111" s="179" t="s">
        <v>221</v>
      </c>
      <c r="D111" s="179" t="s">
        <v>118</v>
      </c>
      <c r="E111" s="180" t="s">
        <v>222</v>
      </c>
      <c r="F111" s="181" t="s">
        <v>223</v>
      </c>
      <c r="G111" s="182" t="s">
        <v>129</v>
      </c>
      <c r="H111" s="183">
        <v>1</v>
      </c>
      <c r="I111" s="184"/>
      <c r="J111" s="185">
        <f t="shared" si="10"/>
        <v>0</v>
      </c>
      <c r="K111" s="181" t="s">
        <v>130</v>
      </c>
      <c r="L111" s="40"/>
      <c r="M111" s="186" t="s">
        <v>19</v>
      </c>
      <c r="N111" s="187" t="s">
        <v>39</v>
      </c>
      <c r="O111" s="65"/>
      <c r="P111" s="188">
        <f t="shared" si="11"/>
        <v>0</v>
      </c>
      <c r="Q111" s="188">
        <v>0</v>
      </c>
      <c r="R111" s="188">
        <f t="shared" si="12"/>
        <v>0</v>
      </c>
      <c r="S111" s="188">
        <v>0</v>
      </c>
      <c r="T111" s="189">
        <f t="shared" si="13"/>
        <v>0</v>
      </c>
      <c r="U111" s="35"/>
      <c r="V111" s="35"/>
      <c r="W111" s="35"/>
      <c r="X111" s="35"/>
      <c r="Y111" s="35"/>
      <c r="Z111" s="35"/>
      <c r="AA111" s="35"/>
      <c r="AB111" s="35"/>
      <c r="AC111" s="35"/>
      <c r="AD111" s="35"/>
      <c r="AE111" s="35"/>
      <c r="AR111" s="190" t="s">
        <v>123</v>
      </c>
      <c r="AT111" s="190" t="s">
        <v>118</v>
      </c>
      <c r="AU111" s="190" t="s">
        <v>76</v>
      </c>
      <c r="AY111" s="18" t="s">
        <v>117</v>
      </c>
      <c r="BE111" s="191">
        <f t="shared" si="14"/>
        <v>0</v>
      </c>
      <c r="BF111" s="191">
        <f t="shared" si="15"/>
        <v>0</v>
      </c>
      <c r="BG111" s="191">
        <f t="shared" si="16"/>
        <v>0</v>
      </c>
      <c r="BH111" s="191">
        <f t="shared" si="17"/>
        <v>0</v>
      </c>
      <c r="BI111" s="191">
        <f t="shared" si="18"/>
        <v>0</v>
      </c>
      <c r="BJ111" s="18" t="s">
        <v>76</v>
      </c>
      <c r="BK111" s="191">
        <f t="shared" si="19"/>
        <v>0</v>
      </c>
      <c r="BL111" s="18" t="s">
        <v>123</v>
      </c>
      <c r="BM111" s="190" t="s">
        <v>224</v>
      </c>
    </row>
    <row r="112" spans="1:65" s="2" customFormat="1" ht="16.5" customHeight="1">
      <c r="A112" s="35"/>
      <c r="B112" s="36"/>
      <c r="C112" s="179" t="s">
        <v>225</v>
      </c>
      <c r="D112" s="179" t="s">
        <v>118</v>
      </c>
      <c r="E112" s="180" t="s">
        <v>226</v>
      </c>
      <c r="F112" s="181" t="s">
        <v>227</v>
      </c>
      <c r="G112" s="182" t="s">
        <v>129</v>
      </c>
      <c r="H112" s="183">
        <v>1</v>
      </c>
      <c r="I112" s="184"/>
      <c r="J112" s="185">
        <f t="shared" si="10"/>
        <v>0</v>
      </c>
      <c r="K112" s="181" t="s">
        <v>130</v>
      </c>
      <c r="L112" s="40"/>
      <c r="M112" s="186" t="s">
        <v>19</v>
      </c>
      <c r="N112" s="187" t="s">
        <v>39</v>
      </c>
      <c r="O112" s="65"/>
      <c r="P112" s="188">
        <f t="shared" si="11"/>
        <v>0</v>
      </c>
      <c r="Q112" s="188">
        <v>0</v>
      </c>
      <c r="R112" s="188">
        <f t="shared" si="12"/>
        <v>0</v>
      </c>
      <c r="S112" s="188">
        <v>0</v>
      </c>
      <c r="T112" s="189">
        <f t="shared" si="13"/>
        <v>0</v>
      </c>
      <c r="U112" s="35"/>
      <c r="V112" s="35"/>
      <c r="W112" s="35"/>
      <c r="X112" s="35"/>
      <c r="Y112" s="35"/>
      <c r="Z112" s="35"/>
      <c r="AA112" s="35"/>
      <c r="AB112" s="35"/>
      <c r="AC112" s="35"/>
      <c r="AD112" s="35"/>
      <c r="AE112" s="35"/>
      <c r="AR112" s="190" t="s">
        <v>123</v>
      </c>
      <c r="AT112" s="190" t="s">
        <v>118</v>
      </c>
      <c r="AU112" s="190" t="s">
        <v>76</v>
      </c>
      <c r="AY112" s="18" t="s">
        <v>117</v>
      </c>
      <c r="BE112" s="191">
        <f t="shared" si="14"/>
        <v>0</v>
      </c>
      <c r="BF112" s="191">
        <f t="shared" si="15"/>
        <v>0</v>
      </c>
      <c r="BG112" s="191">
        <f t="shared" si="16"/>
        <v>0</v>
      </c>
      <c r="BH112" s="191">
        <f t="shared" si="17"/>
        <v>0</v>
      </c>
      <c r="BI112" s="191">
        <f t="shared" si="18"/>
        <v>0</v>
      </c>
      <c r="BJ112" s="18" t="s">
        <v>76</v>
      </c>
      <c r="BK112" s="191">
        <f t="shared" si="19"/>
        <v>0</v>
      </c>
      <c r="BL112" s="18" t="s">
        <v>123</v>
      </c>
      <c r="BM112" s="190" t="s">
        <v>228</v>
      </c>
    </row>
    <row r="113" spans="1:65" s="2" customFormat="1" ht="16.5" customHeight="1">
      <c r="A113" s="35"/>
      <c r="B113" s="36"/>
      <c r="C113" s="179" t="s">
        <v>229</v>
      </c>
      <c r="D113" s="179" t="s">
        <v>118</v>
      </c>
      <c r="E113" s="180" t="s">
        <v>230</v>
      </c>
      <c r="F113" s="181" t="s">
        <v>231</v>
      </c>
      <c r="G113" s="182" t="s">
        <v>129</v>
      </c>
      <c r="H113" s="183">
        <v>1</v>
      </c>
      <c r="I113" s="184"/>
      <c r="J113" s="185">
        <f t="shared" si="10"/>
        <v>0</v>
      </c>
      <c r="K113" s="181" t="s">
        <v>130</v>
      </c>
      <c r="L113" s="40"/>
      <c r="M113" s="186" t="s">
        <v>19</v>
      </c>
      <c r="N113" s="187" t="s">
        <v>39</v>
      </c>
      <c r="O113" s="65"/>
      <c r="P113" s="188">
        <f t="shared" si="11"/>
        <v>0</v>
      </c>
      <c r="Q113" s="188">
        <v>0</v>
      </c>
      <c r="R113" s="188">
        <f t="shared" si="12"/>
        <v>0</v>
      </c>
      <c r="S113" s="188">
        <v>0</v>
      </c>
      <c r="T113" s="189">
        <f t="shared" si="13"/>
        <v>0</v>
      </c>
      <c r="U113" s="35"/>
      <c r="V113" s="35"/>
      <c r="W113" s="35"/>
      <c r="X113" s="35"/>
      <c r="Y113" s="35"/>
      <c r="Z113" s="35"/>
      <c r="AA113" s="35"/>
      <c r="AB113" s="35"/>
      <c r="AC113" s="35"/>
      <c r="AD113" s="35"/>
      <c r="AE113" s="35"/>
      <c r="AR113" s="190" t="s">
        <v>123</v>
      </c>
      <c r="AT113" s="190" t="s">
        <v>118</v>
      </c>
      <c r="AU113" s="190" t="s">
        <v>76</v>
      </c>
      <c r="AY113" s="18" t="s">
        <v>117</v>
      </c>
      <c r="BE113" s="191">
        <f t="shared" si="14"/>
        <v>0</v>
      </c>
      <c r="BF113" s="191">
        <f t="shared" si="15"/>
        <v>0</v>
      </c>
      <c r="BG113" s="191">
        <f t="shared" si="16"/>
        <v>0</v>
      </c>
      <c r="BH113" s="191">
        <f t="shared" si="17"/>
        <v>0</v>
      </c>
      <c r="BI113" s="191">
        <f t="shared" si="18"/>
        <v>0</v>
      </c>
      <c r="BJ113" s="18" t="s">
        <v>76</v>
      </c>
      <c r="BK113" s="191">
        <f t="shared" si="19"/>
        <v>0</v>
      </c>
      <c r="BL113" s="18" t="s">
        <v>123</v>
      </c>
      <c r="BM113" s="190" t="s">
        <v>232</v>
      </c>
    </row>
    <row r="114" spans="1:65" s="2" customFormat="1" ht="16.5" customHeight="1">
      <c r="A114" s="35"/>
      <c r="B114" s="36"/>
      <c r="C114" s="179" t="s">
        <v>233</v>
      </c>
      <c r="D114" s="179" t="s">
        <v>118</v>
      </c>
      <c r="E114" s="180" t="s">
        <v>234</v>
      </c>
      <c r="F114" s="181" t="s">
        <v>235</v>
      </c>
      <c r="G114" s="182" t="s">
        <v>129</v>
      </c>
      <c r="H114" s="183">
        <v>1</v>
      </c>
      <c r="I114" s="184"/>
      <c r="J114" s="185">
        <f t="shared" si="10"/>
        <v>0</v>
      </c>
      <c r="K114" s="181" t="s">
        <v>130</v>
      </c>
      <c r="L114" s="40"/>
      <c r="M114" s="186" t="s">
        <v>19</v>
      </c>
      <c r="N114" s="187" t="s">
        <v>39</v>
      </c>
      <c r="O114" s="65"/>
      <c r="P114" s="188">
        <f t="shared" si="11"/>
        <v>0</v>
      </c>
      <c r="Q114" s="188">
        <v>0</v>
      </c>
      <c r="R114" s="188">
        <f t="shared" si="12"/>
        <v>0</v>
      </c>
      <c r="S114" s="188">
        <v>0</v>
      </c>
      <c r="T114" s="189">
        <f t="shared" si="13"/>
        <v>0</v>
      </c>
      <c r="U114" s="35"/>
      <c r="V114" s="35"/>
      <c r="W114" s="35"/>
      <c r="X114" s="35"/>
      <c r="Y114" s="35"/>
      <c r="Z114" s="35"/>
      <c r="AA114" s="35"/>
      <c r="AB114" s="35"/>
      <c r="AC114" s="35"/>
      <c r="AD114" s="35"/>
      <c r="AE114" s="35"/>
      <c r="AR114" s="190" t="s">
        <v>123</v>
      </c>
      <c r="AT114" s="190" t="s">
        <v>118</v>
      </c>
      <c r="AU114" s="190" t="s">
        <v>76</v>
      </c>
      <c r="AY114" s="18" t="s">
        <v>117</v>
      </c>
      <c r="BE114" s="191">
        <f t="shared" si="14"/>
        <v>0</v>
      </c>
      <c r="BF114" s="191">
        <f t="shared" si="15"/>
        <v>0</v>
      </c>
      <c r="BG114" s="191">
        <f t="shared" si="16"/>
        <v>0</v>
      </c>
      <c r="BH114" s="191">
        <f t="shared" si="17"/>
        <v>0</v>
      </c>
      <c r="BI114" s="191">
        <f t="shared" si="18"/>
        <v>0</v>
      </c>
      <c r="BJ114" s="18" t="s">
        <v>76</v>
      </c>
      <c r="BK114" s="191">
        <f t="shared" si="19"/>
        <v>0</v>
      </c>
      <c r="BL114" s="18" t="s">
        <v>123</v>
      </c>
      <c r="BM114" s="190" t="s">
        <v>236</v>
      </c>
    </row>
    <row r="115" spans="1:65" s="2" customFormat="1" ht="16.5" customHeight="1">
      <c r="A115" s="35"/>
      <c r="B115" s="36"/>
      <c r="C115" s="179" t="s">
        <v>237</v>
      </c>
      <c r="D115" s="179" t="s">
        <v>118</v>
      </c>
      <c r="E115" s="180" t="s">
        <v>238</v>
      </c>
      <c r="F115" s="181" t="s">
        <v>239</v>
      </c>
      <c r="G115" s="182" t="s">
        <v>139</v>
      </c>
      <c r="H115" s="183">
        <v>1.6</v>
      </c>
      <c r="I115" s="184"/>
      <c r="J115" s="185">
        <f t="shared" si="10"/>
        <v>0</v>
      </c>
      <c r="K115" s="181" t="s">
        <v>130</v>
      </c>
      <c r="L115" s="40"/>
      <c r="M115" s="186" t="s">
        <v>19</v>
      </c>
      <c r="N115" s="187" t="s">
        <v>39</v>
      </c>
      <c r="O115" s="65"/>
      <c r="P115" s="188">
        <f t="shared" si="11"/>
        <v>0</v>
      </c>
      <c r="Q115" s="188">
        <v>0</v>
      </c>
      <c r="R115" s="188">
        <f t="shared" si="12"/>
        <v>0</v>
      </c>
      <c r="S115" s="188">
        <v>0</v>
      </c>
      <c r="T115" s="189">
        <f t="shared" si="13"/>
        <v>0</v>
      </c>
      <c r="U115" s="35"/>
      <c r="V115" s="35"/>
      <c r="W115" s="35"/>
      <c r="X115" s="35"/>
      <c r="Y115" s="35"/>
      <c r="Z115" s="35"/>
      <c r="AA115" s="35"/>
      <c r="AB115" s="35"/>
      <c r="AC115" s="35"/>
      <c r="AD115" s="35"/>
      <c r="AE115" s="35"/>
      <c r="AR115" s="190" t="s">
        <v>123</v>
      </c>
      <c r="AT115" s="190" t="s">
        <v>118</v>
      </c>
      <c r="AU115" s="190" t="s">
        <v>76</v>
      </c>
      <c r="AY115" s="18" t="s">
        <v>117</v>
      </c>
      <c r="BE115" s="191">
        <f t="shared" si="14"/>
        <v>0</v>
      </c>
      <c r="BF115" s="191">
        <f t="shared" si="15"/>
        <v>0</v>
      </c>
      <c r="BG115" s="191">
        <f t="shared" si="16"/>
        <v>0</v>
      </c>
      <c r="BH115" s="191">
        <f t="shared" si="17"/>
        <v>0</v>
      </c>
      <c r="BI115" s="191">
        <f t="shared" si="18"/>
        <v>0</v>
      </c>
      <c r="BJ115" s="18" t="s">
        <v>76</v>
      </c>
      <c r="BK115" s="191">
        <f t="shared" si="19"/>
        <v>0</v>
      </c>
      <c r="BL115" s="18" t="s">
        <v>123</v>
      </c>
      <c r="BM115" s="190" t="s">
        <v>240</v>
      </c>
    </row>
    <row r="116" spans="1:65" s="2" customFormat="1" ht="16.5" customHeight="1">
      <c r="A116" s="35"/>
      <c r="B116" s="36"/>
      <c r="C116" s="179" t="s">
        <v>241</v>
      </c>
      <c r="D116" s="179" t="s">
        <v>118</v>
      </c>
      <c r="E116" s="180" t="s">
        <v>242</v>
      </c>
      <c r="F116" s="181" t="s">
        <v>243</v>
      </c>
      <c r="G116" s="182" t="s">
        <v>139</v>
      </c>
      <c r="H116" s="183">
        <v>1.6</v>
      </c>
      <c r="I116" s="184"/>
      <c r="J116" s="185">
        <f t="shared" si="10"/>
        <v>0</v>
      </c>
      <c r="K116" s="181" t="s">
        <v>130</v>
      </c>
      <c r="L116" s="40"/>
      <c r="M116" s="186" t="s">
        <v>19</v>
      </c>
      <c r="N116" s="187" t="s">
        <v>39</v>
      </c>
      <c r="O116" s="65"/>
      <c r="P116" s="188">
        <f t="shared" si="11"/>
        <v>0</v>
      </c>
      <c r="Q116" s="188">
        <v>0</v>
      </c>
      <c r="R116" s="188">
        <f t="shared" si="12"/>
        <v>0</v>
      </c>
      <c r="S116" s="188">
        <v>0</v>
      </c>
      <c r="T116" s="189">
        <f t="shared" si="13"/>
        <v>0</v>
      </c>
      <c r="U116" s="35"/>
      <c r="V116" s="35"/>
      <c r="W116" s="35"/>
      <c r="X116" s="35"/>
      <c r="Y116" s="35"/>
      <c r="Z116" s="35"/>
      <c r="AA116" s="35"/>
      <c r="AB116" s="35"/>
      <c r="AC116" s="35"/>
      <c r="AD116" s="35"/>
      <c r="AE116" s="35"/>
      <c r="AR116" s="190" t="s">
        <v>123</v>
      </c>
      <c r="AT116" s="190" t="s">
        <v>118</v>
      </c>
      <c r="AU116" s="190" t="s">
        <v>76</v>
      </c>
      <c r="AY116" s="18" t="s">
        <v>117</v>
      </c>
      <c r="BE116" s="191">
        <f t="shared" si="14"/>
        <v>0</v>
      </c>
      <c r="BF116" s="191">
        <f t="shared" si="15"/>
        <v>0</v>
      </c>
      <c r="BG116" s="191">
        <f t="shared" si="16"/>
        <v>0</v>
      </c>
      <c r="BH116" s="191">
        <f t="shared" si="17"/>
        <v>0</v>
      </c>
      <c r="BI116" s="191">
        <f t="shared" si="18"/>
        <v>0</v>
      </c>
      <c r="BJ116" s="18" t="s">
        <v>76</v>
      </c>
      <c r="BK116" s="191">
        <f t="shared" si="19"/>
        <v>0</v>
      </c>
      <c r="BL116" s="18" t="s">
        <v>123</v>
      </c>
      <c r="BM116" s="190" t="s">
        <v>244</v>
      </c>
    </row>
    <row r="117" spans="1:65" s="2" customFormat="1" ht="16.5" customHeight="1">
      <c r="A117" s="35"/>
      <c r="B117" s="36"/>
      <c r="C117" s="179" t="s">
        <v>245</v>
      </c>
      <c r="D117" s="179" t="s">
        <v>118</v>
      </c>
      <c r="E117" s="180" t="s">
        <v>246</v>
      </c>
      <c r="F117" s="181" t="s">
        <v>247</v>
      </c>
      <c r="G117" s="182" t="s">
        <v>248</v>
      </c>
      <c r="H117" s="183">
        <v>2</v>
      </c>
      <c r="I117" s="184"/>
      <c r="J117" s="185">
        <f t="shared" si="10"/>
        <v>0</v>
      </c>
      <c r="K117" s="181" t="s">
        <v>130</v>
      </c>
      <c r="L117" s="40"/>
      <c r="M117" s="186" t="s">
        <v>19</v>
      </c>
      <c r="N117" s="187" t="s">
        <v>39</v>
      </c>
      <c r="O117" s="65"/>
      <c r="P117" s="188">
        <f t="shared" si="11"/>
        <v>0</v>
      </c>
      <c r="Q117" s="188">
        <v>0</v>
      </c>
      <c r="R117" s="188">
        <f t="shared" si="12"/>
        <v>0</v>
      </c>
      <c r="S117" s="188">
        <v>0</v>
      </c>
      <c r="T117" s="189">
        <f t="shared" si="13"/>
        <v>0</v>
      </c>
      <c r="U117" s="35"/>
      <c r="V117" s="35"/>
      <c r="W117" s="35"/>
      <c r="X117" s="35"/>
      <c r="Y117" s="35"/>
      <c r="Z117" s="35"/>
      <c r="AA117" s="35"/>
      <c r="AB117" s="35"/>
      <c r="AC117" s="35"/>
      <c r="AD117" s="35"/>
      <c r="AE117" s="35"/>
      <c r="AR117" s="190" t="s">
        <v>123</v>
      </c>
      <c r="AT117" s="190" t="s">
        <v>118</v>
      </c>
      <c r="AU117" s="190" t="s">
        <v>76</v>
      </c>
      <c r="AY117" s="18" t="s">
        <v>117</v>
      </c>
      <c r="BE117" s="191">
        <f t="shared" si="14"/>
        <v>0</v>
      </c>
      <c r="BF117" s="191">
        <f t="shared" si="15"/>
        <v>0</v>
      </c>
      <c r="BG117" s="191">
        <f t="shared" si="16"/>
        <v>0</v>
      </c>
      <c r="BH117" s="191">
        <f t="shared" si="17"/>
        <v>0</v>
      </c>
      <c r="BI117" s="191">
        <f t="shared" si="18"/>
        <v>0</v>
      </c>
      <c r="BJ117" s="18" t="s">
        <v>76</v>
      </c>
      <c r="BK117" s="191">
        <f t="shared" si="19"/>
        <v>0</v>
      </c>
      <c r="BL117" s="18" t="s">
        <v>123</v>
      </c>
      <c r="BM117" s="190" t="s">
        <v>249</v>
      </c>
    </row>
    <row r="118" spans="1:65" s="2" customFormat="1" ht="16.5" customHeight="1">
      <c r="A118" s="35"/>
      <c r="B118" s="36"/>
      <c r="C118" s="179" t="s">
        <v>250</v>
      </c>
      <c r="D118" s="179" t="s">
        <v>118</v>
      </c>
      <c r="E118" s="180" t="s">
        <v>251</v>
      </c>
      <c r="F118" s="181" t="s">
        <v>252</v>
      </c>
      <c r="G118" s="182" t="s">
        <v>248</v>
      </c>
      <c r="H118" s="183">
        <v>2</v>
      </c>
      <c r="I118" s="184"/>
      <c r="J118" s="185">
        <f t="shared" si="10"/>
        <v>0</v>
      </c>
      <c r="K118" s="181" t="s">
        <v>130</v>
      </c>
      <c r="L118" s="40"/>
      <c r="M118" s="186" t="s">
        <v>19</v>
      </c>
      <c r="N118" s="187" t="s">
        <v>39</v>
      </c>
      <c r="O118" s="65"/>
      <c r="P118" s="188">
        <f t="shared" si="11"/>
        <v>0</v>
      </c>
      <c r="Q118" s="188">
        <v>0</v>
      </c>
      <c r="R118" s="188">
        <f t="shared" si="12"/>
        <v>0</v>
      </c>
      <c r="S118" s="188">
        <v>0</v>
      </c>
      <c r="T118" s="189">
        <f t="shared" si="13"/>
        <v>0</v>
      </c>
      <c r="U118" s="35"/>
      <c r="V118" s="35"/>
      <c r="W118" s="35"/>
      <c r="X118" s="35"/>
      <c r="Y118" s="35"/>
      <c r="Z118" s="35"/>
      <c r="AA118" s="35"/>
      <c r="AB118" s="35"/>
      <c r="AC118" s="35"/>
      <c r="AD118" s="35"/>
      <c r="AE118" s="35"/>
      <c r="AR118" s="190" t="s">
        <v>123</v>
      </c>
      <c r="AT118" s="190" t="s">
        <v>118</v>
      </c>
      <c r="AU118" s="190" t="s">
        <v>76</v>
      </c>
      <c r="AY118" s="18" t="s">
        <v>117</v>
      </c>
      <c r="BE118" s="191">
        <f t="shared" si="14"/>
        <v>0</v>
      </c>
      <c r="BF118" s="191">
        <f t="shared" si="15"/>
        <v>0</v>
      </c>
      <c r="BG118" s="191">
        <f t="shared" si="16"/>
        <v>0</v>
      </c>
      <c r="BH118" s="191">
        <f t="shared" si="17"/>
        <v>0</v>
      </c>
      <c r="BI118" s="191">
        <f t="shared" si="18"/>
        <v>0</v>
      </c>
      <c r="BJ118" s="18" t="s">
        <v>76</v>
      </c>
      <c r="BK118" s="191">
        <f t="shared" si="19"/>
        <v>0</v>
      </c>
      <c r="BL118" s="18" t="s">
        <v>123</v>
      </c>
      <c r="BM118" s="190" t="s">
        <v>253</v>
      </c>
    </row>
    <row r="119" spans="1:65" s="2" customFormat="1" ht="16.5" customHeight="1">
      <c r="A119" s="35"/>
      <c r="B119" s="36"/>
      <c r="C119" s="179" t="s">
        <v>254</v>
      </c>
      <c r="D119" s="179" t="s">
        <v>118</v>
      </c>
      <c r="E119" s="180" t="s">
        <v>255</v>
      </c>
      <c r="F119" s="181" t="s">
        <v>256</v>
      </c>
      <c r="G119" s="182" t="s">
        <v>248</v>
      </c>
      <c r="H119" s="183">
        <v>1</v>
      </c>
      <c r="I119" s="184"/>
      <c r="J119" s="185">
        <f t="shared" si="10"/>
        <v>0</v>
      </c>
      <c r="K119" s="181" t="s">
        <v>130</v>
      </c>
      <c r="L119" s="40"/>
      <c r="M119" s="186" t="s">
        <v>19</v>
      </c>
      <c r="N119" s="187" t="s">
        <v>39</v>
      </c>
      <c r="O119" s="65"/>
      <c r="P119" s="188">
        <f t="shared" si="11"/>
        <v>0</v>
      </c>
      <c r="Q119" s="188">
        <v>0</v>
      </c>
      <c r="R119" s="188">
        <f t="shared" si="12"/>
        <v>0</v>
      </c>
      <c r="S119" s="188">
        <v>0</v>
      </c>
      <c r="T119" s="189">
        <f t="shared" si="13"/>
        <v>0</v>
      </c>
      <c r="U119" s="35"/>
      <c r="V119" s="35"/>
      <c r="W119" s="35"/>
      <c r="X119" s="35"/>
      <c r="Y119" s="35"/>
      <c r="Z119" s="35"/>
      <c r="AA119" s="35"/>
      <c r="AB119" s="35"/>
      <c r="AC119" s="35"/>
      <c r="AD119" s="35"/>
      <c r="AE119" s="35"/>
      <c r="AR119" s="190" t="s">
        <v>123</v>
      </c>
      <c r="AT119" s="190" t="s">
        <v>118</v>
      </c>
      <c r="AU119" s="190" t="s">
        <v>76</v>
      </c>
      <c r="AY119" s="18" t="s">
        <v>117</v>
      </c>
      <c r="BE119" s="191">
        <f t="shared" si="14"/>
        <v>0</v>
      </c>
      <c r="BF119" s="191">
        <f t="shared" si="15"/>
        <v>0</v>
      </c>
      <c r="BG119" s="191">
        <f t="shared" si="16"/>
        <v>0</v>
      </c>
      <c r="BH119" s="191">
        <f t="shared" si="17"/>
        <v>0</v>
      </c>
      <c r="BI119" s="191">
        <f t="shared" si="18"/>
        <v>0</v>
      </c>
      <c r="BJ119" s="18" t="s">
        <v>76</v>
      </c>
      <c r="BK119" s="191">
        <f t="shared" si="19"/>
        <v>0</v>
      </c>
      <c r="BL119" s="18" t="s">
        <v>123</v>
      </c>
      <c r="BM119" s="190" t="s">
        <v>257</v>
      </c>
    </row>
    <row r="120" spans="1:65" s="2" customFormat="1" ht="16.5" customHeight="1">
      <c r="A120" s="35"/>
      <c r="B120" s="36"/>
      <c r="C120" s="179" t="s">
        <v>258</v>
      </c>
      <c r="D120" s="179" t="s">
        <v>118</v>
      </c>
      <c r="E120" s="180" t="s">
        <v>259</v>
      </c>
      <c r="F120" s="181" t="s">
        <v>260</v>
      </c>
      <c r="G120" s="182" t="s">
        <v>248</v>
      </c>
      <c r="H120" s="183">
        <v>1</v>
      </c>
      <c r="I120" s="184"/>
      <c r="J120" s="185">
        <f t="shared" si="10"/>
        <v>0</v>
      </c>
      <c r="K120" s="181" t="s">
        <v>130</v>
      </c>
      <c r="L120" s="40"/>
      <c r="M120" s="186" t="s">
        <v>19</v>
      </c>
      <c r="N120" s="187" t="s">
        <v>39</v>
      </c>
      <c r="O120" s="65"/>
      <c r="P120" s="188">
        <f t="shared" si="11"/>
        <v>0</v>
      </c>
      <c r="Q120" s="188">
        <v>0</v>
      </c>
      <c r="R120" s="188">
        <f t="shared" si="12"/>
        <v>0</v>
      </c>
      <c r="S120" s="188">
        <v>0</v>
      </c>
      <c r="T120" s="189">
        <f t="shared" si="13"/>
        <v>0</v>
      </c>
      <c r="U120" s="35"/>
      <c r="V120" s="35"/>
      <c r="W120" s="35"/>
      <c r="X120" s="35"/>
      <c r="Y120" s="35"/>
      <c r="Z120" s="35"/>
      <c r="AA120" s="35"/>
      <c r="AB120" s="35"/>
      <c r="AC120" s="35"/>
      <c r="AD120" s="35"/>
      <c r="AE120" s="35"/>
      <c r="AR120" s="190" t="s">
        <v>123</v>
      </c>
      <c r="AT120" s="190" t="s">
        <v>118</v>
      </c>
      <c r="AU120" s="190" t="s">
        <v>76</v>
      </c>
      <c r="AY120" s="18" t="s">
        <v>117</v>
      </c>
      <c r="BE120" s="191">
        <f t="shared" si="14"/>
        <v>0</v>
      </c>
      <c r="BF120" s="191">
        <f t="shared" si="15"/>
        <v>0</v>
      </c>
      <c r="BG120" s="191">
        <f t="shared" si="16"/>
        <v>0</v>
      </c>
      <c r="BH120" s="191">
        <f t="shared" si="17"/>
        <v>0</v>
      </c>
      <c r="BI120" s="191">
        <f t="shared" si="18"/>
        <v>0</v>
      </c>
      <c r="BJ120" s="18" t="s">
        <v>76</v>
      </c>
      <c r="BK120" s="191">
        <f t="shared" si="19"/>
        <v>0</v>
      </c>
      <c r="BL120" s="18" t="s">
        <v>123</v>
      </c>
      <c r="BM120" s="190" t="s">
        <v>261</v>
      </c>
    </row>
    <row r="121" spans="1:65" s="2" customFormat="1" ht="16.5" customHeight="1">
      <c r="A121" s="35"/>
      <c r="B121" s="36"/>
      <c r="C121" s="179" t="s">
        <v>254</v>
      </c>
      <c r="D121" s="179" t="s">
        <v>118</v>
      </c>
      <c r="E121" s="180" t="s">
        <v>262</v>
      </c>
      <c r="F121" s="181" t="s">
        <v>263</v>
      </c>
      <c r="G121" s="182" t="s">
        <v>248</v>
      </c>
      <c r="H121" s="183">
        <v>8</v>
      </c>
      <c r="I121" s="184"/>
      <c r="J121" s="185">
        <f t="shared" si="10"/>
        <v>0</v>
      </c>
      <c r="K121" s="181" t="s">
        <v>130</v>
      </c>
      <c r="L121" s="40"/>
      <c r="M121" s="186" t="s">
        <v>19</v>
      </c>
      <c r="N121" s="187" t="s">
        <v>39</v>
      </c>
      <c r="O121" s="65"/>
      <c r="P121" s="188">
        <f t="shared" si="11"/>
        <v>0</v>
      </c>
      <c r="Q121" s="188">
        <v>0</v>
      </c>
      <c r="R121" s="188">
        <f t="shared" si="12"/>
        <v>0</v>
      </c>
      <c r="S121" s="188">
        <v>0</v>
      </c>
      <c r="T121" s="189">
        <f t="shared" si="13"/>
        <v>0</v>
      </c>
      <c r="U121" s="35"/>
      <c r="V121" s="35"/>
      <c r="W121" s="35"/>
      <c r="X121" s="35"/>
      <c r="Y121" s="35"/>
      <c r="Z121" s="35"/>
      <c r="AA121" s="35"/>
      <c r="AB121" s="35"/>
      <c r="AC121" s="35"/>
      <c r="AD121" s="35"/>
      <c r="AE121" s="35"/>
      <c r="AR121" s="190" t="s">
        <v>123</v>
      </c>
      <c r="AT121" s="190" t="s">
        <v>118</v>
      </c>
      <c r="AU121" s="190" t="s">
        <v>76</v>
      </c>
      <c r="AY121" s="18" t="s">
        <v>117</v>
      </c>
      <c r="BE121" s="191">
        <f t="shared" si="14"/>
        <v>0</v>
      </c>
      <c r="BF121" s="191">
        <f t="shared" si="15"/>
        <v>0</v>
      </c>
      <c r="BG121" s="191">
        <f t="shared" si="16"/>
        <v>0</v>
      </c>
      <c r="BH121" s="191">
        <f t="shared" si="17"/>
        <v>0</v>
      </c>
      <c r="BI121" s="191">
        <f t="shared" si="18"/>
        <v>0</v>
      </c>
      <c r="BJ121" s="18" t="s">
        <v>76</v>
      </c>
      <c r="BK121" s="191">
        <f t="shared" si="19"/>
        <v>0</v>
      </c>
      <c r="BL121" s="18" t="s">
        <v>123</v>
      </c>
      <c r="BM121" s="190" t="s">
        <v>264</v>
      </c>
    </row>
    <row r="122" spans="1:65" s="2" customFormat="1" ht="16.5" customHeight="1">
      <c r="A122" s="35"/>
      <c r="B122" s="36"/>
      <c r="C122" s="179" t="s">
        <v>258</v>
      </c>
      <c r="D122" s="179" t="s">
        <v>118</v>
      </c>
      <c r="E122" s="180" t="s">
        <v>265</v>
      </c>
      <c r="F122" s="181" t="s">
        <v>266</v>
      </c>
      <c r="G122" s="182" t="s">
        <v>248</v>
      </c>
      <c r="H122" s="183">
        <v>8</v>
      </c>
      <c r="I122" s="184"/>
      <c r="J122" s="185">
        <f t="shared" si="10"/>
        <v>0</v>
      </c>
      <c r="K122" s="181" t="s">
        <v>130</v>
      </c>
      <c r="L122" s="40"/>
      <c r="M122" s="186" t="s">
        <v>19</v>
      </c>
      <c r="N122" s="187" t="s">
        <v>39</v>
      </c>
      <c r="O122" s="65"/>
      <c r="P122" s="188">
        <f t="shared" si="11"/>
        <v>0</v>
      </c>
      <c r="Q122" s="188">
        <v>0</v>
      </c>
      <c r="R122" s="188">
        <f t="shared" si="12"/>
        <v>0</v>
      </c>
      <c r="S122" s="188">
        <v>0</v>
      </c>
      <c r="T122" s="189">
        <f t="shared" si="13"/>
        <v>0</v>
      </c>
      <c r="U122" s="35"/>
      <c r="V122" s="35"/>
      <c r="W122" s="35"/>
      <c r="X122" s="35"/>
      <c r="Y122" s="35"/>
      <c r="Z122" s="35"/>
      <c r="AA122" s="35"/>
      <c r="AB122" s="35"/>
      <c r="AC122" s="35"/>
      <c r="AD122" s="35"/>
      <c r="AE122" s="35"/>
      <c r="AR122" s="190" t="s">
        <v>123</v>
      </c>
      <c r="AT122" s="190" t="s">
        <v>118</v>
      </c>
      <c r="AU122" s="190" t="s">
        <v>76</v>
      </c>
      <c r="AY122" s="18" t="s">
        <v>117</v>
      </c>
      <c r="BE122" s="191">
        <f t="shared" si="14"/>
        <v>0</v>
      </c>
      <c r="BF122" s="191">
        <f t="shared" si="15"/>
        <v>0</v>
      </c>
      <c r="BG122" s="191">
        <f t="shared" si="16"/>
        <v>0</v>
      </c>
      <c r="BH122" s="191">
        <f t="shared" si="17"/>
        <v>0</v>
      </c>
      <c r="BI122" s="191">
        <f t="shared" si="18"/>
        <v>0</v>
      </c>
      <c r="BJ122" s="18" t="s">
        <v>76</v>
      </c>
      <c r="BK122" s="191">
        <f t="shared" si="19"/>
        <v>0</v>
      </c>
      <c r="BL122" s="18" t="s">
        <v>123</v>
      </c>
      <c r="BM122" s="190" t="s">
        <v>267</v>
      </c>
    </row>
    <row r="123" spans="1:65" s="2" customFormat="1" ht="16.5" customHeight="1">
      <c r="A123" s="35"/>
      <c r="B123" s="36"/>
      <c r="C123" s="179" t="s">
        <v>268</v>
      </c>
      <c r="D123" s="179" t="s">
        <v>118</v>
      </c>
      <c r="E123" s="180" t="s">
        <v>269</v>
      </c>
      <c r="F123" s="181" t="s">
        <v>270</v>
      </c>
      <c r="G123" s="182" t="s">
        <v>248</v>
      </c>
      <c r="H123" s="183">
        <v>1</v>
      </c>
      <c r="I123" s="184"/>
      <c r="J123" s="185">
        <f t="shared" si="10"/>
        <v>0</v>
      </c>
      <c r="K123" s="181" t="s">
        <v>130</v>
      </c>
      <c r="L123" s="40"/>
      <c r="M123" s="186" t="s">
        <v>19</v>
      </c>
      <c r="N123" s="187" t="s">
        <v>39</v>
      </c>
      <c r="O123" s="65"/>
      <c r="P123" s="188">
        <f t="shared" si="11"/>
        <v>0</v>
      </c>
      <c r="Q123" s="188">
        <v>0</v>
      </c>
      <c r="R123" s="188">
        <f t="shared" si="12"/>
        <v>0</v>
      </c>
      <c r="S123" s="188">
        <v>0</v>
      </c>
      <c r="T123" s="189">
        <f t="shared" si="13"/>
        <v>0</v>
      </c>
      <c r="U123" s="35"/>
      <c r="V123" s="35"/>
      <c r="W123" s="35"/>
      <c r="X123" s="35"/>
      <c r="Y123" s="35"/>
      <c r="Z123" s="35"/>
      <c r="AA123" s="35"/>
      <c r="AB123" s="35"/>
      <c r="AC123" s="35"/>
      <c r="AD123" s="35"/>
      <c r="AE123" s="35"/>
      <c r="AR123" s="190" t="s">
        <v>123</v>
      </c>
      <c r="AT123" s="190" t="s">
        <v>118</v>
      </c>
      <c r="AU123" s="190" t="s">
        <v>76</v>
      </c>
      <c r="AY123" s="18" t="s">
        <v>117</v>
      </c>
      <c r="BE123" s="191">
        <f t="shared" si="14"/>
        <v>0</v>
      </c>
      <c r="BF123" s="191">
        <f t="shared" si="15"/>
        <v>0</v>
      </c>
      <c r="BG123" s="191">
        <f t="shared" si="16"/>
        <v>0</v>
      </c>
      <c r="BH123" s="191">
        <f t="shared" si="17"/>
        <v>0</v>
      </c>
      <c r="BI123" s="191">
        <f t="shared" si="18"/>
        <v>0</v>
      </c>
      <c r="BJ123" s="18" t="s">
        <v>76</v>
      </c>
      <c r="BK123" s="191">
        <f t="shared" si="19"/>
        <v>0</v>
      </c>
      <c r="BL123" s="18" t="s">
        <v>123</v>
      </c>
      <c r="BM123" s="190" t="s">
        <v>271</v>
      </c>
    </row>
    <row r="124" spans="1:65" s="2" customFormat="1" ht="16.5" customHeight="1">
      <c r="A124" s="35"/>
      <c r="B124" s="36"/>
      <c r="C124" s="179" t="s">
        <v>272</v>
      </c>
      <c r="D124" s="179" t="s">
        <v>118</v>
      </c>
      <c r="E124" s="180" t="s">
        <v>273</v>
      </c>
      <c r="F124" s="181" t="s">
        <v>274</v>
      </c>
      <c r="G124" s="182" t="s">
        <v>248</v>
      </c>
      <c r="H124" s="183">
        <v>1</v>
      </c>
      <c r="I124" s="184"/>
      <c r="J124" s="185">
        <f t="shared" si="10"/>
        <v>0</v>
      </c>
      <c r="K124" s="181" t="s">
        <v>130</v>
      </c>
      <c r="L124" s="40"/>
      <c r="M124" s="186" t="s">
        <v>19</v>
      </c>
      <c r="N124" s="187" t="s">
        <v>39</v>
      </c>
      <c r="O124" s="65"/>
      <c r="P124" s="188">
        <f t="shared" si="11"/>
        <v>0</v>
      </c>
      <c r="Q124" s="188">
        <v>0</v>
      </c>
      <c r="R124" s="188">
        <f t="shared" si="12"/>
        <v>0</v>
      </c>
      <c r="S124" s="188">
        <v>0</v>
      </c>
      <c r="T124" s="189">
        <f t="shared" si="13"/>
        <v>0</v>
      </c>
      <c r="U124" s="35"/>
      <c r="V124" s="35"/>
      <c r="W124" s="35"/>
      <c r="X124" s="35"/>
      <c r="Y124" s="35"/>
      <c r="Z124" s="35"/>
      <c r="AA124" s="35"/>
      <c r="AB124" s="35"/>
      <c r="AC124" s="35"/>
      <c r="AD124" s="35"/>
      <c r="AE124" s="35"/>
      <c r="AR124" s="190" t="s">
        <v>123</v>
      </c>
      <c r="AT124" s="190" t="s">
        <v>118</v>
      </c>
      <c r="AU124" s="190" t="s">
        <v>76</v>
      </c>
      <c r="AY124" s="18" t="s">
        <v>117</v>
      </c>
      <c r="BE124" s="191">
        <f t="shared" si="14"/>
        <v>0</v>
      </c>
      <c r="BF124" s="191">
        <f t="shared" si="15"/>
        <v>0</v>
      </c>
      <c r="BG124" s="191">
        <f t="shared" si="16"/>
        <v>0</v>
      </c>
      <c r="BH124" s="191">
        <f t="shared" si="17"/>
        <v>0</v>
      </c>
      <c r="BI124" s="191">
        <f t="shared" si="18"/>
        <v>0</v>
      </c>
      <c r="BJ124" s="18" t="s">
        <v>76</v>
      </c>
      <c r="BK124" s="191">
        <f t="shared" si="19"/>
        <v>0</v>
      </c>
      <c r="BL124" s="18" t="s">
        <v>123</v>
      </c>
      <c r="BM124" s="190" t="s">
        <v>275</v>
      </c>
    </row>
    <row r="125" spans="1:65" s="2" customFormat="1" ht="16.5" customHeight="1">
      <c r="A125" s="35"/>
      <c r="B125" s="36"/>
      <c r="C125" s="179" t="s">
        <v>276</v>
      </c>
      <c r="D125" s="179" t="s">
        <v>118</v>
      </c>
      <c r="E125" s="180" t="s">
        <v>277</v>
      </c>
      <c r="F125" s="181" t="s">
        <v>278</v>
      </c>
      <c r="G125" s="182" t="s">
        <v>248</v>
      </c>
      <c r="H125" s="183">
        <v>2</v>
      </c>
      <c r="I125" s="184"/>
      <c r="J125" s="185">
        <f t="shared" si="10"/>
        <v>0</v>
      </c>
      <c r="K125" s="181" t="s">
        <v>130</v>
      </c>
      <c r="L125" s="40"/>
      <c r="M125" s="186" t="s">
        <v>19</v>
      </c>
      <c r="N125" s="187" t="s">
        <v>39</v>
      </c>
      <c r="O125" s="65"/>
      <c r="P125" s="188">
        <f t="shared" si="11"/>
        <v>0</v>
      </c>
      <c r="Q125" s="188">
        <v>0</v>
      </c>
      <c r="R125" s="188">
        <f t="shared" si="12"/>
        <v>0</v>
      </c>
      <c r="S125" s="188">
        <v>0</v>
      </c>
      <c r="T125" s="189">
        <f t="shared" si="13"/>
        <v>0</v>
      </c>
      <c r="U125" s="35"/>
      <c r="V125" s="35"/>
      <c r="W125" s="35"/>
      <c r="X125" s="35"/>
      <c r="Y125" s="35"/>
      <c r="Z125" s="35"/>
      <c r="AA125" s="35"/>
      <c r="AB125" s="35"/>
      <c r="AC125" s="35"/>
      <c r="AD125" s="35"/>
      <c r="AE125" s="35"/>
      <c r="AR125" s="190" t="s">
        <v>123</v>
      </c>
      <c r="AT125" s="190" t="s">
        <v>118</v>
      </c>
      <c r="AU125" s="190" t="s">
        <v>76</v>
      </c>
      <c r="AY125" s="18" t="s">
        <v>117</v>
      </c>
      <c r="BE125" s="191">
        <f t="shared" si="14"/>
        <v>0</v>
      </c>
      <c r="BF125" s="191">
        <f t="shared" si="15"/>
        <v>0</v>
      </c>
      <c r="BG125" s="191">
        <f t="shared" si="16"/>
        <v>0</v>
      </c>
      <c r="BH125" s="191">
        <f t="shared" si="17"/>
        <v>0</v>
      </c>
      <c r="BI125" s="191">
        <f t="shared" si="18"/>
        <v>0</v>
      </c>
      <c r="BJ125" s="18" t="s">
        <v>76</v>
      </c>
      <c r="BK125" s="191">
        <f t="shared" si="19"/>
        <v>0</v>
      </c>
      <c r="BL125" s="18" t="s">
        <v>123</v>
      </c>
      <c r="BM125" s="190" t="s">
        <v>279</v>
      </c>
    </row>
    <row r="126" spans="1:65" s="2" customFormat="1" ht="16.5" customHeight="1">
      <c r="A126" s="35"/>
      <c r="B126" s="36"/>
      <c r="C126" s="179" t="s">
        <v>280</v>
      </c>
      <c r="D126" s="179" t="s">
        <v>118</v>
      </c>
      <c r="E126" s="180" t="s">
        <v>281</v>
      </c>
      <c r="F126" s="181" t="s">
        <v>282</v>
      </c>
      <c r="G126" s="182" t="s">
        <v>248</v>
      </c>
      <c r="H126" s="183">
        <v>2</v>
      </c>
      <c r="I126" s="184"/>
      <c r="J126" s="185">
        <f t="shared" si="10"/>
        <v>0</v>
      </c>
      <c r="K126" s="181" t="s">
        <v>130</v>
      </c>
      <c r="L126" s="40"/>
      <c r="M126" s="186" t="s">
        <v>19</v>
      </c>
      <c r="N126" s="187" t="s">
        <v>39</v>
      </c>
      <c r="O126" s="65"/>
      <c r="P126" s="188">
        <f t="shared" si="11"/>
        <v>0</v>
      </c>
      <c r="Q126" s="188">
        <v>0</v>
      </c>
      <c r="R126" s="188">
        <f t="shared" si="12"/>
        <v>0</v>
      </c>
      <c r="S126" s="188">
        <v>0</v>
      </c>
      <c r="T126" s="189">
        <f t="shared" si="13"/>
        <v>0</v>
      </c>
      <c r="U126" s="35"/>
      <c r="V126" s="35"/>
      <c r="W126" s="35"/>
      <c r="X126" s="35"/>
      <c r="Y126" s="35"/>
      <c r="Z126" s="35"/>
      <c r="AA126" s="35"/>
      <c r="AB126" s="35"/>
      <c r="AC126" s="35"/>
      <c r="AD126" s="35"/>
      <c r="AE126" s="35"/>
      <c r="AR126" s="190" t="s">
        <v>123</v>
      </c>
      <c r="AT126" s="190" t="s">
        <v>118</v>
      </c>
      <c r="AU126" s="190" t="s">
        <v>76</v>
      </c>
      <c r="AY126" s="18" t="s">
        <v>117</v>
      </c>
      <c r="BE126" s="191">
        <f t="shared" si="14"/>
        <v>0</v>
      </c>
      <c r="BF126" s="191">
        <f t="shared" si="15"/>
        <v>0</v>
      </c>
      <c r="BG126" s="191">
        <f t="shared" si="16"/>
        <v>0</v>
      </c>
      <c r="BH126" s="191">
        <f t="shared" si="17"/>
        <v>0</v>
      </c>
      <c r="BI126" s="191">
        <f t="shared" si="18"/>
        <v>0</v>
      </c>
      <c r="BJ126" s="18" t="s">
        <v>76</v>
      </c>
      <c r="BK126" s="191">
        <f t="shared" si="19"/>
        <v>0</v>
      </c>
      <c r="BL126" s="18" t="s">
        <v>123</v>
      </c>
      <c r="BM126" s="190" t="s">
        <v>283</v>
      </c>
    </row>
    <row r="127" spans="1:65" s="2" customFormat="1" ht="16.5" customHeight="1">
      <c r="A127" s="35"/>
      <c r="B127" s="36"/>
      <c r="C127" s="179" t="s">
        <v>284</v>
      </c>
      <c r="D127" s="179" t="s">
        <v>118</v>
      </c>
      <c r="E127" s="180" t="s">
        <v>285</v>
      </c>
      <c r="F127" s="181" t="s">
        <v>286</v>
      </c>
      <c r="G127" s="182" t="s">
        <v>248</v>
      </c>
      <c r="H127" s="183">
        <v>3</v>
      </c>
      <c r="I127" s="184"/>
      <c r="J127" s="185">
        <f t="shared" ref="J127:J158" si="20">ROUND(I127*H127,2)</f>
        <v>0</v>
      </c>
      <c r="K127" s="181" t="s">
        <v>130</v>
      </c>
      <c r="L127" s="40"/>
      <c r="M127" s="186" t="s">
        <v>19</v>
      </c>
      <c r="N127" s="187" t="s">
        <v>39</v>
      </c>
      <c r="O127" s="65"/>
      <c r="P127" s="188">
        <f t="shared" ref="P127:P158" si="21">O127*H127</f>
        <v>0</v>
      </c>
      <c r="Q127" s="188">
        <v>0</v>
      </c>
      <c r="R127" s="188">
        <f t="shared" ref="R127:R158" si="22">Q127*H127</f>
        <v>0</v>
      </c>
      <c r="S127" s="188">
        <v>0</v>
      </c>
      <c r="T127" s="189">
        <f t="shared" ref="T127:T158" si="23">S127*H127</f>
        <v>0</v>
      </c>
      <c r="U127" s="35"/>
      <c r="V127" s="35"/>
      <c r="W127" s="35"/>
      <c r="X127" s="35"/>
      <c r="Y127" s="35"/>
      <c r="Z127" s="35"/>
      <c r="AA127" s="35"/>
      <c r="AB127" s="35"/>
      <c r="AC127" s="35"/>
      <c r="AD127" s="35"/>
      <c r="AE127" s="35"/>
      <c r="AR127" s="190" t="s">
        <v>123</v>
      </c>
      <c r="AT127" s="190" t="s">
        <v>118</v>
      </c>
      <c r="AU127" s="190" t="s">
        <v>76</v>
      </c>
      <c r="AY127" s="18" t="s">
        <v>117</v>
      </c>
      <c r="BE127" s="191">
        <f t="shared" ref="BE127:BE150" si="24">IF(N127="základní",J127,0)</f>
        <v>0</v>
      </c>
      <c r="BF127" s="191">
        <f t="shared" ref="BF127:BF150" si="25">IF(N127="snížená",J127,0)</f>
        <v>0</v>
      </c>
      <c r="BG127" s="191">
        <f t="shared" ref="BG127:BG150" si="26">IF(N127="zákl. přenesená",J127,0)</f>
        <v>0</v>
      </c>
      <c r="BH127" s="191">
        <f t="shared" ref="BH127:BH150" si="27">IF(N127="sníž. přenesená",J127,0)</f>
        <v>0</v>
      </c>
      <c r="BI127" s="191">
        <f t="shared" ref="BI127:BI150" si="28">IF(N127="nulová",J127,0)</f>
        <v>0</v>
      </c>
      <c r="BJ127" s="18" t="s">
        <v>76</v>
      </c>
      <c r="BK127" s="191">
        <f t="shared" ref="BK127:BK150" si="29">ROUND(I127*H127,2)</f>
        <v>0</v>
      </c>
      <c r="BL127" s="18" t="s">
        <v>123</v>
      </c>
      <c r="BM127" s="190" t="s">
        <v>287</v>
      </c>
    </row>
    <row r="128" spans="1:65" s="2" customFormat="1" ht="16.5" customHeight="1">
      <c r="A128" s="35"/>
      <c r="B128" s="36"/>
      <c r="C128" s="179" t="s">
        <v>288</v>
      </c>
      <c r="D128" s="179" t="s">
        <v>118</v>
      </c>
      <c r="E128" s="180" t="s">
        <v>289</v>
      </c>
      <c r="F128" s="181" t="s">
        <v>290</v>
      </c>
      <c r="G128" s="182" t="s">
        <v>248</v>
      </c>
      <c r="H128" s="183">
        <v>3</v>
      </c>
      <c r="I128" s="184"/>
      <c r="J128" s="185">
        <f t="shared" si="20"/>
        <v>0</v>
      </c>
      <c r="K128" s="181" t="s">
        <v>130</v>
      </c>
      <c r="L128" s="40"/>
      <c r="M128" s="186" t="s">
        <v>19</v>
      </c>
      <c r="N128" s="187" t="s">
        <v>39</v>
      </c>
      <c r="O128" s="65"/>
      <c r="P128" s="188">
        <f t="shared" si="21"/>
        <v>0</v>
      </c>
      <c r="Q128" s="188">
        <v>0</v>
      </c>
      <c r="R128" s="188">
        <f t="shared" si="22"/>
        <v>0</v>
      </c>
      <c r="S128" s="188">
        <v>0</v>
      </c>
      <c r="T128" s="189">
        <f t="shared" si="23"/>
        <v>0</v>
      </c>
      <c r="U128" s="35"/>
      <c r="V128" s="35"/>
      <c r="W128" s="35"/>
      <c r="X128" s="35"/>
      <c r="Y128" s="35"/>
      <c r="Z128" s="35"/>
      <c r="AA128" s="35"/>
      <c r="AB128" s="35"/>
      <c r="AC128" s="35"/>
      <c r="AD128" s="35"/>
      <c r="AE128" s="35"/>
      <c r="AR128" s="190" t="s">
        <v>123</v>
      </c>
      <c r="AT128" s="190" t="s">
        <v>118</v>
      </c>
      <c r="AU128" s="190" t="s">
        <v>76</v>
      </c>
      <c r="AY128" s="18" t="s">
        <v>117</v>
      </c>
      <c r="BE128" s="191">
        <f t="shared" si="24"/>
        <v>0</v>
      </c>
      <c r="BF128" s="191">
        <f t="shared" si="25"/>
        <v>0</v>
      </c>
      <c r="BG128" s="191">
        <f t="shared" si="26"/>
        <v>0</v>
      </c>
      <c r="BH128" s="191">
        <f t="shared" si="27"/>
        <v>0</v>
      </c>
      <c r="BI128" s="191">
        <f t="shared" si="28"/>
        <v>0</v>
      </c>
      <c r="BJ128" s="18" t="s">
        <v>76</v>
      </c>
      <c r="BK128" s="191">
        <f t="shared" si="29"/>
        <v>0</v>
      </c>
      <c r="BL128" s="18" t="s">
        <v>123</v>
      </c>
      <c r="BM128" s="190" t="s">
        <v>291</v>
      </c>
    </row>
    <row r="129" spans="1:65" s="2" customFormat="1" ht="16.5" customHeight="1">
      <c r="A129" s="35"/>
      <c r="B129" s="36"/>
      <c r="C129" s="179" t="s">
        <v>292</v>
      </c>
      <c r="D129" s="179" t="s">
        <v>118</v>
      </c>
      <c r="E129" s="180" t="s">
        <v>293</v>
      </c>
      <c r="F129" s="181" t="s">
        <v>294</v>
      </c>
      <c r="G129" s="182" t="s">
        <v>248</v>
      </c>
      <c r="H129" s="183">
        <v>1</v>
      </c>
      <c r="I129" s="184"/>
      <c r="J129" s="185">
        <f t="shared" si="20"/>
        <v>0</v>
      </c>
      <c r="K129" s="181" t="s">
        <v>130</v>
      </c>
      <c r="L129" s="40"/>
      <c r="M129" s="186" t="s">
        <v>19</v>
      </c>
      <c r="N129" s="187" t="s">
        <v>39</v>
      </c>
      <c r="O129" s="65"/>
      <c r="P129" s="188">
        <f t="shared" si="21"/>
        <v>0</v>
      </c>
      <c r="Q129" s="188">
        <v>0</v>
      </c>
      <c r="R129" s="188">
        <f t="shared" si="22"/>
        <v>0</v>
      </c>
      <c r="S129" s="188">
        <v>0</v>
      </c>
      <c r="T129" s="189">
        <f t="shared" si="23"/>
        <v>0</v>
      </c>
      <c r="U129" s="35"/>
      <c r="V129" s="35"/>
      <c r="W129" s="35"/>
      <c r="X129" s="35"/>
      <c r="Y129" s="35"/>
      <c r="Z129" s="35"/>
      <c r="AA129" s="35"/>
      <c r="AB129" s="35"/>
      <c r="AC129" s="35"/>
      <c r="AD129" s="35"/>
      <c r="AE129" s="35"/>
      <c r="AR129" s="190" t="s">
        <v>123</v>
      </c>
      <c r="AT129" s="190" t="s">
        <v>118</v>
      </c>
      <c r="AU129" s="190" t="s">
        <v>76</v>
      </c>
      <c r="AY129" s="18" t="s">
        <v>117</v>
      </c>
      <c r="BE129" s="191">
        <f t="shared" si="24"/>
        <v>0</v>
      </c>
      <c r="BF129" s="191">
        <f t="shared" si="25"/>
        <v>0</v>
      </c>
      <c r="BG129" s="191">
        <f t="shared" si="26"/>
        <v>0</v>
      </c>
      <c r="BH129" s="191">
        <f t="shared" si="27"/>
        <v>0</v>
      </c>
      <c r="BI129" s="191">
        <f t="shared" si="28"/>
        <v>0</v>
      </c>
      <c r="BJ129" s="18" t="s">
        <v>76</v>
      </c>
      <c r="BK129" s="191">
        <f t="shared" si="29"/>
        <v>0</v>
      </c>
      <c r="BL129" s="18" t="s">
        <v>123</v>
      </c>
      <c r="BM129" s="190" t="s">
        <v>295</v>
      </c>
    </row>
    <row r="130" spans="1:65" s="2" customFormat="1" ht="16.5" customHeight="1">
      <c r="A130" s="35"/>
      <c r="B130" s="36"/>
      <c r="C130" s="179" t="s">
        <v>296</v>
      </c>
      <c r="D130" s="179" t="s">
        <v>118</v>
      </c>
      <c r="E130" s="180" t="s">
        <v>297</v>
      </c>
      <c r="F130" s="181" t="s">
        <v>298</v>
      </c>
      <c r="G130" s="182" t="s">
        <v>248</v>
      </c>
      <c r="H130" s="183">
        <v>1</v>
      </c>
      <c r="I130" s="184"/>
      <c r="J130" s="185">
        <f t="shared" si="20"/>
        <v>0</v>
      </c>
      <c r="K130" s="181" t="s">
        <v>130</v>
      </c>
      <c r="L130" s="40"/>
      <c r="M130" s="186" t="s">
        <v>19</v>
      </c>
      <c r="N130" s="187" t="s">
        <v>39</v>
      </c>
      <c r="O130" s="65"/>
      <c r="P130" s="188">
        <f t="shared" si="21"/>
        <v>0</v>
      </c>
      <c r="Q130" s="188">
        <v>0</v>
      </c>
      <c r="R130" s="188">
        <f t="shared" si="22"/>
        <v>0</v>
      </c>
      <c r="S130" s="188">
        <v>0</v>
      </c>
      <c r="T130" s="189">
        <f t="shared" si="23"/>
        <v>0</v>
      </c>
      <c r="U130" s="35"/>
      <c r="V130" s="35"/>
      <c r="W130" s="35"/>
      <c r="X130" s="35"/>
      <c r="Y130" s="35"/>
      <c r="Z130" s="35"/>
      <c r="AA130" s="35"/>
      <c r="AB130" s="35"/>
      <c r="AC130" s="35"/>
      <c r="AD130" s="35"/>
      <c r="AE130" s="35"/>
      <c r="AR130" s="190" t="s">
        <v>123</v>
      </c>
      <c r="AT130" s="190" t="s">
        <v>118</v>
      </c>
      <c r="AU130" s="190" t="s">
        <v>76</v>
      </c>
      <c r="AY130" s="18" t="s">
        <v>117</v>
      </c>
      <c r="BE130" s="191">
        <f t="shared" si="24"/>
        <v>0</v>
      </c>
      <c r="BF130" s="191">
        <f t="shared" si="25"/>
        <v>0</v>
      </c>
      <c r="BG130" s="191">
        <f t="shared" si="26"/>
        <v>0</v>
      </c>
      <c r="BH130" s="191">
        <f t="shared" si="27"/>
        <v>0</v>
      </c>
      <c r="BI130" s="191">
        <f t="shared" si="28"/>
        <v>0</v>
      </c>
      <c r="BJ130" s="18" t="s">
        <v>76</v>
      </c>
      <c r="BK130" s="191">
        <f t="shared" si="29"/>
        <v>0</v>
      </c>
      <c r="BL130" s="18" t="s">
        <v>123</v>
      </c>
      <c r="BM130" s="190" t="s">
        <v>299</v>
      </c>
    </row>
    <row r="131" spans="1:65" s="2" customFormat="1" ht="16.5" customHeight="1">
      <c r="A131" s="35"/>
      <c r="B131" s="36"/>
      <c r="C131" s="179" t="s">
        <v>300</v>
      </c>
      <c r="D131" s="179" t="s">
        <v>118</v>
      </c>
      <c r="E131" s="180" t="s">
        <v>301</v>
      </c>
      <c r="F131" s="181" t="s">
        <v>302</v>
      </c>
      <c r="G131" s="182" t="s">
        <v>248</v>
      </c>
      <c r="H131" s="183">
        <v>1</v>
      </c>
      <c r="I131" s="184"/>
      <c r="J131" s="185">
        <f t="shared" si="20"/>
        <v>0</v>
      </c>
      <c r="K131" s="181" t="s">
        <v>130</v>
      </c>
      <c r="L131" s="40"/>
      <c r="M131" s="186" t="s">
        <v>19</v>
      </c>
      <c r="N131" s="187" t="s">
        <v>39</v>
      </c>
      <c r="O131" s="65"/>
      <c r="P131" s="188">
        <f t="shared" si="21"/>
        <v>0</v>
      </c>
      <c r="Q131" s="188">
        <v>0</v>
      </c>
      <c r="R131" s="188">
        <f t="shared" si="22"/>
        <v>0</v>
      </c>
      <c r="S131" s="188">
        <v>0</v>
      </c>
      <c r="T131" s="189">
        <f t="shared" si="23"/>
        <v>0</v>
      </c>
      <c r="U131" s="35"/>
      <c r="V131" s="35"/>
      <c r="W131" s="35"/>
      <c r="X131" s="35"/>
      <c r="Y131" s="35"/>
      <c r="Z131" s="35"/>
      <c r="AA131" s="35"/>
      <c r="AB131" s="35"/>
      <c r="AC131" s="35"/>
      <c r="AD131" s="35"/>
      <c r="AE131" s="35"/>
      <c r="AR131" s="190" t="s">
        <v>123</v>
      </c>
      <c r="AT131" s="190" t="s">
        <v>118</v>
      </c>
      <c r="AU131" s="190" t="s">
        <v>76</v>
      </c>
      <c r="AY131" s="18" t="s">
        <v>117</v>
      </c>
      <c r="BE131" s="191">
        <f t="shared" si="24"/>
        <v>0</v>
      </c>
      <c r="BF131" s="191">
        <f t="shared" si="25"/>
        <v>0</v>
      </c>
      <c r="BG131" s="191">
        <f t="shared" si="26"/>
        <v>0</v>
      </c>
      <c r="BH131" s="191">
        <f t="shared" si="27"/>
        <v>0</v>
      </c>
      <c r="BI131" s="191">
        <f t="shared" si="28"/>
        <v>0</v>
      </c>
      <c r="BJ131" s="18" t="s">
        <v>76</v>
      </c>
      <c r="BK131" s="191">
        <f t="shared" si="29"/>
        <v>0</v>
      </c>
      <c r="BL131" s="18" t="s">
        <v>123</v>
      </c>
      <c r="BM131" s="190" t="s">
        <v>303</v>
      </c>
    </row>
    <row r="132" spans="1:65" s="2" customFormat="1" ht="16.5" customHeight="1">
      <c r="A132" s="35"/>
      <c r="B132" s="36"/>
      <c r="C132" s="179" t="s">
        <v>304</v>
      </c>
      <c r="D132" s="179" t="s">
        <v>118</v>
      </c>
      <c r="E132" s="180" t="s">
        <v>305</v>
      </c>
      <c r="F132" s="181" t="s">
        <v>306</v>
      </c>
      <c r="G132" s="182" t="s">
        <v>248</v>
      </c>
      <c r="H132" s="183">
        <v>1</v>
      </c>
      <c r="I132" s="184"/>
      <c r="J132" s="185">
        <f t="shared" si="20"/>
        <v>0</v>
      </c>
      <c r="K132" s="181" t="s">
        <v>130</v>
      </c>
      <c r="L132" s="40"/>
      <c r="M132" s="186" t="s">
        <v>19</v>
      </c>
      <c r="N132" s="187" t="s">
        <v>39</v>
      </c>
      <c r="O132" s="65"/>
      <c r="P132" s="188">
        <f t="shared" si="21"/>
        <v>0</v>
      </c>
      <c r="Q132" s="188">
        <v>0</v>
      </c>
      <c r="R132" s="188">
        <f t="shared" si="22"/>
        <v>0</v>
      </c>
      <c r="S132" s="188">
        <v>0</v>
      </c>
      <c r="T132" s="189">
        <f t="shared" si="23"/>
        <v>0</v>
      </c>
      <c r="U132" s="35"/>
      <c r="V132" s="35"/>
      <c r="W132" s="35"/>
      <c r="X132" s="35"/>
      <c r="Y132" s="35"/>
      <c r="Z132" s="35"/>
      <c r="AA132" s="35"/>
      <c r="AB132" s="35"/>
      <c r="AC132" s="35"/>
      <c r="AD132" s="35"/>
      <c r="AE132" s="35"/>
      <c r="AR132" s="190" t="s">
        <v>123</v>
      </c>
      <c r="AT132" s="190" t="s">
        <v>118</v>
      </c>
      <c r="AU132" s="190" t="s">
        <v>76</v>
      </c>
      <c r="AY132" s="18" t="s">
        <v>117</v>
      </c>
      <c r="BE132" s="191">
        <f t="shared" si="24"/>
        <v>0</v>
      </c>
      <c r="BF132" s="191">
        <f t="shared" si="25"/>
        <v>0</v>
      </c>
      <c r="BG132" s="191">
        <f t="shared" si="26"/>
        <v>0</v>
      </c>
      <c r="BH132" s="191">
        <f t="shared" si="27"/>
        <v>0</v>
      </c>
      <c r="BI132" s="191">
        <f t="shared" si="28"/>
        <v>0</v>
      </c>
      <c r="BJ132" s="18" t="s">
        <v>76</v>
      </c>
      <c r="BK132" s="191">
        <f t="shared" si="29"/>
        <v>0</v>
      </c>
      <c r="BL132" s="18" t="s">
        <v>123</v>
      </c>
      <c r="BM132" s="190" t="s">
        <v>307</v>
      </c>
    </row>
    <row r="133" spans="1:65" s="2" customFormat="1" ht="16.5" customHeight="1">
      <c r="A133" s="35"/>
      <c r="B133" s="36"/>
      <c r="C133" s="179" t="s">
        <v>308</v>
      </c>
      <c r="D133" s="179" t="s">
        <v>118</v>
      </c>
      <c r="E133" s="180" t="s">
        <v>309</v>
      </c>
      <c r="F133" s="181" t="s">
        <v>310</v>
      </c>
      <c r="G133" s="182" t="s">
        <v>248</v>
      </c>
      <c r="H133" s="183">
        <v>3</v>
      </c>
      <c r="I133" s="184"/>
      <c r="J133" s="185">
        <f t="shared" si="20"/>
        <v>0</v>
      </c>
      <c r="K133" s="181" t="s">
        <v>130</v>
      </c>
      <c r="L133" s="40"/>
      <c r="M133" s="186" t="s">
        <v>19</v>
      </c>
      <c r="N133" s="187" t="s">
        <v>39</v>
      </c>
      <c r="O133" s="65"/>
      <c r="P133" s="188">
        <f t="shared" si="21"/>
        <v>0</v>
      </c>
      <c r="Q133" s="188">
        <v>0</v>
      </c>
      <c r="R133" s="188">
        <f t="shared" si="22"/>
        <v>0</v>
      </c>
      <c r="S133" s="188">
        <v>0</v>
      </c>
      <c r="T133" s="189">
        <f t="shared" si="23"/>
        <v>0</v>
      </c>
      <c r="U133" s="35"/>
      <c r="V133" s="35"/>
      <c r="W133" s="35"/>
      <c r="X133" s="35"/>
      <c r="Y133" s="35"/>
      <c r="Z133" s="35"/>
      <c r="AA133" s="35"/>
      <c r="AB133" s="35"/>
      <c r="AC133" s="35"/>
      <c r="AD133" s="35"/>
      <c r="AE133" s="35"/>
      <c r="AR133" s="190" t="s">
        <v>123</v>
      </c>
      <c r="AT133" s="190" t="s">
        <v>118</v>
      </c>
      <c r="AU133" s="190" t="s">
        <v>76</v>
      </c>
      <c r="AY133" s="18" t="s">
        <v>117</v>
      </c>
      <c r="BE133" s="191">
        <f t="shared" si="24"/>
        <v>0</v>
      </c>
      <c r="BF133" s="191">
        <f t="shared" si="25"/>
        <v>0</v>
      </c>
      <c r="BG133" s="191">
        <f t="shared" si="26"/>
        <v>0</v>
      </c>
      <c r="BH133" s="191">
        <f t="shared" si="27"/>
        <v>0</v>
      </c>
      <c r="BI133" s="191">
        <f t="shared" si="28"/>
        <v>0</v>
      </c>
      <c r="BJ133" s="18" t="s">
        <v>76</v>
      </c>
      <c r="BK133" s="191">
        <f t="shared" si="29"/>
        <v>0</v>
      </c>
      <c r="BL133" s="18" t="s">
        <v>123</v>
      </c>
      <c r="BM133" s="190" t="s">
        <v>311</v>
      </c>
    </row>
    <row r="134" spans="1:65" s="2" customFormat="1" ht="16.5" customHeight="1">
      <c r="A134" s="35"/>
      <c r="B134" s="36"/>
      <c r="C134" s="179" t="s">
        <v>312</v>
      </c>
      <c r="D134" s="179" t="s">
        <v>118</v>
      </c>
      <c r="E134" s="180" t="s">
        <v>313</v>
      </c>
      <c r="F134" s="181" t="s">
        <v>314</v>
      </c>
      <c r="G134" s="182" t="s">
        <v>248</v>
      </c>
      <c r="H134" s="183">
        <v>3</v>
      </c>
      <c r="I134" s="184"/>
      <c r="J134" s="185">
        <f t="shared" si="20"/>
        <v>0</v>
      </c>
      <c r="K134" s="181" t="s">
        <v>130</v>
      </c>
      <c r="L134" s="40"/>
      <c r="M134" s="186" t="s">
        <v>19</v>
      </c>
      <c r="N134" s="187" t="s">
        <v>39</v>
      </c>
      <c r="O134" s="65"/>
      <c r="P134" s="188">
        <f t="shared" si="21"/>
        <v>0</v>
      </c>
      <c r="Q134" s="188">
        <v>0</v>
      </c>
      <c r="R134" s="188">
        <f t="shared" si="22"/>
        <v>0</v>
      </c>
      <c r="S134" s="188">
        <v>0</v>
      </c>
      <c r="T134" s="189">
        <f t="shared" si="23"/>
        <v>0</v>
      </c>
      <c r="U134" s="35"/>
      <c r="V134" s="35"/>
      <c r="W134" s="35"/>
      <c r="X134" s="35"/>
      <c r="Y134" s="35"/>
      <c r="Z134" s="35"/>
      <c r="AA134" s="35"/>
      <c r="AB134" s="35"/>
      <c r="AC134" s="35"/>
      <c r="AD134" s="35"/>
      <c r="AE134" s="35"/>
      <c r="AR134" s="190" t="s">
        <v>123</v>
      </c>
      <c r="AT134" s="190" t="s">
        <v>118</v>
      </c>
      <c r="AU134" s="190" t="s">
        <v>76</v>
      </c>
      <c r="AY134" s="18" t="s">
        <v>117</v>
      </c>
      <c r="BE134" s="191">
        <f t="shared" si="24"/>
        <v>0</v>
      </c>
      <c r="BF134" s="191">
        <f t="shared" si="25"/>
        <v>0</v>
      </c>
      <c r="BG134" s="191">
        <f t="shared" si="26"/>
        <v>0</v>
      </c>
      <c r="BH134" s="191">
        <f t="shared" si="27"/>
        <v>0</v>
      </c>
      <c r="BI134" s="191">
        <f t="shared" si="28"/>
        <v>0</v>
      </c>
      <c r="BJ134" s="18" t="s">
        <v>76</v>
      </c>
      <c r="BK134" s="191">
        <f t="shared" si="29"/>
        <v>0</v>
      </c>
      <c r="BL134" s="18" t="s">
        <v>123</v>
      </c>
      <c r="BM134" s="190" t="s">
        <v>315</v>
      </c>
    </row>
    <row r="135" spans="1:65" s="2" customFormat="1" ht="16.5" customHeight="1">
      <c r="A135" s="35"/>
      <c r="B135" s="36"/>
      <c r="C135" s="179" t="s">
        <v>316</v>
      </c>
      <c r="D135" s="179" t="s">
        <v>118</v>
      </c>
      <c r="E135" s="180" t="s">
        <v>317</v>
      </c>
      <c r="F135" s="181" t="s">
        <v>318</v>
      </c>
      <c r="G135" s="182" t="s">
        <v>248</v>
      </c>
      <c r="H135" s="183">
        <v>3</v>
      </c>
      <c r="I135" s="184"/>
      <c r="J135" s="185">
        <f t="shared" si="20"/>
        <v>0</v>
      </c>
      <c r="K135" s="181" t="s">
        <v>130</v>
      </c>
      <c r="L135" s="40"/>
      <c r="M135" s="186" t="s">
        <v>19</v>
      </c>
      <c r="N135" s="187" t="s">
        <v>39</v>
      </c>
      <c r="O135" s="65"/>
      <c r="P135" s="188">
        <f t="shared" si="21"/>
        <v>0</v>
      </c>
      <c r="Q135" s="188">
        <v>0</v>
      </c>
      <c r="R135" s="188">
        <f t="shared" si="22"/>
        <v>0</v>
      </c>
      <c r="S135" s="188">
        <v>0</v>
      </c>
      <c r="T135" s="189">
        <f t="shared" si="23"/>
        <v>0</v>
      </c>
      <c r="U135" s="35"/>
      <c r="V135" s="35"/>
      <c r="W135" s="35"/>
      <c r="X135" s="35"/>
      <c r="Y135" s="35"/>
      <c r="Z135" s="35"/>
      <c r="AA135" s="35"/>
      <c r="AB135" s="35"/>
      <c r="AC135" s="35"/>
      <c r="AD135" s="35"/>
      <c r="AE135" s="35"/>
      <c r="AR135" s="190" t="s">
        <v>123</v>
      </c>
      <c r="AT135" s="190" t="s">
        <v>118</v>
      </c>
      <c r="AU135" s="190" t="s">
        <v>76</v>
      </c>
      <c r="AY135" s="18" t="s">
        <v>117</v>
      </c>
      <c r="BE135" s="191">
        <f t="shared" si="24"/>
        <v>0</v>
      </c>
      <c r="BF135" s="191">
        <f t="shared" si="25"/>
        <v>0</v>
      </c>
      <c r="BG135" s="191">
        <f t="shared" si="26"/>
        <v>0</v>
      </c>
      <c r="BH135" s="191">
        <f t="shared" si="27"/>
        <v>0</v>
      </c>
      <c r="BI135" s="191">
        <f t="shared" si="28"/>
        <v>0</v>
      </c>
      <c r="BJ135" s="18" t="s">
        <v>76</v>
      </c>
      <c r="BK135" s="191">
        <f t="shared" si="29"/>
        <v>0</v>
      </c>
      <c r="BL135" s="18" t="s">
        <v>123</v>
      </c>
      <c r="BM135" s="190" t="s">
        <v>319</v>
      </c>
    </row>
    <row r="136" spans="1:65" s="2" customFormat="1" ht="16.5" customHeight="1">
      <c r="A136" s="35"/>
      <c r="B136" s="36"/>
      <c r="C136" s="179" t="s">
        <v>320</v>
      </c>
      <c r="D136" s="179" t="s">
        <v>118</v>
      </c>
      <c r="E136" s="180" t="s">
        <v>321</v>
      </c>
      <c r="F136" s="181" t="s">
        <v>322</v>
      </c>
      <c r="G136" s="182" t="s">
        <v>248</v>
      </c>
      <c r="H136" s="183">
        <v>3</v>
      </c>
      <c r="I136" s="184"/>
      <c r="J136" s="185">
        <f t="shared" si="20"/>
        <v>0</v>
      </c>
      <c r="K136" s="181" t="s">
        <v>130</v>
      </c>
      <c r="L136" s="40"/>
      <c r="M136" s="186" t="s">
        <v>19</v>
      </c>
      <c r="N136" s="187" t="s">
        <v>39</v>
      </c>
      <c r="O136" s="65"/>
      <c r="P136" s="188">
        <f t="shared" si="21"/>
        <v>0</v>
      </c>
      <c r="Q136" s="188">
        <v>0</v>
      </c>
      <c r="R136" s="188">
        <f t="shared" si="22"/>
        <v>0</v>
      </c>
      <c r="S136" s="188">
        <v>0</v>
      </c>
      <c r="T136" s="189">
        <f t="shared" si="23"/>
        <v>0</v>
      </c>
      <c r="U136" s="35"/>
      <c r="V136" s="35"/>
      <c r="W136" s="35"/>
      <c r="X136" s="35"/>
      <c r="Y136" s="35"/>
      <c r="Z136" s="35"/>
      <c r="AA136" s="35"/>
      <c r="AB136" s="35"/>
      <c r="AC136" s="35"/>
      <c r="AD136" s="35"/>
      <c r="AE136" s="35"/>
      <c r="AR136" s="190" t="s">
        <v>123</v>
      </c>
      <c r="AT136" s="190" t="s">
        <v>118</v>
      </c>
      <c r="AU136" s="190" t="s">
        <v>76</v>
      </c>
      <c r="AY136" s="18" t="s">
        <v>117</v>
      </c>
      <c r="BE136" s="191">
        <f t="shared" si="24"/>
        <v>0</v>
      </c>
      <c r="BF136" s="191">
        <f t="shared" si="25"/>
        <v>0</v>
      </c>
      <c r="BG136" s="191">
        <f t="shared" si="26"/>
        <v>0</v>
      </c>
      <c r="BH136" s="191">
        <f t="shared" si="27"/>
        <v>0</v>
      </c>
      <c r="BI136" s="191">
        <f t="shared" si="28"/>
        <v>0</v>
      </c>
      <c r="BJ136" s="18" t="s">
        <v>76</v>
      </c>
      <c r="BK136" s="191">
        <f t="shared" si="29"/>
        <v>0</v>
      </c>
      <c r="BL136" s="18" t="s">
        <v>123</v>
      </c>
      <c r="BM136" s="190" t="s">
        <v>323</v>
      </c>
    </row>
    <row r="137" spans="1:65" s="2" customFormat="1" ht="16.5" customHeight="1">
      <c r="A137" s="35"/>
      <c r="B137" s="36"/>
      <c r="C137" s="179" t="s">
        <v>324</v>
      </c>
      <c r="D137" s="179" t="s">
        <v>118</v>
      </c>
      <c r="E137" s="180" t="s">
        <v>325</v>
      </c>
      <c r="F137" s="181" t="s">
        <v>326</v>
      </c>
      <c r="G137" s="182" t="s">
        <v>248</v>
      </c>
      <c r="H137" s="183">
        <v>1</v>
      </c>
      <c r="I137" s="184"/>
      <c r="J137" s="185">
        <f t="shared" si="20"/>
        <v>0</v>
      </c>
      <c r="K137" s="181" t="s">
        <v>130</v>
      </c>
      <c r="L137" s="40"/>
      <c r="M137" s="186" t="s">
        <v>19</v>
      </c>
      <c r="N137" s="187" t="s">
        <v>39</v>
      </c>
      <c r="O137" s="65"/>
      <c r="P137" s="188">
        <f t="shared" si="21"/>
        <v>0</v>
      </c>
      <c r="Q137" s="188">
        <v>0</v>
      </c>
      <c r="R137" s="188">
        <f t="shared" si="22"/>
        <v>0</v>
      </c>
      <c r="S137" s="188">
        <v>0</v>
      </c>
      <c r="T137" s="189">
        <f t="shared" si="23"/>
        <v>0</v>
      </c>
      <c r="U137" s="35"/>
      <c r="V137" s="35"/>
      <c r="W137" s="35"/>
      <c r="X137" s="35"/>
      <c r="Y137" s="35"/>
      <c r="Z137" s="35"/>
      <c r="AA137" s="35"/>
      <c r="AB137" s="35"/>
      <c r="AC137" s="35"/>
      <c r="AD137" s="35"/>
      <c r="AE137" s="35"/>
      <c r="AR137" s="190" t="s">
        <v>123</v>
      </c>
      <c r="AT137" s="190" t="s">
        <v>118</v>
      </c>
      <c r="AU137" s="190" t="s">
        <v>76</v>
      </c>
      <c r="AY137" s="18" t="s">
        <v>117</v>
      </c>
      <c r="BE137" s="191">
        <f t="shared" si="24"/>
        <v>0</v>
      </c>
      <c r="BF137" s="191">
        <f t="shared" si="25"/>
        <v>0</v>
      </c>
      <c r="BG137" s="191">
        <f t="shared" si="26"/>
        <v>0</v>
      </c>
      <c r="BH137" s="191">
        <f t="shared" si="27"/>
        <v>0</v>
      </c>
      <c r="BI137" s="191">
        <f t="shared" si="28"/>
        <v>0</v>
      </c>
      <c r="BJ137" s="18" t="s">
        <v>76</v>
      </c>
      <c r="BK137" s="191">
        <f t="shared" si="29"/>
        <v>0</v>
      </c>
      <c r="BL137" s="18" t="s">
        <v>123</v>
      </c>
      <c r="BM137" s="190" t="s">
        <v>327</v>
      </c>
    </row>
    <row r="138" spans="1:65" s="2" customFormat="1" ht="16.5" customHeight="1">
      <c r="A138" s="35"/>
      <c r="B138" s="36"/>
      <c r="C138" s="179" t="s">
        <v>328</v>
      </c>
      <c r="D138" s="179" t="s">
        <v>118</v>
      </c>
      <c r="E138" s="180" t="s">
        <v>329</v>
      </c>
      <c r="F138" s="181" t="s">
        <v>330</v>
      </c>
      <c r="G138" s="182" t="s">
        <v>248</v>
      </c>
      <c r="H138" s="183">
        <v>1</v>
      </c>
      <c r="I138" s="184"/>
      <c r="J138" s="185">
        <f t="shared" si="20"/>
        <v>0</v>
      </c>
      <c r="K138" s="181" t="s">
        <v>130</v>
      </c>
      <c r="L138" s="40"/>
      <c r="M138" s="186" t="s">
        <v>19</v>
      </c>
      <c r="N138" s="187" t="s">
        <v>39</v>
      </c>
      <c r="O138" s="65"/>
      <c r="P138" s="188">
        <f t="shared" si="21"/>
        <v>0</v>
      </c>
      <c r="Q138" s="188">
        <v>0</v>
      </c>
      <c r="R138" s="188">
        <f t="shared" si="22"/>
        <v>0</v>
      </c>
      <c r="S138" s="188">
        <v>0</v>
      </c>
      <c r="T138" s="189">
        <f t="shared" si="23"/>
        <v>0</v>
      </c>
      <c r="U138" s="35"/>
      <c r="V138" s="35"/>
      <c r="W138" s="35"/>
      <c r="X138" s="35"/>
      <c r="Y138" s="35"/>
      <c r="Z138" s="35"/>
      <c r="AA138" s="35"/>
      <c r="AB138" s="35"/>
      <c r="AC138" s="35"/>
      <c r="AD138" s="35"/>
      <c r="AE138" s="35"/>
      <c r="AR138" s="190" t="s">
        <v>123</v>
      </c>
      <c r="AT138" s="190" t="s">
        <v>118</v>
      </c>
      <c r="AU138" s="190" t="s">
        <v>76</v>
      </c>
      <c r="AY138" s="18" t="s">
        <v>117</v>
      </c>
      <c r="BE138" s="191">
        <f t="shared" si="24"/>
        <v>0</v>
      </c>
      <c r="BF138" s="191">
        <f t="shared" si="25"/>
        <v>0</v>
      </c>
      <c r="BG138" s="191">
        <f t="shared" si="26"/>
        <v>0</v>
      </c>
      <c r="BH138" s="191">
        <f t="shared" si="27"/>
        <v>0</v>
      </c>
      <c r="BI138" s="191">
        <f t="shared" si="28"/>
        <v>0</v>
      </c>
      <c r="BJ138" s="18" t="s">
        <v>76</v>
      </c>
      <c r="BK138" s="191">
        <f t="shared" si="29"/>
        <v>0</v>
      </c>
      <c r="BL138" s="18" t="s">
        <v>123</v>
      </c>
      <c r="BM138" s="190" t="s">
        <v>331</v>
      </c>
    </row>
    <row r="139" spans="1:65" s="2" customFormat="1" ht="16.5" customHeight="1">
      <c r="A139" s="35"/>
      <c r="B139" s="36"/>
      <c r="C139" s="179" t="s">
        <v>332</v>
      </c>
      <c r="D139" s="179" t="s">
        <v>118</v>
      </c>
      <c r="E139" s="180" t="s">
        <v>333</v>
      </c>
      <c r="F139" s="181" t="s">
        <v>334</v>
      </c>
      <c r="G139" s="182" t="s">
        <v>248</v>
      </c>
      <c r="H139" s="183">
        <v>1</v>
      </c>
      <c r="I139" s="184"/>
      <c r="J139" s="185">
        <f t="shared" si="20"/>
        <v>0</v>
      </c>
      <c r="K139" s="181" t="s">
        <v>130</v>
      </c>
      <c r="L139" s="40"/>
      <c r="M139" s="186" t="s">
        <v>19</v>
      </c>
      <c r="N139" s="187" t="s">
        <v>39</v>
      </c>
      <c r="O139" s="65"/>
      <c r="P139" s="188">
        <f t="shared" si="21"/>
        <v>0</v>
      </c>
      <c r="Q139" s="188">
        <v>0</v>
      </c>
      <c r="R139" s="188">
        <f t="shared" si="22"/>
        <v>0</v>
      </c>
      <c r="S139" s="188">
        <v>0</v>
      </c>
      <c r="T139" s="189">
        <f t="shared" si="23"/>
        <v>0</v>
      </c>
      <c r="U139" s="35"/>
      <c r="V139" s="35"/>
      <c r="W139" s="35"/>
      <c r="X139" s="35"/>
      <c r="Y139" s="35"/>
      <c r="Z139" s="35"/>
      <c r="AA139" s="35"/>
      <c r="AB139" s="35"/>
      <c r="AC139" s="35"/>
      <c r="AD139" s="35"/>
      <c r="AE139" s="35"/>
      <c r="AR139" s="190" t="s">
        <v>123</v>
      </c>
      <c r="AT139" s="190" t="s">
        <v>118</v>
      </c>
      <c r="AU139" s="190" t="s">
        <v>76</v>
      </c>
      <c r="AY139" s="18" t="s">
        <v>117</v>
      </c>
      <c r="BE139" s="191">
        <f t="shared" si="24"/>
        <v>0</v>
      </c>
      <c r="BF139" s="191">
        <f t="shared" si="25"/>
        <v>0</v>
      </c>
      <c r="BG139" s="191">
        <f t="shared" si="26"/>
        <v>0</v>
      </c>
      <c r="BH139" s="191">
        <f t="shared" si="27"/>
        <v>0</v>
      </c>
      <c r="BI139" s="191">
        <f t="shared" si="28"/>
        <v>0</v>
      </c>
      <c r="BJ139" s="18" t="s">
        <v>76</v>
      </c>
      <c r="BK139" s="191">
        <f t="shared" si="29"/>
        <v>0</v>
      </c>
      <c r="BL139" s="18" t="s">
        <v>123</v>
      </c>
      <c r="BM139" s="190" t="s">
        <v>335</v>
      </c>
    </row>
    <row r="140" spans="1:65" s="2" customFormat="1" ht="16.5" customHeight="1">
      <c r="A140" s="35"/>
      <c r="B140" s="36"/>
      <c r="C140" s="179" t="s">
        <v>336</v>
      </c>
      <c r="D140" s="179" t="s">
        <v>118</v>
      </c>
      <c r="E140" s="180" t="s">
        <v>337</v>
      </c>
      <c r="F140" s="181" t="s">
        <v>338</v>
      </c>
      <c r="G140" s="182" t="s">
        <v>248</v>
      </c>
      <c r="H140" s="183">
        <v>1</v>
      </c>
      <c r="I140" s="184"/>
      <c r="J140" s="185">
        <f t="shared" si="20"/>
        <v>0</v>
      </c>
      <c r="K140" s="181" t="s">
        <v>130</v>
      </c>
      <c r="L140" s="40"/>
      <c r="M140" s="186" t="s">
        <v>19</v>
      </c>
      <c r="N140" s="187" t="s">
        <v>39</v>
      </c>
      <c r="O140" s="65"/>
      <c r="P140" s="188">
        <f t="shared" si="21"/>
        <v>0</v>
      </c>
      <c r="Q140" s="188">
        <v>0</v>
      </c>
      <c r="R140" s="188">
        <f t="shared" si="22"/>
        <v>0</v>
      </c>
      <c r="S140" s="188">
        <v>0</v>
      </c>
      <c r="T140" s="189">
        <f t="shared" si="23"/>
        <v>0</v>
      </c>
      <c r="U140" s="35"/>
      <c r="V140" s="35"/>
      <c r="W140" s="35"/>
      <c r="X140" s="35"/>
      <c r="Y140" s="35"/>
      <c r="Z140" s="35"/>
      <c r="AA140" s="35"/>
      <c r="AB140" s="35"/>
      <c r="AC140" s="35"/>
      <c r="AD140" s="35"/>
      <c r="AE140" s="35"/>
      <c r="AR140" s="190" t="s">
        <v>123</v>
      </c>
      <c r="AT140" s="190" t="s">
        <v>118</v>
      </c>
      <c r="AU140" s="190" t="s">
        <v>76</v>
      </c>
      <c r="AY140" s="18" t="s">
        <v>117</v>
      </c>
      <c r="BE140" s="191">
        <f t="shared" si="24"/>
        <v>0</v>
      </c>
      <c r="BF140" s="191">
        <f t="shared" si="25"/>
        <v>0</v>
      </c>
      <c r="BG140" s="191">
        <f t="shared" si="26"/>
        <v>0</v>
      </c>
      <c r="BH140" s="191">
        <f t="shared" si="27"/>
        <v>0</v>
      </c>
      <c r="BI140" s="191">
        <f t="shared" si="28"/>
        <v>0</v>
      </c>
      <c r="BJ140" s="18" t="s">
        <v>76</v>
      </c>
      <c r="BK140" s="191">
        <f t="shared" si="29"/>
        <v>0</v>
      </c>
      <c r="BL140" s="18" t="s">
        <v>123</v>
      </c>
      <c r="BM140" s="190" t="s">
        <v>339</v>
      </c>
    </row>
    <row r="141" spans="1:65" s="2" customFormat="1" ht="16.5" customHeight="1">
      <c r="A141" s="35"/>
      <c r="B141" s="36"/>
      <c r="C141" s="179" t="s">
        <v>340</v>
      </c>
      <c r="D141" s="179" t="s">
        <v>118</v>
      </c>
      <c r="E141" s="180" t="s">
        <v>341</v>
      </c>
      <c r="F141" s="181" t="s">
        <v>342</v>
      </c>
      <c r="G141" s="182" t="s">
        <v>248</v>
      </c>
      <c r="H141" s="183">
        <v>1</v>
      </c>
      <c r="I141" s="184"/>
      <c r="J141" s="185">
        <f t="shared" si="20"/>
        <v>0</v>
      </c>
      <c r="K141" s="181" t="s">
        <v>130</v>
      </c>
      <c r="L141" s="40"/>
      <c r="M141" s="186" t="s">
        <v>19</v>
      </c>
      <c r="N141" s="187" t="s">
        <v>39</v>
      </c>
      <c r="O141" s="65"/>
      <c r="P141" s="188">
        <f t="shared" si="21"/>
        <v>0</v>
      </c>
      <c r="Q141" s="188">
        <v>0</v>
      </c>
      <c r="R141" s="188">
        <f t="shared" si="22"/>
        <v>0</v>
      </c>
      <c r="S141" s="188">
        <v>0</v>
      </c>
      <c r="T141" s="189">
        <f t="shared" si="23"/>
        <v>0</v>
      </c>
      <c r="U141" s="35"/>
      <c r="V141" s="35"/>
      <c r="W141" s="35"/>
      <c r="X141" s="35"/>
      <c r="Y141" s="35"/>
      <c r="Z141" s="35"/>
      <c r="AA141" s="35"/>
      <c r="AB141" s="35"/>
      <c r="AC141" s="35"/>
      <c r="AD141" s="35"/>
      <c r="AE141" s="35"/>
      <c r="AR141" s="190" t="s">
        <v>123</v>
      </c>
      <c r="AT141" s="190" t="s">
        <v>118</v>
      </c>
      <c r="AU141" s="190" t="s">
        <v>76</v>
      </c>
      <c r="AY141" s="18" t="s">
        <v>117</v>
      </c>
      <c r="BE141" s="191">
        <f t="shared" si="24"/>
        <v>0</v>
      </c>
      <c r="BF141" s="191">
        <f t="shared" si="25"/>
        <v>0</v>
      </c>
      <c r="BG141" s="191">
        <f t="shared" si="26"/>
        <v>0</v>
      </c>
      <c r="BH141" s="191">
        <f t="shared" si="27"/>
        <v>0</v>
      </c>
      <c r="BI141" s="191">
        <f t="shared" si="28"/>
        <v>0</v>
      </c>
      <c r="BJ141" s="18" t="s">
        <v>76</v>
      </c>
      <c r="BK141" s="191">
        <f t="shared" si="29"/>
        <v>0</v>
      </c>
      <c r="BL141" s="18" t="s">
        <v>123</v>
      </c>
      <c r="BM141" s="190" t="s">
        <v>343</v>
      </c>
    </row>
    <row r="142" spans="1:65" s="2" customFormat="1" ht="16.5" customHeight="1">
      <c r="A142" s="35"/>
      <c r="B142" s="36"/>
      <c r="C142" s="179" t="s">
        <v>344</v>
      </c>
      <c r="D142" s="179" t="s">
        <v>118</v>
      </c>
      <c r="E142" s="180" t="s">
        <v>345</v>
      </c>
      <c r="F142" s="181" t="s">
        <v>346</v>
      </c>
      <c r="G142" s="182" t="s">
        <v>248</v>
      </c>
      <c r="H142" s="183">
        <v>1</v>
      </c>
      <c r="I142" s="184"/>
      <c r="J142" s="185">
        <f t="shared" si="20"/>
        <v>0</v>
      </c>
      <c r="K142" s="181" t="s">
        <v>130</v>
      </c>
      <c r="L142" s="40"/>
      <c r="M142" s="186" t="s">
        <v>19</v>
      </c>
      <c r="N142" s="187" t="s">
        <v>39</v>
      </c>
      <c r="O142" s="65"/>
      <c r="P142" s="188">
        <f t="shared" si="21"/>
        <v>0</v>
      </c>
      <c r="Q142" s="188">
        <v>0</v>
      </c>
      <c r="R142" s="188">
        <f t="shared" si="22"/>
        <v>0</v>
      </c>
      <c r="S142" s="188">
        <v>0</v>
      </c>
      <c r="T142" s="189">
        <f t="shared" si="23"/>
        <v>0</v>
      </c>
      <c r="U142" s="35"/>
      <c r="V142" s="35"/>
      <c r="W142" s="35"/>
      <c r="X142" s="35"/>
      <c r="Y142" s="35"/>
      <c r="Z142" s="35"/>
      <c r="AA142" s="35"/>
      <c r="AB142" s="35"/>
      <c r="AC142" s="35"/>
      <c r="AD142" s="35"/>
      <c r="AE142" s="35"/>
      <c r="AR142" s="190" t="s">
        <v>123</v>
      </c>
      <c r="AT142" s="190" t="s">
        <v>118</v>
      </c>
      <c r="AU142" s="190" t="s">
        <v>76</v>
      </c>
      <c r="AY142" s="18" t="s">
        <v>117</v>
      </c>
      <c r="BE142" s="191">
        <f t="shared" si="24"/>
        <v>0</v>
      </c>
      <c r="BF142" s="191">
        <f t="shared" si="25"/>
        <v>0</v>
      </c>
      <c r="BG142" s="191">
        <f t="shared" si="26"/>
        <v>0</v>
      </c>
      <c r="BH142" s="191">
        <f t="shared" si="27"/>
        <v>0</v>
      </c>
      <c r="BI142" s="191">
        <f t="shared" si="28"/>
        <v>0</v>
      </c>
      <c r="BJ142" s="18" t="s">
        <v>76</v>
      </c>
      <c r="BK142" s="191">
        <f t="shared" si="29"/>
        <v>0</v>
      </c>
      <c r="BL142" s="18" t="s">
        <v>123</v>
      </c>
      <c r="BM142" s="190" t="s">
        <v>347</v>
      </c>
    </row>
    <row r="143" spans="1:65" s="2" customFormat="1" ht="16.5" customHeight="1">
      <c r="A143" s="35"/>
      <c r="B143" s="36"/>
      <c r="C143" s="179" t="s">
        <v>348</v>
      </c>
      <c r="D143" s="179" t="s">
        <v>118</v>
      </c>
      <c r="E143" s="180" t="s">
        <v>349</v>
      </c>
      <c r="F143" s="181" t="s">
        <v>350</v>
      </c>
      <c r="G143" s="182" t="s">
        <v>248</v>
      </c>
      <c r="H143" s="183">
        <v>1</v>
      </c>
      <c r="I143" s="184"/>
      <c r="J143" s="185">
        <f t="shared" si="20"/>
        <v>0</v>
      </c>
      <c r="K143" s="181" t="s">
        <v>130</v>
      </c>
      <c r="L143" s="40"/>
      <c r="M143" s="186" t="s">
        <v>19</v>
      </c>
      <c r="N143" s="187" t="s">
        <v>39</v>
      </c>
      <c r="O143" s="65"/>
      <c r="P143" s="188">
        <f t="shared" si="21"/>
        <v>0</v>
      </c>
      <c r="Q143" s="188">
        <v>0</v>
      </c>
      <c r="R143" s="188">
        <f t="shared" si="22"/>
        <v>0</v>
      </c>
      <c r="S143" s="188">
        <v>0</v>
      </c>
      <c r="T143" s="189">
        <f t="shared" si="23"/>
        <v>0</v>
      </c>
      <c r="U143" s="35"/>
      <c r="V143" s="35"/>
      <c r="W143" s="35"/>
      <c r="X143" s="35"/>
      <c r="Y143" s="35"/>
      <c r="Z143" s="35"/>
      <c r="AA143" s="35"/>
      <c r="AB143" s="35"/>
      <c r="AC143" s="35"/>
      <c r="AD143" s="35"/>
      <c r="AE143" s="35"/>
      <c r="AR143" s="190" t="s">
        <v>123</v>
      </c>
      <c r="AT143" s="190" t="s">
        <v>118</v>
      </c>
      <c r="AU143" s="190" t="s">
        <v>76</v>
      </c>
      <c r="AY143" s="18" t="s">
        <v>117</v>
      </c>
      <c r="BE143" s="191">
        <f t="shared" si="24"/>
        <v>0</v>
      </c>
      <c r="BF143" s="191">
        <f t="shared" si="25"/>
        <v>0</v>
      </c>
      <c r="BG143" s="191">
        <f t="shared" si="26"/>
        <v>0</v>
      </c>
      <c r="BH143" s="191">
        <f t="shared" si="27"/>
        <v>0</v>
      </c>
      <c r="BI143" s="191">
        <f t="shared" si="28"/>
        <v>0</v>
      </c>
      <c r="BJ143" s="18" t="s">
        <v>76</v>
      </c>
      <c r="BK143" s="191">
        <f t="shared" si="29"/>
        <v>0</v>
      </c>
      <c r="BL143" s="18" t="s">
        <v>123</v>
      </c>
      <c r="BM143" s="190" t="s">
        <v>351</v>
      </c>
    </row>
    <row r="144" spans="1:65" s="2" customFormat="1" ht="16.5" customHeight="1">
      <c r="A144" s="35"/>
      <c r="B144" s="36"/>
      <c r="C144" s="179" t="s">
        <v>352</v>
      </c>
      <c r="D144" s="179" t="s">
        <v>118</v>
      </c>
      <c r="E144" s="180" t="s">
        <v>353</v>
      </c>
      <c r="F144" s="181" t="s">
        <v>354</v>
      </c>
      <c r="G144" s="182" t="s">
        <v>248</v>
      </c>
      <c r="H144" s="183">
        <v>1</v>
      </c>
      <c r="I144" s="184"/>
      <c r="J144" s="185">
        <f t="shared" si="20"/>
        <v>0</v>
      </c>
      <c r="K144" s="181" t="s">
        <v>130</v>
      </c>
      <c r="L144" s="40"/>
      <c r="M144" s="186" t="s">
        <v>19</v>
      </c>
      <c r="N144" s="187" t="s">
        <v>39</v>
      </c>
      <c r="O144" s="65"/>
      <c r="P144" s="188">
        <f t="shared" si="21"/>
        <v>0</v>
      </c>
      <c r="Q144" s="188">
        <v>0</v>
      </c>
      <c r="R144" s="188">
        <f t="shared" si="22"/>
        <v>0</v>
      </c>
      <c r="S144" s="188">
        <v>0</v>
      </c>
      <c r="T144" s="189">
        <f t="shared" si="23"/>
        <v>0</v>
      </c>
      <c r="U144" s="35"/>
      <c r="V144" s="35"/>
      <c r="W144" s="35"/>
      <c r="X144" s="35"/>
      <c r="Y144" s="35"/>
      <c r="Z144" s="35"/>
      <c r="AA144" s="35"/>
      <c r="AB144" s="35"/>
      <c r="AC144" s="35"/>
      <c r="AD144" s="35"/>
      <c r="AE144" s="35"/>
      <c r="AR144" s="190" t="s">
        <v>123</v>
      </c>
      <c r="AT144" s="190" t="s">
        <v>118</v>
      </c>
      <c r="AU144" s="190" t="s">
        <v>76</v>
      </c>
      <c r="AY144" s="18" t="s">
        <v>117</v>
      </c>
      <c r="BE144" s="191">
        <f t="shared" si="24"/>
        <v>0</v>
      </c>
      <c r="BF144" s="191">
        <f t="shared" si="25"/>
        <v>0</v>
      </c>
      <c r="BG144" s="191">
        <f t="shared" si="26"/>
        <v>0</v>
      </c>
      <c r="BH144" s="191">
        <f t="shared" si="27"/>
        <v>0</v>
      </c>
      <c r="BI144" s="191">
        <f t="shared" si="28"/>
        <v>0</v>
      </c>
      <c r="BJ144" s="18" t="s">
        <v>76</v>
      </c>
      <c r="BK144" s="191">
        <f t="shared" si="29"/>
        <v>0</v>
      </c>
      <c r="BL144" s="18" t="s">
        <v>123</v>
      </c>
      <c r="BM144" s="190" t="s">
        <v>355</v>
      </c>
    </row>
    <row r="145" spans="1:65" s="2" customFormat="1" ht="16.5" customHeight="1">
      <c r="A145" s="35"/>
      <c r="B145" s="36"/>
      <c r="C145" s="179" t="s">
        <v>356</v>
      </c>
      <c r="D145" s="179" t="s">
        <v>118</v>
      </c>
      <c r="E145" s="180" t="s">
        <v>357</v>
      </c>
      <c r="F145" s="181" t="s">
        <v>358</v>
      </c>
      <c r="G145" s="182" t="s">
        <v>248</v>
      </c>
      <c r="H145" s="183">
        <v>2</v>
      </c>
      <c r="I145" s="184"/>
      <c r="J145" s="185">
        <f t="shared" si="20"/>
        <v>0</v>
      </c>
      <c r="K145" s="181" t="s">
        <v>130</v>
      </c>
      <c r="L145" s="40"/>
      <c r="M145" s="186" t="s">
        <v>19</v>
      </c>
      <c r="N145" s="187" t="s">
        <v>39</v>
      </c>
      <c r="O145" s="65"/>
      <c r="P145" s="188">
        <f t="shared" si="21"/>
        <v>0</v>
      </c>
      <c r="Q145" s="188">
        <v>0</v>
      </c>
      <c r="R145" s="188">
        <f t="shared" si="22"/>
        <v>0</v>
      </c>
      <c r="S145" s="188">
        <v>0</v>
      </c>
      <c r="T145" s="189">
        <f t="shared" si="23"/>
        <v>0</v>
      </c>
      <c r="U145" s="35"/>
      <c r="V145" s="35"/>
      <c r="W145" s="35"/>
      <c r="X145" s="35"/>
      <c r="Y145" s="35"/>
      <c r="Z145" s="35"/>
      <c r="AA145" s="35"/>
      <c r="AB145" s="35"/>
      <c r="AC145" s="35"/>
      <c r="AD145" s="35"/>
      <c r="AE145" s="35"/>
      <c r="AR145" s="190" t="s">
        <v>123</v>
      </c>
      <c r="AT145" s="190" t="s">
        <v>118</v>
      </c>
      <c r="AU145" s="190" t="s">
        <v>76</v>
      </c>
      <c r="AY145" s="18" t="s">
        <v>117</v>
      </c>
      <c r="BE145" s="191">
        <f t="shared" si="24"/>
        <v>0</v>
      </c>
      <c r="BF145" s="191">
        <f t="shared" si="25"/>
        <v>0</v>
      </c>
      <c r="BG145" s="191">
        <f t="shared" si="26"/>
        <v>0</v>
      </c>
      <c r="BH145" s="191">
        <f t="shared" si="27"/>
        <v>0</v>
      </c>
      <c r="BI145" s="191">
        <f t="shared" si="28"/>
        <v>0</v>
      </c>
      <c r="BJ145" s="18" t="s">
        <v>76</v>
      </c>
      <c r="BK145" s="191">
        <f t="shared" si="29"/>
        <v>0</v>
      </c>
      <c r="BL145" s="18" t="s">
        <v>123</v>
      </c>
      <c r="BM145" s="190" t="s">
        <v>359</v>
      </c>
    </row>
    <row r="146" spans="1:65" s="2" customFormat="1" ht="21.75" customHeight="1">
      <c r="A146" s="35"/>
      <c r="B146" s="36"/>
      <c r="C146" s="179" t="s">
        <v>360</v>
      </c>
      <c r="D146" s="179" t="s">
        <v>118</v>
      </c>
      <c r="E146" s="180" t="s">
        <v>361</v>
      </c>
      <c r="F146" s="181" t="s">
        <v>362</v>
      </c>
      <c r="G146" s="182" t="s">
        <v>248</v>
      </c>
      <c r="H146" s="183">
        <v>1</v>
      </c>
      <c r="I146" s="184"/>
      <c r="J146" s="185">
        <f t="shared" si="20"/>
        <v>0</v>
      </c>
      <c r="K146" s="181" t="s">
        <v>130</v>
      </c>
      <c r="L146" s="40"/>
      <c r="M146" s="186" t="s">
        <v>19</v>
      </c>
      <c r="N146" s="187" t="s">
        <v>39</v>
      </c>
      <c r="O146" s="65"/>
      <c r="P146" s="188">
        <f t="shared" si="21"/>
        <v>0</v>
      </c>
      <c r="Q146" s="188">
        <v>0</v>
      </c>
      <c r="R146" s="188">
        <f t="shared" si="22"/>
        <v>0</v>
      </c>
      <c r="S146" s="188">
        <v>0</v>
      </c>
      <c r="T146" s="189">
        <f t="shared" si="23"/>
        <v>0</v>
      </c>
      <c r="U146" s="35"/>
      <c r="V146" s="35"/>
      <c r="W146" s="35"/>
      <c r="X146" s="35"/>
      <c r="Y146" s="35"/>
      <c r="Z146" s="35"/>
      <c r="AA146" s="35"/>
      <c r="AB146" s="35"/>
      <c r="AC146" s="35"/>
      <c r="AD146" s="35"/>
      <c r="AE146" s="35"/>
      <c r="AR146" s="190" t="s">
        <v>123</v>
      </c>
      <c r="AT146" s="190" t="s">
        <v>118</v>
      </c>
      <c r="AU146" s="190" t="s">
        <v>76</v>
      </c>
      <c r="AY146" s="18" t="s">
        <v>117</v>
      </c>
      <c r="BE146" s="191">
        <f t="shared" si="24"/>
        <v>0</v>
      </c>
      <c r="BF146" s="191">
        <f t="shared" si="25"/>
        <v>0</v>
      </c>
      <c r="BG146" s="191">
        <f t="shared" si="26"/>
        <v>0</v>
      </c>
      <c r="BH146" s="191">
        <f t="shared" si="27"/>
        <v>0</v>
      </c>
      <c r="BI146" s="191">
        <f t="shared" si="28"/>
        <v>0</v>
      </c>
      <c r="BJ146" s="18" t="s">
        <v>76</v>
      </c>
      <c r="BK146" s="191">
        <f t="shared" si="29"/>
        <v>0</v>
      </c>
      <c r="BL146" s="18" t="s">
        <v>123</v>
      </c>
      <c r="BM146" s="190" t="s">
        <v>363</v>
      </c>
    </row>
    <row r="147" spans="1:65" s="2" customFormat="1" ht="16.5" customHeight="1">
      <c r="A147" s="35"/>
      <c r="B147" s="36"/>
      <c r="C147" s="179" t="s">
        <v>364</v>
      </c>
      <c r="D147" s="179" t="s">
        <v>118</v>
      </c>
      <c r="E147" s="180" t="s">
        <v>365</v>
      </c>
      <c r="F147" s="181" t="s">
        <v>366</v>
      </c>
      <c r="G147" s="182" t="s">
        <v>139</v>
      </c>
      <c r="H147" s="183">
        <v>18</v>
      </c>
      <c r="I147" s="184"/>
      <c r="J147" s="185">
        <f t="shared" si="20"/>
        <v>0</v>
      </c>
      <c r="K147" s="181" t="s">
        <v>130</v>
      </c>
      <c r="L147" s="40"/>
      <c r="M147" s="186" t="s">
        <v>19</v>
      </c>
      <c r="N147" s="187" t="s">
        <v>39</v>
      </c>
      <c r="O147" s="65"/>
      <c r="P147" s="188">
        <f t="shared" si="21"/>
        <v>0</v>
      </c>
      <c r="Q147" s="188">
        <v>0</v>
      </c>
      <c r="R147" s="188">
        <f t="shared" si="22"/>
        <v>0</v>
      </c>
      <c r="S147" s="188">
        <v>0</v>
      </c>
      <c r="T147" s="189">
        <f t="shared" si="23"/>
        <v>0</v>
      </c>
      <c r="U147" s="35"/>
      <c r="V147" s="35"/>
      <c r="W147" s="35"/>
      <c r="X147" s="35"/>
      <c r="Y147" s="35"/>
      <c r="Z147" s="35"/>
      <c r="AA147" s="35"/>
      <c r="AB147" s="35"/>
      <c r="AC147" s="35"/>
      <c r="AD147" s="35"/>
      <c r="AE147" s="35"/>
      <c r="AR147" s="190" t="s">
        <v>123</v>
      </c>
      <c r="AT147" s="190" t="s">
        <v>118</v>
      </c>
      <c r="AU147" s="190" t="s">
        <v>76</v>
      </c>
      <c r="AY147" s="18" t="s">
        <v>117</v>
      </c>
      <c r="BE147" s="191">
        <f t="shared" si="24"/>
        <v>0</v>
      </c>
      <c r="BF147" s="191">
        <f t="shared" si="25"/>
        <v>0</v>
      </c>
      <c r="BG147" s="191">
        <f t="shared" si="26"/>
        <v>0</v>
      </c>
      <c r="BH147" s="191">
        <f t="shared" si="27"/>
        <v>0</v>
      </c>
      <c r="BI147" s="191">
        <f t="shared" si="28"/>
        <v>0</v>
      </c>
      <c r="BJ147" s="18" t="s">
        <v>76</v>
      </c>
      <c r="BK147" s="191">
        <f t="shared" si="29"/>
        <v>0</v>
      </c>
      <c r="BL147" s="18" t="s">
        <v>123</v>
      </c>
      <c r="BM147" s="190" t="s">
        <v>367</v>
      </c>
    </row>
    <row r="148" spans="1:65" s="2" customFormat="1" ht="16.5" customHeight="1">
      <c r="A148" s="35"/>
      <c r="B148" s="36"/>
      <c r="C148" s="179" t="s">
        <v>368</v>
      </c>
      <c r="D148" s="179" t="s">
        <v>118</v>
      </c>
      <c r="E148" s="180" t="s">
        <v>369</v>
      </c>
      <c r="F148" s="181" t="s">
        <v>370</v>
      </c>
      <c r="G148" s="182" t="s">
        <v>139</v>
      </c>
      <c r="H148" s="183">
        <v>51</v>
      </c>
      <c r="I148" s="184"/>
      <c r="J148" s="185">
        <f t="shared" si="20"/>
        <v>0</v>
      </c>
      <c r="K148" s="181" t="s">
        <v>130</v>
      </c>
      <c r="L148" s="40"/>
      <c r="M148" s="186" t="s">
        <v>19</v>
      </c>
      <c r="N148" s="187" t="s">
        <v>39</v>
      </c>
      <c r="O148" s="65"/>
      <c r="P148" s="188">
        <f t="shared" si="21"/>
        <v>0</v>
      </c>
      <c r="Q148" s="188">
        <v>0</v>
      </c>
      <c r="R148" s="188">
        <f t="shared" si="22"/>
        <v>0</v>
      </c>
      <c r="S148" s="188">
        <v>0</v>
      </c>
      <c r="T148" s="189">
        <f t="shared" si="23"/>
        <v>0</v>
      </c>
      <c r="U148" s="35"/>
      <c r="V148" s="35"/>
      <c r="W148" s="35"/>
      <c r="X148" s="35"/>
      <c r="Y148" s="35"/>
      <c r="Z148" s="35"/>
      <c r="AA148" s="35"/>
      <c r="AB148" s="35"/>
      <c r="AC148" s="35"/>
      <c r="AD148" s="35"/>
      <c r="AE148" s="35"/>
      <c r="AR148" s="190" t="s">
        <v>123</v>
      </c>
      <c r="AT148" s="190" t="s">
        <v>118</v>
      </c>
      <c r="AU148" s="190" t="s">
        <v>76</v>
      </c>
      <c r="AY148" s="18" t="s">
        <v>117</v>
      </c>
      <c r="BE148" s="191">
        <f t="shared" si="24"/>
        <v>0</v>
      </c>
      <c r="BF148" s="191">
        <f t="shared" si="25"/>
        <v>0</v>
      </c>
      <c r="BG148" s="191">
        <f t="shared" si="26"/>
        <v>0</v>
      </c>
      <c r="BH148" s="191">
        <f t="shared" si="27"/>
        <v>0</v>
      </c>
      <c r="BI148" s="191">
        <f t="shared" si="28"/>
        <v>0</v>
      </c>
      <c r="BJ148" s="18" t="s">
        <v>76</v>
      </c>
      <c r="BK148" s="191">
        <f t="shared" si="29"/>
        <v>0</v>
      </c>
      <c r="BL148" s="18" t="s">
        <v>123</v>
      </c>
      <c r="BM148" s="190" t="s">
        <v>371</v>
      </c>
    </row>
    <row r="149" spans="1:65" s="2" customFormat="1" ht="16.5" customHeight="1">
      <c r="A149" s="35"/>
      <c r="B149" s="36"/>
      <c r="C149" s="179" t="s">
        <v>372</v>
      </c>
      <c r="D149" s="179" t="s">
        <v>118</v>
      </c>
      <c r="E149" s="180" t="s">
        <v>373</v>
      </c>
      <c r="F149" s="181" t="s">
        <v>374</v>
      </c>
      <c r="G149" s="182" t="s">
        <v>139</v>
      </c>
      <c r="H149" s="183">
        <v>240</v>
      </c>
      <c r="I149" s="184"/>
      <c r="J149" s="185">
        <f t="shared" si="20"/>
        <v>0</v>
      </c>
      <c r="K149" s="181" t="s">
        <v>130</v>
      </c>
      <c r="L149" s="40"/>
      <c r="M149" s="186" t="s">
        <v>19</v>
      </c>
      <c r="N149" s="187" t="s">
        <v>39</v>
      </c>
      <c r="O149" s="65"/>
      <c r="P149" s="188">
        <f t="shared" si="21"/>
        <v>0</v>
      </c>
      <c r="Q149" s="188">
        <v>0</v>
      </c>
      <c r="R149" s="188">
        <f t="shared" si="22"/>
        <v>0</v>
      </c>
      <c r="S149" s="188">
        <v>0</v>
      </c>
      <c r="T149" s="189">
        <f t="shared" si="23"/>
        <v>0</v>
      </c>
      <c r="U149" s="35"/>
      <c r="V149" s="35"/>
      <c r="W149" s="35"/>
      <c r="X149" s="35"/>
      <c r="Y149" s="35"/>
      <c r="Z149" s="35"/>
      <c r="AA149" s="35"/>
      <c r="AB149" s="35"/>
      <c r="AC149" s="35"/>
      <c r="AD149" s="35"/>
      <c r="AE149" s="35"/>
      <c r="AR149" s="190" t="s">
        <v>123</v>
      </c>
      <c r="AT149" s="190" t="s">
        <v>118</v>
      </c>
      <c r="AU149" s="190" t="s">
        <v>76</v>
      </c>
      <c r="AY149" s="18" t="s">
        <v>117</v>
      </c>
      <c r="BE149" s="191">
        <f t="shared" si="24"/>
        <v>0</v>
      </c>
      <c r="BF149" s="191">
        <f t="shared" si="25"/>
        <v>0</v>
      </c>
      <c r="BG149" s="191">
        <f t="shared" si="26"/>
        <v>0</v>
      </c>
      <c r="BH149" s="191">
        <f t="shared" si="27"/>
        <v>0</v>
      </c>
      <c r="BI149" s="191">
        <f t="shared" si="28"/>
        <v>0</v>
      </c>
      <c r="BJ149" s="18" t="s">
        <v>76</v>
      </c>
      <c r="BK149" s="191">
        <f t="shared" si="29"/>
        <v>0</v>
      </c>
      <c r="BL149" s="18" t="s">
        <v>123</v>
      </c>
      <c r="BM149" s="190" t="s">
        <v>375</v>
      </c>
    </row>
    <row r="150" spans="1:65" s="2" customFormat="1" ht="16.5" customHeight="1">
      <c r="A150" s="35"/>
      <c r="B150" s="36"/>
      <c r="C150" s="179" t="s">
        <v>376</v>
      </c>
      <c r="D150" s="179" t="s">
        <v>118</v>
      </c>
      <c r="E150" s="180" t="s">
        <v>377</v>
      </c>
      <c r="F150" s="181" t="s">
        <v>378</v>
      </c>
      <c r="G150" s="182" t="s">
        <v>248</v>
      </c>
      <c r="H150" s="183">
        <v>32</v>
      </c>
      <c r="I150" s="184"/>
      <c r="J150" s="185">
        <f t="shared" si="20"/>
        <v>0</v>
      </c>
      <c r="K150" s="181" t="s">
        <v>130</v>
      </c>
      <c r="L150" s="40"/>
      <c r="M150" s="186" t="s">
        <v>19</v>
      </c>
      <c r="N150" s="187" t="s">
        <v>39</v>
      </c>
      <c r="O150" s="65"/>
      <c r="P150" s="188">
        <f t="shared" si="21"/>
        <v>0</v>
      </c>
      <c r="Q150" s="188">
        <v>0</v>
      </c>
      <c r="R150" s="188">
        <f t="shared" si="22"/>
        <v>0</v>
      </c>
      <c r="S150" s="188">
        <v>0</v>
      </c>
      <c r="T150" s="189">
        <f t="shared" si="23"/>
        <v>0</v>
      </c>
      <c r="U150" s="35"/>
      <c r="V150" s="35"/>
      <c r="W150" s="35"/>
      <c r="X150" s="35"/>
      <c r="Y150" s="35"/>
      <c r="Z150" s="35"/>
      <c r="AA150" s="35"/>
      <c r="AB150" s="35"/>
      <c r="AC150" s="35"/>
      <c r="AD150" s="35"/>
      <c r="AE150" s="35"/>
      <c r="AR150" s="190" t="s">
        <v>123</v>
      </c>
      <c r="AT150" s="190" t="s">
        <v>118</v>
      </c>
      <c r="AU150" s="190" t="s">
        <v>76</v>
      </c>
      <c r="AY150" s="18" t="s">
        <v>117</v>
      </c>
      <c r="BE150" s="191">
        <f t="shared" si="24"/>
        <v>0</v>
      </c>
      <c r="BF150" s="191">
        <f t="shared" si="25"/>
        <v>0</v>
      </c>
      <c r="BG150" s="191">
        <f t="shared" si="26"/>
        <v>0</v>
      </c>
      <c r="BH150" s="191">
        <f t="shared" si="27"/>
        <v>0</v>
      </c>
      <c r="BI150" s="191">
        <f t="shared" si="28"/>
        <v>0</v>
      </c>
      <c r="BJ150" s="18" t="s">
        <v>76</v>
      </c>
      <c r="BK150" s="191">
        <f t="shared" si="29"/>
        <v>0</v>
      </c>
      <c r="BL150" s="18" t="s">
        <v>123</v>
      </c>
      <c r="BM150" s="190" t="s">
        <v>379</v>
      </c>
    </row>
    <row r="151" spans="1:65" s="11" customFormat="1" ht="25.9" customHeight="1">
      <c r="B151" s="165"/>
      <c r="C151" s="166"/>
      <c r="D151" s="167" t="s">
        <v>67</v>
      </c>
      <c r="E151" s="168" t="s">
        <v>380</v>
      </c>
      <c r="F151" s="168" t="s">
        <v>381</v>
      </c>
      <c r="G151" s="166"/>
      <c r="H151" s="166"/>
      <c r="I151" s="169"/>
      <c r="J151" s="170">
        <f>BK151</f>
        <v>0</v>
      </c>
      <c r="K151" s="166"/>
      <c r="L151" s="171"/>
      <c r="M151" s="172"/>
      <c r="N151" s="173"/>
      <c r="O151" s="173"/>
      <c r="P151" s="174">
        <f>SUM(P152:P164)</f>
        <v>0</v>
      </c>
      <c r="Q151" s="173"/>
      <c r="R151" s="174">
        <f>SUM(R152:R164)</f>
        <v>0</v>
      </c>
      <c r="S151" s="173"/>
      <c r="T151" s="175">
        <f>SUM(T152:T164)</f>
        <v>0</v>
      </c>
      <c r="AR151" s="176" t="s">
        <v>76</v>
      </c>
      <c r="AT151" s="177" t="s">
        <v>67</v>
      </c>
      <c r="AU151" s="177" t="s">
        <v>68</v>
      </c>
      <c r="AY151" s="176" t="s">
        <v>117</v>
      </c>
      <c r="BK151" s="178">
        <f>SUM(BK152:BK164)</f>
        <v>0</v>
      </c>
    </row>
    <row r="152" spans="1:65" s="2" customFormat="1" ht="16.5" customHeight="1">
      <c r="A152" s="35"/>
      <c r="B152" s="36"/>
      <c r="C152" s="179" t="s">
        <v>382</v>
      </c>
      <c r="D152" s="179" t="s">
        <v>118</v>
      </c>
      <c r="E152" s="180" t="s">
        <v>383</v>
      </c>
      <c r="F152" s="181" t="s">
        <v>384</v>
      </c>
      <c r="G152" s="182" t="s">
        <v>385</v>
      </c>
      <c r="H152" s="183">
        <v>1.9</v>
      </c>
      <c r="I152" s="184"/>
      <c r="J152" s="185">
        <f t="shared" ref="J152:J164" si="30">ROUND(I152*H152,2)</f>
        <v>0</v>
      </c>
      <c r="K152" s="181" t="s">
        <v>122</v>
      </c>
      <c r="L152" s="40"/>
      <c r="M152" s="186" t="s">
        <v>19</v>
      </c>
      <c r="N152" s="187" t="s">
        <v>39</v>
      </c>
      <c r="O152" s="65"/>
      <c r="P152" s="188">
        <f t="shared" ref="P152:P164" si="31">O152*H152</f>
        <v>0</v>
      </c>
      <c r="Q152" s="188">
        <v>0</v>
      </c>
      <c r="R152" s="188">
        <f t="shared" ref="R152:R164" si="32">Q152*H152</f>
        <v>0</v>
      </c>
      <c r="S152" s="188">
        <v>0</v>
      </c>
      <c r="T152" s="189">
        <f t="shared" ref="T152:T164" si="33">S152*H152</f>
        <v>0</v>
      </c>
      <c r="U152" s="35"/>
      <c r="V152" s="35"/>
      <c r="W152" s="35"/>
      <c r="X152" s="35"/>
      <c r="Y152" s="35"/>
      <c r="Z152" s="35"/>
      <c r="AA152" s="35"/>
      <c r="AB152" s="35"/>
      <c r="AC152" s="35"/>
      <c r="AD152" s="35"/>
      <c r="AE152" s="35"/>
      <c r="AR152" s="190" t="s">
        <v>123</v>
      </c>
      <c r="AT152" s="190" t="s">
        <v>118</v>
      </c>
      <c r="AU152" s="190" t="s">
        <v>76</v>
      </c>
      <c r="AY152" s="18" t="s">
        <v>117</v>
      </c>
      <c r="BE152" s="191">
        <f t="shared" ref="BE152:BE164" si="34">IF(N152="základní",J152,0)</f>
        <v>0</v>
      </c>
      <c r="BF152" s="191">
        <f t="shared" ref="BF152:BF164" si="35">IF(N152="snížená",J152,0)</f>
        <v>0</v>
      </c>
      <c r="BG152" s="191">
        <f t="shared" ref="BG152:BG164" si="36">IF(N152="zákl. přenesená",J152,0)</f>
        <v>0</v>
      </c>
      <c r="BH152" s="191">
        <f t="shared" ref="BH152:BH164" si="37">IF(N152="sníž. přenesená",J152,0)</f>
        <v>0</v>
      </c>
      <c r="BI152" s="191">
        <f t="shared" ref="BI152:BI164" si="38">IF(N152="nulová",J152,0)</f>
        <v>0</v>
      </c>
      <c r="BJ152" s="18" t="s">
        <v>76</v>
      </c>
      <c r="BK152" s="191">
        <f t="shared" ref="BK152:BK164" si="39">ROUND(I152*H152,2)</f>
        <v>0</v>
      </c>
      <c r="BL152" s="18" t="s">
        <v>123</v>
      </c>
      <c r="BM152" s="190" t="s">
        <v>386</v>
      </c>
    </row>
    <row r="153" spans="1:65" s="2" customFormat="1" ht="16.5" customHeight="1">
      <c r="A153" s="35"/>
      <c r="B153" s="36"/>
      <c r="C153" s="179" t="s">
        <v>387</v>
      </c>
      <c r="D153" s="179" t="s">
        <v>118</v>
      </c>
      <c r="E153" s="180" t="s">
        <v>388</v>
      </c>
      <c r="F153" s="181" t="s">
        <v>389</v>
      </c>
      <c r="G153" s="182" t="s">
        <v>390</v>
      </c>
      <c r="H153" s="183">
        <v>0.19</v>
      </c>
      <c r="I153" s="184"/>
      <c r="J153" s="185">
        <f t="shared" si="30"/>
        <v>0</v>
      </c>
      <c r="K153" s="181" t="s">
        <v>391</v>
      </c>
      <c r="L153" s="40"/>
      <c r="M153" s="186" t="s">
        <v>19</v>
      </c>
      <c r="N153" s="187" t="s">
        <v>39</v>
      </c>
      <c r="O153" s="65"/>
      <c r="P153" s="188">
        <f t="shared" si="31"/>
        <v>0</v>
      </c>
      <c r="Q153" s="188">
        <v>0</v>
      </c>
      <c r="R153" s="188">
        <f t="shared" si="32"/>
        <v>0</v>
      </c>
      <c r="S153" s="188">
        <v>0</v>
      </c>
      <c r="T153" s="189">
        <f t="shared" si="33"/>
        <v>0</v>
      </c>
      <c r="U153" s="35"/>
      <c r="V153" s="35"/>
      <c r="W153" s="35"/>
      <c r="X153" s="35"/>
      <c r="Y153" s="35"/>
      <c r="Z153" s="35"/>
      <c r="AA153" s="35"/>
      <c r="AB153" s="35"/>
      <c r="AC153" s="35"/>
      <c r="AD153" s="35"/>
      <c r="AE153" s="35"/>
      <c r="AR153" s="190" t="s">
        <v>123</v>
      </c>
      <c r="AT153" s="190" t="s">
        <v>118</v>
      </c>
      <c r="AU153" s="190" t="s">
        <v>76</v>
      </c>
      <c r="AY153" s="18" t="s">
        <v>117</v>
      </c>
      <c r="BE153" s="191">
        <f t="shared" si="34"/>
        <v>0</v>
      </c>
      <c r="BF153" s="191">
        <f t="shared" si="35"/>
        <v>0</v>
      </c>
      <c r="BG153" s="191">
        <f t="shared" si="36"/>
        <v>0</v>
      </c>
      <c r="BH153" s="191">
        <f t="shared" si="37"/>
        <v>0</v>
      </c>
      <c r="BI153" s="191">
        <f t="shared" si="38"/>
        <v>0</v>
      </c>
      <c r="BJ153" s="18" t="s">
        <v>76</v>
      </c>
      <c r="BK153" s="191">
        <f t="shared" si="39"/>
        <v>0</v>
      </c>
      <c r="BL153" s="18" t="s">
        <v>123</v>
      </c>
      <c r="BM153" s="190" t="s">
        <v>392</v>
      </c>
    </row>
    <row r="154" spans="1:65" s="2" customFormat="1" ht="16.5" customHeight="1">
      <c r="A154" s="35"/>
      <c r="B154" s="36"/>
      <c r="C154" s="179" t="s">
        <v>393</v>
      </c>
      <c r="D154" s="179" t="s">
        <v>118</v>
      </c>
      <c r="E154" s="180" t="s">
        <v>394</v>
      </c>
      <c r="F154" s="181" t="s">
        <v>395</v>
      </c>
      <c r="G154" s="182" t="s">
        <v>396</v>
      </c>
      <c r="H154" s="183">
        <v>21</v>
      </c>
      <c r="I154" s="184"/>
      <c r="J154" s="185">
        <f t="shared" si="30"/>
        <v>0</v>
      </c>
      <c r="K154" s="181" t="s">
        <v>130</v>
      </c>
      <c r="L154" s="40"/>
      <c r="M154" s="186" t="s">
        <v>19</v>
      </c>
      <c r="N154" s="187" t="s">
        <v>39</v>
      </c>
      <c r="O154" s="65"/>
      <c r="P154" s="188">
        <f t="shared" si="31"/>
        <v>0</v>
      </c>
      <c r="Q154" s="188">
        <v>0</v>
      </c>
      <c r="R154" s="188">
        <f t="shared" si="32"/>
        <v>0</v>
      </c>
      <c r="S154" s="188">
        <v>0</v>
      </c>
      <c r="T154" s="189">
        <f t="shared" si="33"/>
        <v>0</v>
      </c>
      <c r="U154" s="35"/>
      <c r="V154" s="35"/>
      <c r="W154" s="35"/>
      <c r="X154" s="35"/>
      <c r="Y154" s="35"/>
      <c r="Z154" s="35"/>
      <c r="AA154" s="35"/>
      <c r="AB154" s="35"/>
      <c r="AC154" s="35"/>
      <c r="AD154" s="35"/>
      <c r="AE154" s="35"/>
      <c r="AR154" s="190" t="s">
        <v>123</v>
      </c>
      <c r="AT154" s="190" t="s">
        <v>118</v>
      </c>
      <c r="AU154" s="190" t="s">
        <v>76</v>
      </c>
      <c r="AY154" s="18" t="s">
        <v>117</v>
      </c>
      <c r="BE154" s="191">
        <f t="shared" si="34"/>
        <v>0</v>
      </c>
      <c r="BF154" s="191">
        <f t="shared" si="35"/>
        <v>0</v>
      </c>
      <c r="BG154" s="191">
        <f t="shared" si="36"/>
        <v>0</v>
      </c>
      <c r="BH154" s="191">
        <f t="shared" si="37"/>
        <v>0</v>
      </c>
      <c r="BI154" s="191">
        <f t="shared" si="38"/>
        <v>0</v>
      </c>
      <c r="BJ154" s="18" t="s">
        <v>76</v>
      </c>
      <c r="BK154" s="191">
        <f t="shared" si="39"/>
        <v>0</v>
      </c>
      <c r="BL154" s="18" t="s">
        <v>123</v>
      </c>
      <c r="BM154" s="190" t="s">
        <v>397</v>
      </c>
    </row>
    <row r="155" spans="1:65" s="2" customFormat="1" ht="16.5" customHeight="1">
      <c r="A155" s="35"/>
      <c r="B155" s="36"/>
      <c r="C155" s="179" t="s">
        <v>398</v>
      </c>
      <c r="D155" s="179" t="s">
        <v>118</v>
      </c>
      <c r="E155" s="180" t="s">
        <v>399</v>
      </c>
      <c r="F155" s="181" t="s">
        <v>400</v>
      </c>
      <c r="G155" s="182" t="s">
        <v>401</v>
      </c>
      <c r="H155" s="183">
        <v>157.5</v>
      </c>
      <c r="I155" s="184"/>
      <c r="J155" s="185">
        <f t="shared" si="30"/>
        <v>0</v>
      </c>
      <c r="K155" s="181" t="s">
        <v>130</v>
      </c>
      <c r="L155" s="40"/>
      <c r="M155" s="186" t="s">
        <v>19</v>
      </c>
      <c r="N155" s="187" t="s">
        <v>39</v>
      </c>
      <c r="O155" s="65"/>
      <c r="P155" s="188">
        <f t="shared" si="31"/>
        <v>0</v>
      </c>
      <c r="Q155" s="188">
        <v>0</v>
      </c>
      <c r="R155" s="188">
        <f t="shared" si="32"/>
        <v>0</v>
      </c>
      <c r="S155" s="188">
        <v>0</v>
      </c>
      <c r="T155" s="189">
        <f t="shared" si="33"/>
        <v>0</v>
      </c>
      <c r="U155" s="35"/>
      <c r="V155" s="35"/>
      <c r="W155" s="35"/>
      <c r="X155" s="35"/>
      <c r="Y155" s="35"/>
      <c r="Z155" s="35"/>
      <c r="AA155" s="35"/>
      <c r="AB155" s="35"/>
      <c r="AC155" s="35"/>
      <c r="AD155" s="35"/>
      <c r="AE155" s="35"/>
      <c r="AR155" s="190" t="s">
        <v>123</v>
      </c>
      <c r="AT155" s="190" t="s">
        <v>118</v>
      </c>
      <c r="AU155" s="190" t="s">
        <v>76</v>
      </c>
      <c r="AY155" s="18" t="s">
        <v>117</v>
      </c>
      <c r="BE155" s="191">
        <f t="shared" si="34"/>
        <v>0</v>
      </c>
      <c r="BF155" s="191">
        <f t="shared" si="35"/>
        <v>0</v>
      </c>
      <c r="BG155" s="191">
        <f t="shared" si="36"/>
        <v>0</v>
      </c>
      <c r="BH155" s="191">
        <f t="shared" si="37"/>
        <v>0</v>
      </c>
      <c r="BI155" s="191">
        <f t="shared" si="38"/>
        <v>0</v>
      </c>
      <c r="BJ155" s="18" t="s">
        <v>76</v>
      </c>
      <c r="BK155" s="191">
        <f t="shared" si="39"/>
        <v>0</v>
      </c>
      <c r="BL155" s="18" t="s">
        <v>123</v>
      </c>
      <c r="BM155" s="190" t="s">
        <v>402</v>
      </c>
    </row>
    <row r="156" spans="1:65" s="2" customFormat="1" ht="16.5" customHeight="1">
      <c r="A156" s="35"/>
      <c r="B156" s="36"/>
      <c r="C156" s="179" t="s">
        <v>403</v>
      </c>
      <c r="D156" s="179" t="s">
        <v>118</v>
      </c>
      <c r="E156" s="180" t="s">
        <v>404</v>
      </c>
      <c r="F156" s="181" t="s">
        <v>405</v>
      </c>
      <c r="G156" s="182" t="s">
        <v>396</v>
      </c>
      <c r="H156" s="183">
        <v>18.899999999999999</v>
      </c>
      <c r="I156" s="184"/>
      <c r="J156" s="185">
        <f t="shared" si="30"/>
        <v>0</v>
      </c>
      <c r="K156" s="181" t="s">
        <v>130</v>
      </c>
      <c r="L156" s="40"/>
      <c r="M156" s="186" t="s">
        <v>19</v>
      </c>
      <c r="N156" s="187" t="s">
        <v>39</v>
      </c>
      <c r="O156" s="65"/>
      <c r="P156" s="188">
        <f t="shared" si="31"/>
        <v>0</v>
      </c>
      <c r="Q156" s="188">
        <v>0</v>
      </c>
      <c r="R156" s="188">
        <f t="shared" si="32"/>
        <v>0</v>
      </c>
      <c r="S156" s="188">
        <v>0</v>
      </c>
      <c r="T156" s="189">
        <f t="shared" si="33"/>
        <v>0</v>
      </c>
      <c r="U156" s="35"/>
      <c r="V156" s="35"/>
      <c r="W156" s="35"/>
      <c r="X156" s="35"/>
      <c r="Y156" s="35"/>
      <c r="Z156" s="35"/>
      <c r="AA156" s="35"/>
      <c r="AB156" s="35"/>
      <c r="AC156" s="35"/>
      <c r="AD156" s="35"/>
      <c r="AE156" s="35"/>
      <c r="AR156" s="190" t="s">
        <v>123</v>
      </c>
      <c r="AT156" s="190" t="s">
        <v>118</v>
      </c>
      <c r="AU156" s="190" t="s">
        <v>76</v>
      </c>
      <c r="AY156" s="18" t="s">
        <v>117</v>
      </c>
      <c r="BE156" s="191">
        <f t="shared" si="34"/>
        <v>0</v>
      </c>
      <c r="BF156" s="191">
        <f t="shared" si="35"/>
        <v>0</v>
      </c>
      <c r="BG156" s="191">
        <f t="shared" si="36"/>
        <v>0</v>
      </c>
      <c r="BH156" s="191">
        <f t="shared" si="37"/>
        <v>0</v>
      </c>
      <c r="BI156" s="191">
        <f t="shared" si="38"/>
        <v>0</v>
      </c>
      <c r="BJ156" s="18" t="s">
        <v>76</v>
      </c>
      <c r="BK156" s="191">
        <f t="shared" si="39"/>
        <v>0</v>
      </c>
      <c r="BL156" s="18" t="s">
        <v>123</v>
      </c>
      <c r="BM156" s="190" t="s">
        <v>406</v>
      </c>
    </row>
    <row r="157" spans="1:65" s="2" customFormat="1" ht="16.5" customHeight="1">
      <c r="A157" s="35"/>
      <c r="B157" s="36"/>
      <c r="C157" s="179" t="s">
        <v>407</v>
      </c>
      <c r="D157" s="179" t="s">
        <v>118</v>
      </c>
      <c r="E157" s="180" t="s">
        <v>408</v>
      </c>
      <c r="F157" s="181" t="s">
        <v>409</v>
      </c>
      <c r="G157" s="182" t="s">
        <v>410</v>
      </c>
      <c r="H157" s="183">
        <v>2.1</v>
      </c>
      <c r="I157" s="184"/>
      <c r="J157" s="185">
        <f t="shared" si="30"/>
        <v>0</v>
      </c>
      <c r="K157" s="181" t="s">
        <v>130</v>
      </c>
      <c r="L157" s="40"/>
      <c r="M157" s="186" t="s">
        <v>19</v>
      </c>
      <c r="N157" s="187" t="s">
        <v>39</v>
      </c>
      <c r="O157" s="65"/>
      <c r="P157" s="188">
        <f t="shared" si="31"/>
        <v>0</v>
      </c>
      <c r="Q157" s="188">
        <v>0</v>
      </c>
      <c r="R157" s="188">
        <f t="shared" si="32"/>
        <v>0</v>
      </c>
      <c r="S157" s="188">
        <v>0</v>
      </c>
      <c r="T157" s="189">
        <f t="shared" si="33"/>
        <v>0</v>
      </c>
      <c r="U157" s="35"/>
      <c r="V157" s="35"/>
      <c r="W157" s="35"/>
      <c r="X157" s="35"/>
      <c r="Y157" s="35"/>
      <c r="Z157" s="35"/>
      <c r="AA157" s="35"/>
      <c r="AB157" s="35"/>
      <c r="AC157" s="35"/>
      <c r="AD157" s="35"/>
      <c r="AE157" s="35"/>
      <c r="AR157" s="190" t="s">
        <v>123</v>
      </c>
      <c r="AT157" s="190" t="s">
        <v>118</v>
      </c>
      <c r="AU157" s="190" t="s">
        <v>76</v>
      </c>
      <c r="AY157" s="18" t="s">
        <v>117</v>
      </c>
      <c r="BE157" s="191">
        <f t="shared" si="34"/>
        <v>0</v>
      </c>
      <c r="BF157" s="191">
        <f t="shared" si="35"/>
        <v>0</v>
      </c>
      <c r="BG157" s="191">
        <f t="shared" si="36"/>
        <v>0</v>
      </c>
      <c r="BH157" s="191">
        <f t="shared" si="37"/>
        <v>0</v>
      </c>
      <c r="BI157" s="191">
        <f t="shared" si="38"/>
        <v>0</v>
      </c>
      <c r="BJ157" s="18" t="s">
        <v>76</v>
      </c>
      <c r="BK157" s="191">
        <f t="shared" si="39"/>
        <v>0</v>
      </c>
      <c r="BL157" s="18" t="s">
        <v>123</v>
      </c>
      <c r="BM157" s="190" t="s">
        <v>411</v>
      </c>
    </row>
    <row r="158" spans="1:65" s="2" customFormat="1" ht="16.5" customHeight="1">
      <c r="A158" s="35"/>
      <c r="B158" s="36"/>
      <c r="C158" s="179" t="s">
        <v>412</v>
      </c>
      <c r="D158" s="179" t="s">
        <v>118</v>
      </c>
      <c r="E158" s="180" t="s">
        <v>413</v>
      </c>
      <c r="F158" s="181" t="s">
        <v>414</v>
      </c>
      <c r="G158" s="182" t="s">
        <v>129</v>
      </c>
      <c r="H158" s="183">
        <v>2</v>
      </c>
      <c r="I158" s="184"/>
      <c r="J158" s="185">
        <f t="shared" si="30"/>
        <v>0</v>
      </c>
      <c r="K158" s="181" t="s">
        <v>130</v>
      </c>
      <c r="L158" s="40"/>
      <c r="M158" s="186" t="s">
        <v>19</v>
      </c>
      <c r="N158" s="187" t="s">
        <v>39</v>
      </c>
      <c r="O158" s="65"/>
      <c r="P158" s="188">
        <f t="shared" si="31"/>
        <v>0</v>
      </c>
      <c r="Q158" s="188">
        <v>0</v>
      </c>
      <c r="R158" s="188">
        <f t="shared" si="32"/>
        <v>0</v>
      </c>
      <c r="S158" s="188">
        <v>0</v>
      </c>
      <c r="T158" s="189">
        <f t="shared" si="33"/>
        <v>0</v>
      </c>
      <c r="U158" s="35"/>
      <c r="V158" s="35"/>
      <c r="W158" s="35"/>
      <c r="X158" s="35"/>
      <c r="Y158" s="35"/>
      <c r="Z158" s="35"/>
      <c r="AA158" s="35"/>
      <c r="AB158" s="35"/>
      <c r="AC158" s="35"/>
      <c r="AD158" s="35"/>
      <c r="AE158" s="35"/>
      <c r="AR158" s="190" t="s">
        <v>123</v>
      </c>
      <c r="AT158" s="190" t="s">
        <v>118</v>
      </c>
      <c r="AU158" s="190" t="s">
        <v>76</v>
      </c>
      <c r="AY158" s="18" t="s">
        <v>117</v>
      </c>
      <c r="BE158" s="191">
        <f t="shared" si="34"/>
        <v>0</v>
      </c>
      <c r="BF158" s="191">
        <f t="shared" si="35"/>
        <v>0</v>
      </c>
      <c r="BG158" s="191">
        <f t="shared" si="36"/>
        <v>0</v>
      </c>
      <c r="BH158" s="191">
        <f t="shared" si="37"/>
        <v>0</v>
      </c>
      <c r="BI158" s="191">
        <f t="shared" si="38"/>
        <v>0</v>
      </c>
      <c r="BJ158" s="18" t="s">
        <v>76</v>
      </c>
      <c r="BK158" s="191">
        <f t="shared" si="39"/>
        <v>0</v>
      </c>
      <c r="BL158" s="18" t="s">
        <v>123</v>
      </c>
      <c r="BM158" s="190" t="s">
        <v>415</v>
      </c>
    </row>
    <row r="159" spans="1:65" s="2" customFormat="1" ht="16.5" customHeight="1">
      <c r="A159" s="35"/>
      <c r="B159" s="36"/>
      <c r="C159" s="179" t="s">
        <v>416</v>
      </c>
      <c r="D159" s="179" t="s">
        <v>118</v>
      </c>
      <c r="E159" s="180" t="s">
        <v>417</v>
      </c>
      <c r="F159" s="181" t="s">
        <v>418</v>
      </c>
      <c r="G159" s="182" t="s">
        <v>129</v>
      </c>
      <c r="H159" s="183">
        <v>6</v>
      </c>
      <c r="I159" s="184"/>
      <c r="J159" s="185">
        <f t="shared" si="30"/>
        <v>0</v>
      </c>
      <c r="K159" s="181" t="s">
        <v>130</v>
      </c>
      <c r="L159" s="40"/>
      <c r="M159" s="186" t="s">
        <v>19</v>
      </c>
      <c r="N159" s="187" t="s">
        <v>39</v>
      </c>
      <c r="O159" s="65"/>
      <c r="P159" s="188">
        <f t="shared" si="31"/>
        <v>0</v>
      </c>
      <c r="Q159" s="188">
        <v>0</v>
      </c>
      <c r="R159" s="188">
        <f t="shared" si="32"/>
        <v>0</v>
      </c>
      <c r="S159" s="188">
        <v>0</v>
      </c>
      <c r="T159" s="189">
        <f t="shared" si="33"/>
        <v>0</v>
      </c>
      <c r="U159" s="35"/>
      <c r="V159" s="35"/>
      <c r="W159" s="35"/>
      <c r="X159" s="35"/>
      <c r="Y159" s="35"/>
      <c r="Z159" s="35"/>
      <c r="AA159" s="35"/>
      <c r="AB159" s="35"/>
      <c r="AC159" s="35"/>
      <c r="AD159" s="35"/>
      <c r="AE159" s="35"/>
      <c r="AR159" s="190" t="s">
        <v>123</v>
      </c>
      <c r="AT159" s="190" t="s">
        <v>118</v>
      </c>
      <c r="AU159" s="190" t="s">
        <v>76</v>
      </c>
      <c r="AY159" s="18" t="s">
        <v>117</v>
      </c>
      <c r="BE159" s="191">
        <f t="shared" si="34"/>
        <v>0</v>
      </c>
      <c r="BF159" s="191">
        <f t="shared" si="35"/>
        <v>0</v>
      </c>
      <c r="BG159" s="191">
        <f t="shared" si="36"/>
        <v>0</v>
      </c>
      <c r="BH159" s="191">
        <f t="shared" si="37"/>
        <v>0</v>
      </c>
      <c r="BI159" s="191">
        <f t="shared" si="38"/>
        <v>0</v>
      </c>
      <c r="BJ159" s="18" t="s">
        <v>76</v>
      </c>
      <c r="BK159" s="191">
        <f t="shared" si="39"/>
        <v>0</v>
      </c>
      <c r="BL159" s="18" t="s">
        <v>123</v>
      </c>
      <c r="BM159" s="190" t="s">
        <v>419</v>
      </c>
    </row>
    <row r="160" spans="1:65" s="2" customFormat="1" ht="16.5" customHeight="1">
      <c r="A160" s="35"/>
      <c r="B160" s="36"/>
      <c r="C160" s="179" t="s">
        <v>420</v>
      </c>
      <c r="D160" s="179" t="s">
        <v>118</v>
      </c>
      <c r="E160" s="180" t="s">
        <v>421</v>
      </c>
      <c r="F160" s="181" t="s">
        <v>422</v>
      </c>
      <c r="G160" s="182" t="s">
        <v>139</v>
      </c>
      <c r="H160" s="183">
        <v>50</v>
      </c>
      <c r="I160" s="184"/>
      <c r="J160" s="185">
        <f t="shared" si="30"/>
        <v>0</v>
      </c>
      <c r="K160" s="181" t="s">
        <v>130</v>
      </c>
      <c r="L160" s="40"/>
      <c r="M160" s="186" t="s">
        <v>19</v>
      </c>
      <c r="N160" s="187" t="s">
        <v>39</v>
      </c>
      <c r="O160" s="65"/>
      <c r="P160" s="188">
        <f t="shared" si="31"/>
        <v>0</v>
      </c>
      <c r="Q160" s="188">
        <v>0</v>
      </c>
      <c r="R160" s="188">
        <f t="shared" si="32"/>
        <v>0</v>
      </c>
      <c r="S160" s="188">
        <v>0</v>
      </c>
      <c r="T160" s="189">
        <f t="shared" si="33"/>
        <v>0</v>
      </c>
      <c r="U160" s="35"/>
      <c r="V160" s="35"/>
      <c r="W160" s="35"/>
      <c r="X160" s="35"/>
      <c r="Y160" s="35"/>
      <c r="Z160" s="35"/>
      <c r="AA160" s="35"/>
      <c r="AB160" s="35"/>
      <c r="AC160" s="35"/>
      <c r="AD160" s="35"/>
      <c r="AE160" s="35"/>
      <c r="AR160" s="190" t="s">
        <v>123</v>
      </c>
      <c r="AT160" s="190" t="s">
        <v>118</v>
      </c>
      <c r="AU160" s="190" t="s">
        <v>76</v>
      </c>
      <c r="AY160" s="18" t="s">
        <v>117</v>
      </c>
      <c r="BE160" s="191">
        <f t="shared" si="34"/>
        <v>0</v>
      </c>
      <c r="BF160" s="191">
        <f t="shared" si="35"/>
        <v>0</v>
      </c>
      <c r="BG160" s="191">
        <f t="shared" si="36"/>
        <v>0</v>
      </c>
      <c r="BH160" s="191">
        <f t="shared" si="37"/>
        <v>0</v>
      </c>
      <c r="BI160" s="191">
        <f t="shared" si="38"/>
        <v>0</v>
      </c>
      <c r="BJ160" s="18" t="s">
        <v>76</v>
      </c>
      <c r="BK160" s="191">
        <f t="shared" si="39"/>
        <v>0</v>
      </c>
      <c r="BL160" s="18" t="s">
        <v>123</v>
      </c>
      <c r="BM160" s="190" t="s">
        <v>423</v>
      </c>
    </row>
    <row r="161" spans="1:65" s="2" customFormat="1" ht="16.5" customHeight="1">
      <c r="A161" s="35"/>
      <c r="B161" s="36"/>
      <c r="C161" s="179" t="s">
        <v>424</v>
      </c>
      <c r="D161" s="179" t="s">
        <v>118</v>
      </c>
      <c r="E161" s="180" t="s">
        <v>425</v>
      </c>
      <c r="F161" s="181" t="s">
        <v>426</v>
      </c>
      <c r="G161" s="182" t="s">
        <v>410</v>
      </c>
      <c r="H161" s="183">
        <v>0.36</v>
      </c>
      <c r="I161" s="184"/>
      <c r="J161" s="185">
        <f t="shared" si="30"/>
        <v>0</v>
      </c>
      <c r="K161" s="181" t="s">
        <v>130</v>
      </c>
      <c r="L161" s="40"/>
      <c r="M161" s="186" t="s">
        <v>19</v>
      </c>
      <c r="N161" s="187" t="s">
        <v>39</v>
      </c>
      <c r="O161" s="65"/>
      <c r="P161" s="188">
        <f t="shared" si="31"/>
        <v>0</v>
      </c>
      <c r="Q161" s="188">
        <v>0</v>
      </c>
      <c r="R161" s="188">
        <f t="shared" si="32"/>
        <v>0</v>
      </c>
      <c r="S161" s="188">
        <v>0</v>
      </c>
      <c r="T161" s="189">
        <f t="shared" si="33"/>
        <v>0</v>
      </c>
      <c r="U161" s="35"/>
      <c r="V161" s="35"/>
      <c r="W161" s="35"/>
      <c r="X161" s="35"/>
      <c r="Y161" s="35"/>
      <c r="Z161" s="35"/>
      <c r="AA161" s="35"/>
      <c r="AB161" s="35"/>
      <c r="AC161" s="35"/>
      <c r="AD161" s="35"/>
      <c r="AE161" s="35"/>
      <c r="AR161" s="190" t="s">
        <v>123</v>
      </c>
      <c r="AT161" s="190" t="s">
        <v>118</v>
      </c>
      <c r="AU161" s="190" t="s">
        <v>76</v>
      </c>
      <c r="AY161" s="18" t="s">
        <v>117</v>
      </c>
      <c r="BE161" s="191">
        <f t="shared" si="34"/>
        <v>0</v>
      </c>
      <c r="BF161" s="191">
        <f t="shared" si="35"/>
        <v>0</v>
      </c>
      <c r="BG161" s="191">
        <f t="shared" si="36"/>
        <v>0</v>
      </c>
      <c r="BH161" s="191">
        <f t="shared" si="37"/>
        <v>0</v>
      </c>
      <c r="BI161" s="191">
        <f t="shared" si="38"/>
        <v>0</v>
      </c>
      <c r="BJ161" s="18" t="s">
        <v>76</v>
      </c>
      <c r="BK161" s="191">
        <f t="shared" si="39"/>
        <v>0</v>
      </c>
      <c r="BL161" s="18" t="s">
        <v>123</v>
      </c>
      <c r="BM161" s="190" t="s">
        <v>427</v>
      </c>
    </row>
    <row r="162" spans="1:65" s="2" customFormat="1" ht="16.5" customHeight="1">
      <c r="A162" s="35"/>
      <c r="B162" s="36"/>
      <c r="C162" s="179" t="s">
        <v>428</v>
      </c>
      <c r="D162" s="179" t="s">
        <v>118</v>
      </c>
      <c r="E162" s="180" t="s">
        <v>429</v>
      </c>
      <c r="F162" s="181" t="s">
        <v>430</v>
      </c>
      <c r="G162" s="182" t="s">
        <v>139</v>
      </c>
      <c r="H162" s="183">
        <v>12</v>
      </c>
      <c r="I162" s="184"/>
      <c r="J162" s="185">
        <f t="shared" si="30"/>
        <v>0</v>
      </c>
      <c r="K162" s="181" t="s">
        <v>130</v>
      </c>
      <c r="L162" s="40"/>
      <c r="M162" s="186" t="s">
        <v>19</v>
      </c>
      <c r="N162" s="187" t="s">
        <v>39</v>
      </c>
      <c r="O162" s="65"/>
      <c r="P162" s="188">
        <f t="shared" si="31"/>
        <v>0</v>
      </c>
      <c r="Q162" s="188">
        <v>0</v>
      </c>
      <c r="R162" s="188">
        <f t="shared" si="32"/>
        <v>0</v>
      </c>
      <c r="S162" s="188">
        <v>0</v>
      </c>
      <c r="T162" s="189">
        <f t="shared" si="33"/>
        <v>0</v>
      </c>
      <c r="U162" s="35"/>
      <c r="V162" s="35"/>
      <c r="W162" s="35"/>
      <c r="X162" s="35"/>
      <c r="Y162" s="35"/>
      <c r="Z162" s="35"/>
      <c r="AA162" s="35"/>
      <c r="AB162" s="35"/>
      <c r="AC162" s="35"/>
      <c r="AD162" s="35"/>
      <c r="AE162" s="35"/>
      <c r="AR162" s="190" t="s">
        <v>123</v>
      </c>
      <c r="AT162" s="190" t="s">
        <v>118</v>
      </c>
      <c r="AU162" s="190" t="s">
        <v>76</v>
      </c>
      <c r="AY162" s="18" t="s">
        <v>117</v>
      </c>
      <c r="BE162" s="191">
        <f t="shared" si="34"/>
        <v>0</v>
      </c>
      <c r="BF162" s="191">
        <f t="shared" si="35"/>
        <v>0</v>
      </c>
      <c r="BG162" s="191">
        <f t="shared" si="36"/>
        <v>0</v>
      </c>
      <c r="BH162" s="191">
        <f t="shared" si="37"/>
        <v>0</v>
      </c>
      <c r="BI162" s="191">
        <f t="shared" si="38"/>
        <v>0</v>
      </c>
      <c r="BJ162" s="18" t="s">
        <v>76</v>
      </c>
      <c r="BK162" s="191">
        <f t="shared" si="39"/>
        <v>0</v>
      </c>
      <c r="BL162" s="18" t="s">
        <v>123</v>
      </c>
      <c r="BM162" s="190" t="s">
        <v>431</v>
      </c>
    </row>
    <row r="163" spans="1:65" s="2" customFormat="1" ht="16.5" customHeight="1">
      <c r="A163" s="35"/>
      <c r="B163" s="36"/>
      <c r="C163" s="179" t="s">
        <v>115</v>
      </c>
      <c r="D163" s="179" t="s">
        <v>118</v>
      </c>
      <c r="E163" s="180" t="s">
        <v>432</v>
      </c>
      <c r="F163" s="181" t="s">
        <v>433</v>
      </c>
      <c r="G163" s="182" t="s">
        <v>139</v>
      </c>
      <c r="H163" s="183">
        <v>60</v>
      </c>
      <c r="I163" s="184"/>
      <c r="J163" s="185">
        <f t="shared" si="30"/>
        <v>0</v>
      </c>
      <c r="K163" s="181" t="s">
        <v>130</v>
      </c>
      <c r="L163" s="40"/>
      <c r="M163" s="186" t="s">
        <v>19</v>
      </c>
      <c r="N163" s="187" t="s">
        <v>39</v>
      </c>
      <c r="O163" s="65"/>
      <c r="P163" s="188">
        <f t="shared" si="31"/>
        <v>0</v>
      </c>
      <c r="Q163" s="188">
        <v>0</v>
      </c>
      <c r="R163" s="188">
        <f t="shared" si="32"/>
        <v>0</v>
      </c>
      <c r="S163" s="188">
        <v>0</v>
      </c>
      <c r="T163" s="189">
        <f t="shared" si="33"/>
        <v>0</v>
      </c>
      <c r="U163" s="35"/>
      <c r="V163" s="35"/>
      <c r="W163" s="35"/>
      <c r="X163" s="35"/>
      <c r="Y163" s="35"/>
      <c r="Z163" s="35"/>
      <c r="AA163" s="35"/>
      <c r="AB163" s="35"/>
      <c r="AC163" s="35"/>
      <c r="AD163" s="35"/>
      <c r="AE163" s="35"/>
      <c r="AR163" s="190" t="s">
        <v>123</v>
      </c>
      <c r="AT163" s="190" t="s">
        <v>118</v>
      </c>
      <c r="AU163" s="190" t="s">
        <v>76</v>
      </c>
      <c r="AY163" s="18" t="s">
        <v>117</v>
      </c>
      <c r="BE163" s="191">
        <f t="shared" si="34"/>
        <v>0</v>
      </c>
      <c r="BF163" s="191">
        <f t="shared" si="35"/>
        <v>0</v>
      </c>
      <c r="BG163" s="191">
        <f t="shared" si="36"/>
        <v>0</v>
      </c>
      <c r="BH163" s="191">
        <f t="shared" si="37"/>
        <v>0</v>
      </c>
      <c r="BI163" s="191">
        <f t="shared" si="38"/>
        <v>0</v>
      </c>
      <c r="BJ163" s="18" t="s">
        <v>76</v>
      </c>
      <c r="BK163" s="191">
        <f t="shared" si="39"/>
        <v>0</v>
      </c>
      <c r="BL163" s="18" t="s">
        <v>123</v>
      </c>
      <c r="BM163" s="190" t="s">
        <v>434</v>
      </c>
    </row>
    <row r="164" spans="1:65" s="2" customFormat="1" ht="16.5" customHeight="1">
      <c r="A164" s="35"/>
      <c r="B164" s="36"/>
      <c r="C164" s="179" t="s">
        <v>435</v>
      </c>
      <c r="D164" s="179" t="s">
        <v>118</v>
      </c>
      <c r="E164" s="180" t="s">
        <v>436</v>
      </c>
      <c r="F164" s="181" t="s">
        <v>437</v>
      </c>
      <c r="G164" s="182" t="s">
        <v>248</v>
      </c>
      <c r="H164" s="183">
        <v>2</v>
      </c>
      <c r="I164" s="184"/>
      <c r="J164" s="185">
        <f t="shared" si="30"/>
        <v>0</v>
      </c>
      <c r="K164" s="181" t="s">
        <v>130</v>
      </c>
      <c r="L164" s="40"/>
      <c r="M164" s="186" t="s">
        <v>19</v>
      </c>
      <c r="N164" s="187" t="s">
        <v>39</v>
      </c>
      <c r="O164" s="65"/>
      <c r="P164" s="188">
        <f t="shared" si="31"/>
        <v>0</v>
      </c>
      <c r="Q164" s="188">
        <v>0</v>
      </c>
      <c r="R164" s="188">
        <f t="shared" si="32"/>
        <v>0</v>
      </c>
      <c r="S164" s="188">
        <v>0</v>
      </c>
      <c r="T164" s="189">
        <f t="shared" si="33"/>
        <v>0</v>
      </c>
      <c r="U164" s="35"/>
      <c r="V164" s="35"/>
      <c r="W164" s="35"/>
      <c r="X164" s="35"/>
      <c r="Y164" s="35"/>
      <c r="Z164" s="35"/>
      <c r="AA164" s="35"/>
      <c r="AB164" s="35"/>
      <c r="AC164" s="35"/>
      <c r="AD164" s="35"/>
      <c r="AE164" s="35"/>
      <c r="AR164" s="190" t="s">
        <v>123</v>
      </c>
      <c r="AT164" s="190" t="s">
        <v>118</v>
      </c>
      <c r="AU164" s="190" t="s">
        <v>76</v>
      </c>
      <c r="AY164" s="18" t="s">
        <v>117</v>
      </c>
      <c r="BE164" s="191">
        <f t="shared" si="34"/>
        <v>0</v>
      </c>
      <c r="BF164" s="191">
        <f t="shared" si="35"/>
        <v>0</v>
      </c>
      <c r="BG164" s="191">
        <f t="shared" si="36"/>
        <v>0</v>
      </c>
      <c r="BH164" s="191">
        <f t="shared" si="37"/>
        <v>0</v>
      </c>
      <c r="BI164" s="191">
        <f t="shared" si="38"/>
        <v>0</v>
      </c>
      <c r="BJ164" s="18" t="s">
        <v>76</v>
      </c>
      <c r="BK164" s="191">
        <f t="shared" si="39"/>
        <v>0</v>
      </c>
      <c r="BL164" s="18" t="s">
        <v>123</v>
      </c>
      <c r="BM164" s="190" t="s">
        <v>438</v>
      </c>
    </row>
    <row r="165" spans="1:65" s="11" customFormat="1" ht="25.9" customHeight="1">
      <c r="B165" s="165"/>
      <c r="C165" s="166"/>
      <c r="D165" s="167" t="s">
        <v>67</v>
      </c>
      <c r="E165" s="168" t="s">
        <v>439</v>
      </c>
      <c r="F165" s="168" t="s">
        <v>440</v>
      </c>
      <c r="G165" s="166"/>
      <c r="H165" s="166"/>
      <c r="I165" s="169"/>
      <c r="J165" s="170">
        <f>BK165</f>
        <v>0</v>
      </c>
      <c r="K165" s="166"/>
      <c r="L165" s="171"/>
      <c r="M165" s="172"/>
      <c r="N165" s="173"/>
      <c r="O165" s="173"/>
      <c r="P165" s="174">
        <f>SUM(P166:P180)</f>
        <v>0</v>
      </c>
      <c r="Q165" s="173"/>
      <c r="R165" s="174">
        <f>SUM(R166:R180)</f>
        <v>0</v>
      </c>
      <c r="S165" s="173"/>
      <c r="T165" s="175">
        <f>SUM(T166:T180)</f>
        <v>0</v>
      </c>
      <c r="AR165" s="176" t="s">
        <v>76</v>
      </c>
      <c r="AT165" s="177" t="s">
        <v>67</v>
      </c>
      <c r="AU165" s="177" t="s">
        <v>68</v>
      </c>
      <c r="AY165" s="176" t="s">
        <v>117</v>
      </c>
      <c r="BK165" s="178">
        <f>SUM(BK166:BK180)</f>
        <v>0</v>
      </c>
    </row>
    <row r="166" spans="1:65" s="2" customFormat="1" ht="16.5" customHeight="1">
      <c r="A166" s="35"/>
      <c r="B166" s="36"/>
      <c r="C166" s="179" t="s">
        <v>441</v>
      </c>
      <c r="D166" s="179" t="s">
        <v>118</v>
      </c>
      <c r="E166" s="180" t="s">
        <v>383</v>
      </c>
      <c r="F166" s="181" t="s">
        <v>384</v>
      </c>
      <c r="G166" s="182" t="s">
        <v>385</v>
      </c>
      <c r="H166" s="183">
        <v>1.05</v>
      </c>
      <c r="I166" s="184"/>
      <c r="J166" s="185">
        <f t="shared" ref="J166:J180" si="40">ROUND(I166*H166,2)</f>
        <v>0</v>
      </c>
      <c r="K166" s="181" t="s">
        <v>122</v>
      </c>
      <c r="L166" s="40"/>
      <c r="M166" s="186" t="s">
        <v>19</v>
      </c>
      <c r="N166" s="187" t="s">
        <v>39</v>
      </c>
      <c r="O166" s="65"/>
      <c r="P166" s="188">
        <f t="shared" ref="P166:P180" si="41">O166*H166</f>
        <v>0</v>
      </c>
      <c r="Q166" s="188">
        <v>0</v>
      </c>
      <c r="R166" s="188">
        <f t="shared" ref="R166:R180" si="42">Q166*H166</f>
        <v>0</v>
      </c>
      <c r="S166" s="188">
        <v>0</v>
      </c>
      <c r="T166" s="189">
        <f t="shared" ref="T166:T180" si="43">S166*H166</f>
        <v>0</v>
      </c>
      <c r="U166" s="35"/>
      <c r="V166" s="35"/>
      <c r="W166" s="35"/>
      <c r="X166" s="35"/>
      <c r="Y166" s="35"/>
      <c r="Z166" s="35"/>
      <c r="AA166" s="35"/>
      <c r="AB166" s="35"/>
      <c r="AC166" s="35"/>
      <c r="AD166" s="35"/>
      <c r="AE166" s="35"/>
      <c r="AR166" s="190" t="s">
        <v>123</v>
      </c>
      <c r="AT166" s="190" t="s">
        <v>118</v>
      </c>
      <c r="AU166" s="190" t="s">
        <v>76</v>
      </c>
      <c r="AY166" s="18" t="s">
        <v>117</v>
      </c>
      <c r="BE166" s="191">
        <f t="shared" ref="BE166:BE180" si="44">IF(N166="základní",J166,0)</f>
        <v>0</v>
      </c>
      <c r="BF166" s="191">
        <f t="shared" ref="BF166:BF180" si="45">IF(N166="snížená",J166,0)</f>
        <v>0</v>
      </c>
      <c r="BG166" s="191">
        <f t="shared" ref="BG166:BG180" si="46">IF(N166="zákl. přenesená",J166,0)</f>
        <v>0</v>
      </c>
      <c r="BH166" s="191">
        <f t="shared" ref="BH166:BH180" si="47">IF(N166="sníž. přenesená",J166,0)</f>
        <v>0</v>
      </c>
      <c r="BI166" s="191">
        <f t="shared" ref="BI166:BI180" si="48">IF(N166="nulová",J166,0)</f>
        <v>0</v>
      </c>
      <c r="BJ166" s="18" t="s">
        <v>76</v>
      </c>
      <c r="BK166" s="191">
        <f t="shared" ref="BK166:BK180" si="49">ROUND(I166*H166,2)</f>
        <v>0</v>
      </c>
      <c r="BL166" s="18" t="s">
        <v>123</v>
      </c>
      <c r="BM166" s="190" t="s">
        <v>442</v>
      </c>
    </row>
    <row r="167" spans="1:65" s="2" customFormat="1" ht="16.5" customHeight="1">
      <c r="A167" s="35"/>
      <c r="B167" s="36"/>
      <c r="C167" s="179" t="s">
        <v>443</v>
      </c>
      <c r="D167" s="179" t="s">
        <v>118</v>
      </c>
      <c r="E167" s="180" t="s">
        <v>388</v>
      </c>
      <c r="F167" s="181" t="s">
        <v>389</v>
      </c>
      <c r="G167" s="182" t="s">
        <v>390</v>
      </c>
      <c r="H167" s="183">
        <v>0.105</v>
      </c>
      <c r="I167" s="184"/>
      <c r="J167" s="185">
        <f t="shared" si="40"/>
        <v>0</v>
      </c>
      <c r="K167" s="181" t="s">
        <v>391</v>
      </c>
      <c r="L167" s="40"/>
      <c r="M167" s="186" t="s">
        <v>19</v>
      </c>
      <c r="N167" s="187" t="s">
        <v>39</v>
      </c>
      <c r="O167" s="65"/>
      <c r="P167" s="188">
        <f t="shared" si="41"/>
        <v>0</v>
      </c>
      <c r="Q167" s="188">
        <v>0</v>
      </c>
      <c r="R167" s="188">
        <f t="shared" si="42"/>
        <v>0</v>
      </c>
      <c r="S167" s="188">
        <v>0</v>
      </c>
      <c r="T167" s="189">
        <f t="shared" si="43"/>
        <v>0</v>
      </c>
      <c r="U167" s="35"/>
      <c r="V167" s="35"/>
      <c r="W167" s="35"/>
      <c r="X167" s="35"/>
      <c r="Y167" s="35"/>
      <c r="Z167" s="35"/>
      <c r="AA167" s="35"/>
      <c r="AB167" s="35"/>
      <c r="AC167" s="35"/>
      <c r="AD167" s="35"/>
      <c r="AE167" s="35"/>
      <c r="AR167" s="190" t="s">
        <v>123</v>
      </c>
      <c r="AT167" s="190" t="s">
        <v>118</v>
      </c>
      <c r="AU167" s="190" t="s">
        <v>76</v>
      </c>
      <c r="AY167" s="18" t="s">
        <v>117</v>
      </c>
      <c r="BE167" s="191">
        <f t="shared" si="44"/>
        <v>0</v>
      </c>
      <c r="BF167" s="191">
        <f t="shared" si="45"/>
        <v>0</v>
      </c>
      <c r="BG167" s="191">
        <f t="shared" si="46"/>
        <v>0</v>
      </c>
      <c r="BH167" s="191">
        <f t="shared" si="47"/>
        <v>0</v>
      </c>
      <c r="BI167" s="191">
        <f t="shared" si="48"/>
        <v>0</v>
      </c>
      <c r="BJ167" s="18" t="s">
        <v>76</v>
      </c>
      <c r="BK167" s="191">
        <f t="shared" si="49"/>
        <v>0</v>
      </c>
      <c r="BL167" s="18" t="s">
        <v>123</v>
      </c>
      <c r="BM167" s="190" t="s">
        <v>444</v>
      </c>
    </row>
    <row r="168" spans="1:65" s="2" customFormat="1" ht="16.5" customHeight="1">
      <c r="A168" s="35"/>
      <c r="B168" s="36"/>
      <c r="C168" s="179" t="s">
        <v>445</v>
      </c>
      <c r="D168" s="179" t="s">
        <v>118</v>
      </c>
      <c r="E168" s="180" t="s">
        <v>446</v>
      </c>
      <c r="F168" s="181" t="s">
        <v>447</v>
      </c>
      <c r="G168" s="182" t="s">
        <v>396</v>
      </c>
      <c r="H168" s="183">
        <v>23.625</v>
      </c>
      <c r="I168" s="184"/>
      <c r="J168" s="185">
        <f t="shared" si="40"/>
        <v>0</v>
      </c>
      <c r="K168" s="181" t="s">
        <v>130</v>
      </c>
      <c r="L168" s="40"/>
      <c r="M168" s="186" t="s">
        <v>19</v>
      </c>
      <c r="N168" s="187" t="s">
        <v>39</v>
      </c>
      <c r="O168" s="65"/>
      <c r="P168" s="188">
        <f t="shared" si="41"/>
        <v>0</v>
      </c>
      <c r="Q168" s="188">
        <v>0</v>
      </c>
      <c r="R168" s="188">
        <f t="shared" si="42"/>
        <v>0</v>
      </c>
      <c r="S168" s="188">
        <v>0</v>
      </c>
      <c r="T168" s="189">
        <f t="shared" si="43"/>
        <v>0</v>
      </c>
      <c r="U168" s="35"/>
      <c r="V168" s="35"/>
      <c r="W168" s="35"/>
      <c r="X168" s="35"/>
      <c r="Y168" s="35"/>
      <c r="Z168" s="35"/>
      <c r="AA168" s="35"/>
      <c r="AB168" s="35"/>
      <c r="AC168" s="35"/>
      <c r="AD168" s="35"/>
      <c r="AE168" s="35"/>
      <c r="AR168" s="190" t="s">
        <v>123</v>
      </c>
      <c r="AT168" s="190" t="s">
        <v>118</v>
      </c>
      <c r="AU168" s="190" t="s">
        <v>76</v>
      </c>
      <c r="AY168" s="18" t="s">
        <v>117</v>
      </c>
      <c r="BE168" s="191">
        <f t="shared" si="44"/>
        <v>0</v>
      </c>
      <c r="BF168" s="191">
        <f t="shared" si="45"/>
        <v>0</v>
      </c>
      <c r="BG168" s="191">
        <f t="shared" si="46"/>
        <v>0</v>
      </c>
      <c r="BH168" s="191">
        <f t="shared" si="47"/>
        <v>0</v>
      </c>
      <c r="BI168" s="191">
        <f t="shared" si="48"/>
        <v>0</v>
      </c>
      <c r="BJ168" s="18" t="s">
        <v>76</v>
      </c>
      <c r="BK168" s="191">
        <f t="shared" si="49"/>
        <v>0</v>
      </c>
      <c r="BL168" s="18" t="s">
        <v>123</v>
      </c>
      <c r="BM168" s="190" t="s">
        <v>448</v>
      </c>
    </row>
    <row r="169" spans="1:65" s="2" customFormat="1" ht="16.5" customHeight="1">
      <c r="A169" s="35"/>
      <c r="B169" s="36"/>
      <c r="C169" s="179" t="s">
        <v>449</v>
      </c>
      <c r="D169" s="179" t="s">
        <v>118</v>
      </c>
      <c r="E169" s="180" t="s">
        <v>394</v>
      </c>
      <c r="F169" s="181" t="s">
        <v>395</v>
      </c>
      <c r="G169" s="182" t="s">
        <v>396</v>
      </c>
      <c r="H169" s="183">
        <v>52.5</v>
      </c>
      <c r="I169" s="184"/>
      <c r="J169" s="185">
        <f t="shared" si="40"/>
        <v>0</v>
      </c>
      <c r="K169" s="181" t="s">
        <v>130</v>
      </c>
      <c r="L169" s="40"/>
      <c r="M169" s="186" t="s">
        <v>19</v>
      </c>
      <c r="N169" s="187" t="s">
        <v>39</v>
      </c>
      <c r="O169" s="65"/>
      <c r="P169" s="188">
        <f t="shared" si="41"/>
        <v>0</v>
      </c>
      <c r="Q169" s="188">
        <v>0</v>
      </c>
      <c r="R169" s="188">
        <f t="shared" si="42"/>
        <v>0</v>
      </c>
      <c r="S169" s="188">
        <v>0</v>
      </c>
      <c r="T169" s="189">
        <f t="shared" si="43"/>
        <v>0</v>
      </c>
      <c r="U169" s="35"/>
      <c r="V169" s="35"/>
      <c r="W169" s="35"/>
      <c r="X169" s="35"/>
      <c r="Y169" s="35"/>
      <c r="Z169" s="35"/>
      <c r="AA169" s="35"/>
      <c r="AB169" s="35"/>
      <c r="AC169" s="35"/>
      <c r="AD169" s="35"/>
      <c r="AE169" s="35"/>
      <c r="AR169" s="190" t="s">
        <v>123</v>
      </c>
      <c r="AT169" s="190" t="s">
        <v>118</v>
      </c>
      <c r="AU169" s="190" t="s">
        <v>76</v>
      </c>
      <c r="AY169" s="18" t="s">
        <v>117</v>
      </c>
      <c r="BE169" s="191">
        <f t="shared" si="44"/>
        <v>0</v>
      </c>
      <c r="BF169" s="191">
        <f t="shared" si="45"/>
        <v>0</v>
      </c>
      <c r="BG169" s="191">
        <f t="shared" si="46"/>
        <v>0</v>
      </c>
      <c r="BH169" s="191">
        <f t="shared" si="47"/>
        <v>0</v>
      </c>
      <c r="BI169" s="191">
        <f t="shared" si="48"/>
        <v>0</v>
      </c>
      <c r="BJ169" s="18" t="s">
        <v>76</v>
      </c>
      <c r="BK169" s="191">
        <f t="shared" si="49"/>
        <v>0</v>
      </c>
      <c r="BL169" s="18" t="s">
        <v>123</v>
      </c>
      <c r="BM169" s="190" t="s">
        <v>450</v>
      </c>
    </row>
    <row r="170" spans="1:65" s="2" customFormat="1" ht="16.5" customHeight="1">
      <c r="A170" s="35"/>
      <c r="B170" s="36"/>
      <c r="C170" s="179" t="s">
        <v>451</v>
      </c>
      <c r="D170" s="179" t="s">
        <v>118</v>
      </c>
      <c r="E170" s="180" t="s">
        <v>399</v>
      </c>
      <c r="F170" s="181" t="s">
        <v>400</v>
      </c>
      <c r="G170" s="182" t="s">
        <v>401</v>
      </c>
      <c r="H170" s="183">
        <v>393.75</v>
      </c>
      <c r="I170" s="184"/>
      <c r="J170" s="185">
        <f t="shared" si="40"/>
        <v>0</v>
      </c>
      <c r="K170" s="181" t="s">
        <v>130</v>
      </c>
      <c r="L170" s="40"/>
      <c r="M170" s="186" t="s">
        <v>19</v>
      </c>
      <c r="N170" s="187" t="s">
        <v>39</v>
      </c>
      <c r="O170" s="65"/>
      <c r="P170" s="188">
        <f t="shared" si="41"/>
        <v>0</v>
      </c>
      <c r="Q170" s="188">
        <v>0</v>
      </c>
      <c r="R170" s="188">
        <f t="shared" si="42"/>
        <v>0</v>
      </c>
      <c r="S170" s="188">
        <v>0</v>
      </c>
      <c r="T170" s="189">
        <f t="shared" si="43"/>
        <v>0</v>
      </c>
      <c r="U170" s="35"/>
      <c r="V170" s="35"/>
      <c r="W170" s="35"/>
      <c r="X170" s="35"/>
      <c r="Y170" s="35"/>
      <c r="Z170" s="35"/>
      <c r="AA170" s="35"/>
      <c r="AB170" s="35"/>
      <c r="AC170" s="35"/>
      <c r="AD170" s="35"/>
      <c r="AE170" s="35"/>
      <c r="AR170" s="190" t="s">
        <v>123</v>
      </c>
      <c r="AT170" s="190" t="s">
        <v>118</v>
      </c>
      <c r="AU170" s="190" t="s">
        <v>76</v>
      </c>
      <c r="AY170" s="18" t="s">
        <v>117</v>
      </c>
      <c r="BE170" s="191">
        <f t="shared" si="44"/>
        <v>0</v>
      </c>
      <c r="BF170" s="191">
        <f t="shared" si="45"/>
        <v>0</v>
      </c>
      <c r="BG170" s="191">
        <f t="shared" si="46"/>
        <v>0</v>
      </c>
      <c r="BH170" s="191">
        <f t="shared" si="47"/>
        <v>0</v>
      </c>
      <c r="BI170" s="191">
        <f t="shared" si="48"/>
        <v>0</v>
      </c>
      <c r="BJ170" s="18" t="s">
        <v>76</v>
      </c>
      <c r="BK170" s="191">
        <f t="shared" si="49"/>
        <v>0</v>
      </c>
      <c r="BL170" s="18" t="s">
        <v>123</v>
      </c>
      <c r="BM170" s="190" t="s">
        <v>452</v>
      </c>
    </row>
    <row r="171" spans="1:65" s="2" customFormat="1" ht="16.5" customHeight="1">
      <c r="A171" s="35"/>
      <c r="B171" s="36"/>
      <c r="C171" s="179" t="s">
        <v>453</v>
      </c>
      <c r="D171" s="179" t="s">
        <v>118</v>
      </c>
      <c r="E171" s="180" t="s">
        <v>404</v>
      </c>
      <c r="F171" s="181" t="s">
        <v>405</v>
      </c>
      <c r="G171" s="182" t="s">
        <v>396</v>
      </c>
      <c r="H171" s="183">
        <v>383.25</v>
      </c>
      <c r="I171" s="184"/>
      <c r="J171" s="185">
        <f t="shared" si="40"/>
        <v>0</v>
      </c>
      <c r="K171" s="181" t="s">
        <v>130</v>
      </c>
      <c r="L171" s="40"/>
      <c r="M171" s="186" t="s">
        <v>19</v>
      </c>
      <c r="N171" s="187" t="s">
        <v>39</v>
      </c>
      <c r="O171" s="65"/>
      <c r="P171" s="188">
        <f t="shared" si="41"/>
        <v>0</v>
      </c>
      <c r="Q171" s="188">
        <v>0</v>
      </c>
      <c r="R171" s="188">
        <f t="shared" si="42"/>
        <v>0</v>
      </c>
      <c r="S171" s="188">
        <v>0</v>
      </c>
      <c r="T171" s="189">
        <f t="shared" si="43"/>
        <v>0</v>
      </c>
      <c r="U171" s="35"/>
      <c r="V171" s="35"/>
      <c r="W171" s="35"/>
      <c r="X171" s="35"/>
      <c r="Y171" s="35"/>
      <c r="Z171" s="35"/>
      <c r="AA171" s="35"/>
      <c r="AB171" s="35"/>
      <c r="AC171" s="35"/>
      <c r="AD171" s="35"/>
      <c r="AE171" s="35"/>
      <c r="AR171" s="190" t="s">
        <v>123</v>
      </c>
      <c r="AT171" s="190" t="s">
        <v>118</v>
      </c>
      <c r="AU171" s="190" t="s">
        <v>76</v>
      </c>
      <c r="AY171" s="18" t="s">
        <v>117</v>
      </c>
      <c r="BE171" s="191">
        <f t="shared" si="44"/>
        <v>0</v>
      </c>
      <c r="BF171" s="191">
        <f t="shared" si="45"/>
        <v>0</v>
      </c>
      <c r="BG171" s="191">
        <f t="shared" si="46"/>
        <v>0</v>
      </c>
      <c r="BH171" s="191">
        <f t="shared" si="47"/>
        <v>0</v>
      </c>
      <c r="BI171" s="191">
        <f t="shared" si="48"/>
        <v>0</v>
      </c>
      <c r="BJ171" s="18" t="s">
        <v>76</v>
      </c>
      <c r="BK171" s="191">
        <f t="shared" si="49"/>
        <v>0</v>
      </c>
      <c r="BL171" s="18" t="s">
        <v>123</v>
      </c>
      <c r="BM171" s="190" t="s">
        <v>454</v>
      </c>
    </row>
    <row r="172" spans="1:65" s="2" customFormat="1" ht="16.5" customHeight="1">
      <c r="A172" s="35"/>
      <c r="B172" s="36"/>
      <c r="C172" s="179" t="s">
        <v>455</v>
      </c>
      <c r="D172" s="179" t="s">
        <v>118</v>
      </c>
      <c r="E172" s="180" t="s">
        <v>456</v>
      </c>
      <c r="F172" s="181" t="s">
        <v>457</v>
      </c>
      <c r="G172" s="182" t="s">
        <v>396</v>
      </c>
      <c r="H172" s="183">
        <v>10.5</v>
      </c>
      <c r="I172" s="184"/>
      <c r="J172" s="185">
        <f t="shared" si="40"/>
        <v>0</v>
      </c>
      <c r="K172" s="181" t="s">
        <v>130</v>
      </c>
      <c r="L172" s="40"/>
      <c r="M172" s="186" t="s">
        <v>19</v>
      </c>
      <c r="N172" s="187" t="s">
        <v>39</v>
      </c>
      <c r="O172" s="65"/>
      <c r="P172" s="188">
        <f t="shared" si="41"/>
        <v>0</v>
      </c>
      <c r="Q172" s="188">
        <v>0</v>
      </c>
      <c r="R172" s="188">
        <f t="shared" si="42"/>
        <v>0</v>
      </c>
      <c r="S172" s="188">
        <v>0</v>
      </c>
      <c r="T172" s="189">
        <f t="shared" si="43"/>
        <v>0</v>
      </c>
      <c r="U172" s="35"/>
      <c r="V172" s="35"/>
      <c r="W172" s="35"/>
      <c r="X172" s="35"/>
      <c r="Y172" s="35"/>
      <c r="Z172" s="35"/>
      <c r="AA172" s="35"/>
      <c r="AB172" s="35"/>
      <c r="AC172" s="35"/>
      <c r="AD172" s="35"/>
      <c r="AE172" s="35"/>
      <c r="AR172" s="190" t="s">
        <v>123</v>
      </c>
      <c r="AT172" s="190" t="s">
        <v>118</v>
      </c>
      <c r="AU172" s="190" t="s">
        <v>76</v>
      </c>
      <c r="AY172" s="18" t="s">
        <v>117</v>
      </c>
      <c r="BE172" s="191">
        <f t="shared" si="44"/>
        <v>0</v>
      </c>
      <c r="BF172" s="191">
        <f t="shared" si="45"/>
        <v>0</v>
      </c>
      <c r="BG172" s="191">
        <f t="shared" si="46"/>
        <v>0</v>
      </c>
      <c r="BH172" s="191">
        <f t="shared" si="47"/>
        <v>0</v>
      </c>
      <c r="BI172" s="191">
        <f t="shared" si="48"/>
        <v>0</v>
      </c>
      <c r="BJ172" s="18" t="s">
        <v>76</v>
      </c>
      <c r="BK172" s="191">
        <f t="shared" si="49"/>
        <v>0</v>
      </c>
      <c r="BL172" s="18" t="s">
        <v>123</v>
      </c>
      <c r="BM172" s="190" t="s">
        <v>458</v>
      </c>
    </row>
    <row r="173" spans="1:65" s="2" customFormat="1" ht="16.5" customHeight="1">
      <c r="A173" s="35"/>
      <c r="B173" s="36"/>
      <c r="C173" s="179" t="s">
        <v>459</v>
      </c>
      <c r="D173" s="179" t="s">
        <v>118</v>
      </c>
      <c r="E173" s="180" t="s">
        <v>460</v>
      </c>
      <c r="F173" s="181" t="s">
        <v>461</v>
      </c>
      <c r="G173" s="182" t="s">
        <v>462</v>
      </c>
      <c r="H173" s="183">
        <v>20</v>
      </c>
      <c r="I173" s="184"/>
      <c r="J173" s="185">
        <f t="shared" si="40"/>
        <v>0</v>
      </c>
      <c r="K173" s="181" t="s">
        <v>130</v>
      </c>
      <c r="L173" s="40"/>
      <c r="M173" s="186" t="s">
        <v>19</v>
      </c>
      <c r="N173" s="187" t="s">
        <v>39</v>
      </c>
      <c r="O173" s="65"/>
      <c r="P173" s="188">
        <f t="shared" si="41"/>
        <v>0</v>
      </c>
      <c r="Q173" s="188">
        <v>0</v>
      </c>
      <c r="R173" s="188">
        <f t="shared" si="42"/>
        <v>0</v>
      </c>
      <c r="S173" s="188">
        <v>0</v>
      </c>
      <c r="T173" s="189">
        <f t="shared" si="43"/>
        <v>0</v>
      </c>
      <c r="U173" s="35"/>
      <c r="V173" s="35"/>
      <c r="W173" s="35"/>
      <c r="X173" s="35"/>
      <c r="Y173" s="35"/>
      <c r="Z173" s="35"/>
      <c r="AA173" s="35"/>
      <c r="AB173" s="35"/>
      <c r="AC173" s="35"/>
      <c r="AD173" s="35"/>
      <c r="AE173" s="35"/>
      <c r="AR173" s="190" t="s">
        <v>123</v>
      </c>
      <c r="AT173" s="190" t="s">
        <v>118</v>
      </c>
      <c r="AU173" s="190" t="s">
        <v>76</v>
      </c>
      <c r="AY173" s="18" t="s">
        <v>117</v>
      </c>
      <c r="BE173" s="191">
        <f t="shared" si="44"/>
        <v>0</v>
      </c>
      <c r="BF173" s="191">
        <f t="shared" si="45"/>
        <v>0</v>
      </c>
      <c r="BG173" s="191">
        <f t="shared" si="46"/>
        <v>0</v>
      </c>
      <c r="BH173" s="191">
        <f t="shared" si="47"/>
        <v>0</v>
      </c>
      <c r="BI173" s="191">
        <f t="shared" si="48"/>
        <v>0</v>
      </c>
      <c r="BJ173" s="18" t="s">
        <v>76</v>
      </c>
      <c r="BK173" s="191">
        <f t="shared" si="49"/>
        <v>0</v>
      </c>
      <c r="BL173" s="18" t="s">
        <v>123</v>
      </c>
      <c r="BM173" s="190" t="s">
        <v>463</v>
      </c>
    </row>
    <row r="174" spans="1:65" s="2" customFormat="1" ht="16.5" customHeight="1">
      <c r="A174" s="35"/>
      <c r="B174" s="36"/>
      <c r="C174" s="179" t="s">
        <v>464</v>
      </c>
      <c r="D174" s="179" t="s">
        <v>118</v>
      </c>
      <c r="E174" s="180" t="s">
        <v>408</v>
      </c>
      <c r="F174" s="181" t="s">
        <v>409</v>
      </c>
      <c r="G174" s="182" t="s">
        <v>410</v>
      </c>
      <c r="H174" s="183">
        <v>10.5</v>
      </c>
      <c r="I174" s="184"/>
      <c r="J174" s="185">
        <f t="shared" si="40"/>
        <v>0</v>
      </c>
      <c r="K174" s="181" t="s">
        <v>130</v>
      </c>
      <c r="L174" s="40"/>
      <c r="M174" s="186" t="s">
        <v>19</v>
      </c>
      <c r="N174" s="187" t="s">
        <v>39</v>
      </c>
      <c r="O174" s="65"/>
      <c r="P174" s="188">
        <f t="shared" si="41"/>
        <v>0</v>
      </c>
      <c r="Q174" s="188">
        <v>0</v>
      </c>
      <c r="R174" s="188">
        <f t="shared" si="42"/>
        <v>0</v>
      </c>
      <c r="S174" s="188">
        <v>0</v>
      </c>
      <c r="T174" s="189">
        <f t="shared" si="43"/>
        <v>0</v>
      </c>
      <c r="U174" s="35"/>
      <c r="V174" s="35"/>
      <c r="W174" s="35"/>
      <c r="X174" s="35"/>
      <c r="Y174" s="35"/>
      <c r="Z174" s="35"/>
      <c r="AA174" s="35"/>
      <c r="AB174" s="35"/>
      <c r="AC174" s="35"/>
      <c r="AD174" s="35"/>
      <c r="AE174" s="35"/>
      <c r="AR174" s="190" t="s">
        <v>123</v>
      </c>
      <c r="AT174" s="190" t="s">
        <v>118</v>
      </c>
      <c r="AU174" s="190" t="s">
        <v>76</v>
      </c>
      <c r="AY174" s="18" t="s">
        <v>117</v>
      </c>
      <c r="BE174" s="191">
        <f t="shared" si="44"/>
        <v>0</v>
      </c>
      <c r="BF174" s="191">
        <f t="shared" si="45"/>
        <v>0</v>
      </c>
      <c r="BG174" s="191">
        <f t="shared" si="46"/>
        <v>0</v>
      </c>
      <c r="BH174" s="191">
        <f t="shared" si="47"/>
        <v>0</v>
      </c>
      <c r="BI174" s="191">
        <f t="shared" si="48"/>
        <v>0</v>
      </c>
      <c r="BJ174" s="18" t="s">
        <v>76</v>
      </c>
      <c r="BK174" s="191">
        <f t="shared" si="49"/>
        <v>0</v>
      </c>
      <c r="BL174" s="18" t="s">
        <v>123</v>
      </c>
      <c r="BM174" s="190" t="s">
        <v>465</v>
      </c>
    </row>
    <row r="175" spans="1:65" s="2" customFormat="1" ht="16.5" customHeight="1">
      <c r="A175" s="35"/>
      <c r="B175" s="36"/>
      <c r="C175" s="179" t="s">
        <v>466</v>
      </c>
      <c r="D175" s="179" t="s">
        <v>118</v>
      </c>
      <c r="E175" s="180" t="s">
        <v>413</v>
      </c>
      <c r="F175" s="181" t="s">
        <v>414</v>
      </c>
      <c r="G175" s="182" t="s">
        <v>129</v>
      </c>
      <c r="H175" s="183">
        <v>8</v>
      </c>
      <c r="I175" s="184"/>
      <c r="J175" s="185">
        <f t="shared" si="40"/>
        <v>0</v>
      </c>
      <c r="K175" s="181" t="s">
        <v>130</v>
      </c>
      <c r="L175" s="40"/>
      <c r="M175" s="186" t="s">
        <v>19</v>
      </c>
      <c r="N175" s="187" t="s">
        <v>39</v>
      </c>
      <c r="O175" s="65"/>
      <c r="P175" s="188">
        <f t="shared" si="41"/>
        <v>0</v>
      </c>
      <c r="Q175" s="188">
        <v>0</v>
      </c>
      <c r="R175" s="188">
        <f t="shared" si="42"/>
        <v>0</v>
      </c>
      <c r="S175" s="188">
        <v>0</v>
      </c>
      <c r="T175" s="189">
        <f t="shared" si="43"/>
        <v>0</v>
      </c>
      <c r="U175" s="35"/>
      <c r="V175" s="35"/>
      <c r="W175" s="35"/>
      <c r="X175" s="35"/>
      <c r="Y175" s="35"/>
      <c r="Z175" s="35"/>
      <c r="AA175" s="35"/>
      <c r="AB175" s="35"/>
      <c r="AC175" s="35"/>
      <c r="AD175" s="35"/>
      <c r="AE175" s="35"/>
      <c r="AR175" s="190" t="s">
        <v>123</v>
      </c>
      <c r="AT175" s="190" t="s">
        <v>118</v>
      </c>
      <c r="AU175" s="190" t="s">
        <v>76</v>
      </c>
      <c r="AY175" s="18" t="s">
        <v>117</v>
      </c>
      <c r="BE175" s="191">
        <f t="shared" si="44"/>
        <v>0</v>
      </c>
      <c r="BF175" s="191">
        <f t="shared" si="45"/>
        <v>0</v>
      </c>
      <c r="BG175" s="191">
        <f t="shared" si="46"/>
        <v>0</v>
      </c>
      <c r="BH175" s="191">
        <f t="shared" si="47"/>
        <v>0</v>
      </c>
      <c r="BI175" s="191">
        <f t="shared" si="48"/>
        <v>0</v>
      </c>
      <c r="BJ175" s="18" t="s">
        <v>76</v>
      </c>
      <c r="BK175" s="191">
        <f t="shared" si="49"/>
        <v>0</v>
      </c>
      <c r="BL175" s="18" t="s">
        <v>123</v>
      </c>
      <c r="BM175" s="190" t="s">
        <v>467</v>
      </c>
    </row>
    <row r="176" spans="1:65" s="2" customFormat="1" ht="16.5" customHeight="1">
      <c r="A176" s="35"/>
      <c r="B176" s="36"/>
      <c r="C176" s="179" t="s">
        <v>468</v>
      </c>
      <c r="D176" s="179" t="s">
        <v>118</v>
      </c>
      <c r="E176" s="180" t="s">
        <v>417</v>
      </c>
      <c r="F176" s="181" t="s">
        <v>418</v>
      </c>
      <c r="G176" s="182" t="s">
        <v>129</v>
      </c>
      <c r="H176" s="183">
        <v>6</v>
      </c>
      <c r="I176" s="184"/>
      <c r="J176" s="185">
        <f t="shared" si="40"/>
        <v>0</v>
      </c>
      <c r="K176" s="181" t="s">
        <v>130</v>
      </c>
      <c r="L176" s="40"/>
      <c r="M176" s="186" t="s">
        <v>19</v>
      </c>
      <c r="N176" s="187" t="s">
        <v>39</v>
      </c>
      <c r="O176" s="65"/>
      <c r="P176" s="188">
        <f t="shared" si="41"/>
        <v>0</v>
      </c>
      <c r="Q176" s="188">
        <v>0</v>
      </c>
      <c r="R176" s="188">
        <f t="shared" si="42"/>
        <v>0</v>
      </c>
      <c r="S176" s="188">
        <v>0</v>
      </c>
      <c r="T176" s="189">
        <f t="shared" si="43"/>
        <v>0</v>
      </c>
      <c r="U176" s="35"/>
      <c r="V176" s="35"/>
      <c r="W176" s="35"/>
      <c r="X176" s="35"/>
      <c r="Y176" s="35"/>
      <c r="Z176" s="35"/>
      <c r="AA176" s="35"/>
      <c r="AB176" s="35"/>
      <c r="AC176" s="35"/>
      <c r="AD176" s="35"/>
      <c r="AE176" s="35"/>
      <c r="AR176" s="190" t="s">
        <v>123</v>
      </c>
      <c r="AT176" s="190" t="s">
        <v>118</v>
      </c>
      <c r="AU176" s="190" t="s">
        <v>76</v>
      </c>
      <c r="AY176" s="18" t="s">
        <v>117</v>
      </c>
      <c r="BE176" s="191">
        <f t="shared" si="44"/>
        <v>0</v>
      </c>
      <c r="BF176" s="191">
        <f t="shared" si="45"/>
        <v>0</v>
      </c>
      <c r="BG176" s="191">
        <f t="shared" si="46"/>
        <v>0</v>
      </c>
      <c r="BH176" s="191">
        <f t="shared" si="47"/>
        <v>0</v>
      </c>
      <c r="BI176" s="191">
        <f t="shared" si="48"/>
        <v>0</v>
      </c>
      <c r="BJ176" s="18" t="s">
        <v>76</v>
      </c>
      <c r="BK176" s="191">
        <f t="shared" si="49"/>
        <v>0</v>
      </c>
      <c r="BL176" s="18" t="s">
        <v>123</v>
      </c>
      <c r="BM176" s="190" t="s">
        <v>469</v>
      </c>
    </row>
    <row r="177" spans="1:65" s="2" customFormat="1" ht="16.5" customHeight="1">
      <c r="A177" s="35"/>
      <c r="B177" s="36"/>
      <c r="C177" s="179" t="s">
        <v>470</v>
      </c>
      <c r="D177" s="179" t="s">
        <v>118</v>
      </c>
      <c r="E177" s="180" t="s">
        <v>471</v>
      </c>
      <c r="F177" s="181" t="s">
        <v>472</v>
      </c>
      <c r="G177" s="182" t="s">
        <v>139</v>
      </c>
      <c r="H177" s="183">
        <v>105</v>
      </c>
      <c r="I177" s="184"/>
      <c r="J177" s="185">
        <f t="shared" si="40"/>
        <v>0</v>
      </c>
      <c r="K177" s="181" t="s">
        <v>130</v>
      </c>
      <c r="L177" s="40"/>
      <c r="M177" s="186" t="s">
        <v>19</v>
      </c>
      <c r="N177" s="187" t="s">
        <v>39</v>
      </c>
      <c r="O177" s="65"/>
      <c r="P177" s="188">
        <f t="shared" si="41"/>
        <v>0</v>
      </c>
      <c r="Q177" s="188">
        <v>0</v>
      </c>
      <c r="R177" s="188">
        <f t="shared" si="42"/>
        <v>0</v>
      </c>
      <c r="S177" s="188">
        <v>0</v>
      </c>
      <c r="T177" s="189">
        <f t="shared" si="43"/>
        <v>0</v>
      </c>
      <c r="U177" s="35"/>
      <c r="V177" s="35"/>
      <c r="W177" s="35"/>
      <c r="X177" s="35"/>
      <c r="Y177" s="35"/>
      <c r="Z177" s="35"/>
      <c r="AA177" s="35"/>
      <c r="AB177" s="35"/>
      <c r="AC177" s="35"/>
      <c r="AD177" s="35"/>
      <c r="AE177" s="35"/>
      <c r="AR177" s="190" t="s">
        <v>123</v>
      </c>
      <c r="AT177" s="190" t="s">
        <v>118</v>
      </c>
      <c r="AU177" s="190" t="s">
        <v>76</v>
      </c>
      <c r="AY177" s="18" t="s">
        <v>117</v>
      </c>
      <c r="BE177" s="191">
        <f t="shared" si="44"/>
        <v>0</v>
      </c>
      <c r="BF177" s="191">
        <f t="shared" si="45"/>
        <v>0</v>
      </c>
      <c r="BG177" s="191">
        <f t="shared" si="46"/>
        <v>0</v>
      </c>
      <c r="BH177" s="191">
        <f t="shared" si="47"/>
        <v>0</v>
      </c>
      <c r="BI177" s="191">
        <f t="shared" si="48"/>
        <v>0</v>
      </c>
      <c r="BJ177" s="18" t="s">
        <v>76</v>
      </c>
      <c r="BK177" s="191">
        <f t="shared" si="49"/>
        <v>0</v>
      </c>
      <c r="BL177" s="18" t="s">
        <v>123</v>
      </c>
      <c r="BM177" s="190" t="s">
        <v>473</v>
      </c>
    </row>
    <row r="178" spans="1:65" s="2" customFormat="1" ht="16.5" customHeight="1">
      <c r="A178" s="35"/>
      <c r="B178" s="36"/>
      <c r="C178" s="179" t="s">
        <v>474</v>
      </c>
      <c r="D178" s="179" t="s">
        <v>118</v>
      </c>
      <c r="E178" s="180" t="s">
        <v>475</v>
      </c>
      <c r="F178" s="181" t="s">
        <v>476</v>
      </c>
      <c r="G178" s="182" t="s">
        <v>139</v>
      </c>
      <c r="H178" s="183">
        <v>55</v>
      </c>
      <c r="I178" s="184"/>
      <c r="J178" s="185">
        <f t="shared" si="40"/>
        <v>0</v>
      </c>
      <c r="K178" s="181" t="s">
        <v>130</v>
      </c>
      <c r="L178" s="40"/>
      <c r="M178" s="186" t="s">
        <v>19</v>
      </c>
      <c r="N178" s="187" t="s">
        <v>39</v>
      </c>
      <c r="O178" s="65"/>
      <c r="P178" s="188">
        <f t="shared" si="41"/>
        <v>0</v>
      </c>
      <c r="Q178" s="188">
        <v>0</v>
      </c>
      <c r="R178" s="188">
        <f t="shared" si="42"/>
        <v>0</v>
      </c>
      <c r="S178" s="188">
        <v>0</v>
      </c>
      <c r="T178" s="189">
        <f t="shared" si="43"/>
        <v>0</v>
      </c>
      <c r="U178" s="35"/>
      <c r="V178" s="35"/>
      <c r="W178" s="35"/>
      <c r="X178" s="35"/>
      <c r="Y178" s="35"/>
      <c r="Z178" s="35"/>
      <c r="AA178" s="35"/>
      <c r="AB178" s="35"/>
      <c r="AC178" s="35"/>
      <c r="AD178" s="35"/>
      <c r="AE178" s="35"/>
      <c r="AR178" s="190" t="s">
        <v>123</v>
      </c>
      <c r="AT178" s="190" t="s">
        <v>118</v>
      </c>
      <c r="AU178" s="190" t="s">
        <v>76</v>
      </c>
      <c r="AY178" s="18" t="s">
        <v>117</v>
      </c>
      <c r="BE178" s="191">
        <f t="shared" si="44"/>
        <v>0</v>
      </c>
      <c r="BF178" s="191">
        <f t="shared" si="45"/>
        <v>0</v>
      </c>
      <c r="BG178" s="191">
        <f t="shared" si="46"/>
        <v>0</v>
      </c>
      <c r="BH178" s="191">
        <f t="shared" si="47"/>
        <v>0</v>
      </c>
      <c r="BI178" s="191">
        <f t="shared" si="48"/>
        <v>0</v>
      </c>
      <c r="BJ178" s="18" t="s">
        <v>76</v>
      </c>
      <c r="BK178" s="191">
        <f t="shared" si="49"/>
        <v>0</v>
      </c>
      <c r="BL178" s="18" t="s">
        <v>123</v>
      </c>
      <c r="BM178" s="190" t="s">
        <v>477</v>
      </c>
    </row>
    <row r="179" spans="1:65" s="2" customFormat="1" ht="16.5" customHeight="1">
      <c r="A179" s="35"/>
      <c r="B179" s="36"/>
      <c r="C179" s="179" t="s">
        <v>478</v>
      </c>
      <c r="D179" s="179" t="s">
        <v>118</v>
      </c>
      <c r="E179" s="180" t="s">
        <v>479</v>
      </c>
      <c r="F179" s="181" t="s">
        <v>433</v>
      </c>
      <c r="G179" s="182" t="s">
        <v>139</v>
      </c>
      <c r="H179" s="183">
        <v>105</v>
      </c>
      <c r="I179" s="184"/>
      <c r="J179" s="185">
        <f t="shared" si="40"/>
        <v>0</v>
      </c>
      <c r="K179" s="181" t="s">
        <v>130</v>
      </c>
      <c r="L179" s="40"/>
      <c r="M179" s="186" t="s">
        <v>19</v>
      </c>
      <c r="N179" s="187" t="s">
        <v>39</v>
      </c>
      <c r="O179" s="65"/>
      <c r="P179" s="188">
        <f t="shared" si="41"/>
        <v>0</v>
      </c>
      <c r="Q179" s="188">
        <v>0</v>
      </c>
      <c r="R179" s="188">
        <f t="shared" si="42"/>
        <v>0</v>
      </c>
      <c r="S179" s="188">
        <v>0</v>
      </c>
      <c r="T179" s="189">
        <f t="shared" si="43"/>
        <v>0</v>
      </c>
      <c r="U179" s="35"/>
      <c r="V179" s="35"/>
      <c r="W179" s="35"/>
      <c r="X179" s="35"/>
      <c r="Y179" s="35"/>
      <c r="Z179" s="35"/>
      <c r="AA179" s="35"/>
      <c r="AB179" s="35"/>
      <c r="AC179" s="35"/>
      <c r="AD179" s="35"/>
      <c r="AE179" s="35"/>
      <c r="AR179" s="190" t="s">
        <v>123</v>
      </c>
      <c r="AT179" s="190" t="s">
        <v>118</v>
      </c>
      <c r="AU179" s="190" t="s">
        <v>76</v>
      </c>
      <c r="AY179" s="18" t="s">
        <v>117</v>
      </c>
      <c r="BE179" s="191">
        <f t="shared" si="44"/>
        <v>0</v>
      </c>
      <c r="BF179" s="191">
        <f t="shared" si="45"/>
        <v>0</v>
      </c>
      <c r="BG179" s="191">
        <f t="shared" si="46"/>
        <v>0</v>
      </c>
      <c r="BH179" s="191">
        <f t="shared" si="47"/>
        <v>0</v>
      </c>
      <c r="BI179" s="191">
        <f t="shared" si="48"/>
        <v>0</v>
      </c>
      <c r="BJ179" s="18" t="s">
        <v>76</v>
      </c>
      <c r="BK179" s="191">
        <f t="shared" si="49"/>
        <v>0</v>
      </c>
      <c r="BL179" s="18" t="s">
        <v>123</v>
      </c>
      <c r="BM179" s="190" t="s">
        <v>480</v>
      </c>
    </row>
    <row r="180" spans="1:65" s="2" customFormat="1" ht="16.5" customHeight="1">
      <c r="A180" s="35"/>
      <c r="B180" s="36"/>
      <c r="C180" s="179" t="s">
        <v>481</v>
      </c>
      <c r="D180" s="179" t="s">
        <v>118</v>
      </c>
      <c r="E180" s="180" t="s">
        <v>482</v>
      </c>
      <c r="F180" s="181" t="s">
        <v>483</v>
      </c>
      <c r="G180" s="182" t="s">
        <v>462</v>
      </c>
      <c r="H180" s="183">
        <v>157.5</v>
      </c>
      <c r="I180" s="184"/>
      <c r="J180" s="185">
        <f t="shared" si="40"/>
        <v>0</v>
      </c>
      <c r="K180" s="181" t="s">
        <v>130</v>
      </c>
      <c r="L180" s="40"/>
      <c r="M180" s="186" t="s">
        <v>19</v>
      </c>
      <c r="N180" s="187" t="s">
        <v>39</v>
      </c>
      <c r="O180" s="65"/>
      <c r="P180" s="188">
        <f t="shared" si="41"/>
        <v>0</v>
      </c>
      <c r="Q180" s="188">
        <v>0</v>
      </c>
      <c r="R180" s="188">
        <f t="shared" si="42"/>
        <v>0</v>
      </c>
      <c r="S180" s="188">
        <v>0</v>
      </c>
      <c r="T180" s="189">
        <f t="shared" si="43"/>
        <v>0</v>
      </c>
      <c r="U180" s="35"/>
      <c r="V180" s="35"/>
      <c r="W180" s="35"/>
      <c r="X180" s="35"/>
      <c r="Y180" s="35"/>
      <c r="Z180" s="35"/>
      <c r="AA180" s="35"/>
      <c r="AB180" s="35"/>
      <c r="AC180" s="35"/>
      <c r="AD180" s="35"/>
      <c r="AE180" s="35"/>
      <c r="AR180" s="190" t="s">
        <v>123</v>
      </c>
      <c r="AT180" s="190" t="s">
        <v>118</v>
      </c>
      <c r="AU180" s="190" t="s">
        <v>76</v>
      </c>
      <c r="AY180" s="18" t="s">
        <v>117</v>
      </c>
      <c r="BE180" s="191">
        <f t="shared" si="44"/>
        <v>0</v>
      </c>
      <c r="BF180" s="191">
        <f t="shared" si="45"/>
        <v>0</v>
      </c>
      <c r="BG180" s="191">
        <f t="shared" si="46"/>
        <v>0</v>
      </c>
      <c r="BH180" s="191">
        <f t="shared" si="47"/>
        <v>0</v>
      </c>
      <c r="BI180" s="191">
        <f t="shared" si="48"/>
        <v>0</v>
      </c>
      <c r="BJ180" s="18" t="s">
        <v>76</v>
      </c>
      <c r="BK180" s="191">
        <f t="shared" si="49"/>
        <v>0</v>
      </c>
      <c r="BL180" s="18" t="s">
        <v>123</v>
      </c>
      <c r="BM180" s="190" t="s">
        <v>484</v>
      </c>
    </row>
    <row r="181" spans="1:65" s="11" customFormat="1" ht="25.9" customHeight="1">
      <c r="B181" s="165"/>
      <c r="C181" s="166"/>
      <c r="D181" s="167" t="s">
        <v>67</v>
      </c>
      <c r="E181" s="168" t="s">
        <v>485</v>
      </c>
      <c r="F181" s="168" t="s">
        <v>486</v>
      </c>
      <c r="G181" s="166"/>
      <c r="H181" s="166"/>
      <c r="I181" s="169"/>
      <c r="J181" s="170">
        <f>BK181</f>
        <v>0</v>
      </c>
      <c r="K181" s="166"/>
      <c r="L181" s="171"/>
      <c r="M181" s="172"/>
      <c r="N181" s="173"/>
      <c r="O181" s="173"/>
      <c r="P181" s="174">
        <f>SUM(P182:P185)</f>
        <v>0</v>
      </c>
      <c r="Q181" s="173"/>
      <c r="R181" s="174">
        <f>SUM(R182:R185)</f>
        <v>0</v>
      </c>
      <c r="S181" s="173"/>
      <c r="T181" s="175">
        <f>SUM(T182:T185)</f>
        <v>0</v>
      </c>
      <c r="AR181" s="176" t="s">
        <v>76</v>
      </c>
      <c r="AT181" s="177" t="s">
        <v>67</v>
      </c>
      <c r="AU181" s="177" t="s">
        <v>68</v>
      </c>
      <c r="AY181" s="176" t="s">
        <v>117</v>
      </c>
      <c r="BK181" s="178">
        <f>SUM(BK182:BK185)</f>
        <v>0</v>
      </c>
    </row>
    <row r="182" spans="1:65" s="2" customFormat="1" ht="16.5" customHeight="1">
      <c r="A182" s="35"/>
      <c r="B182" s="36"/>
      <c r="C182" s="179" t="s">
        <v>487</v>
      </c>
      <c r="D182" s="179" t="s">
        <v>118</v>
      </c>
      <c r="E182" s="180" t="s">
        <v>119</v>
      </c>
      <c r="F182" s="181" t="s">
        <v>120</v>
      </c>
      <c r="G182" s="182" t="s">
        <v>121</v>
      </c>
      <c r="H182" s="183">
        <v>40</v>
      </c>
      <c r="I182" s="184"/>
      <c r="J182" s="185">
        <f>ROUND(I182*H182,2)</f>
        <v>0</v>
      </c>
      <c r="K182" s="181" t="s">
        <v>122</v>
      </c>
      <c r="L182" s="40"/>
      <c r="M182" s="186" t="s">
        <v>19</v>
      </c>
      <c r="N182" s="187" t="s">
        <v>39</v>
      </c>
      <c r="O182" s="65"/>
      <c r="P182" s="188">
        <f>O182*H182</f>
        <v>0</v>
      </c>
      <c r="Q182" s="188">
        <v>0</v>
      </c>
      <c r="R182" s="188">
        <f>Q182*H182</f>
        <v>0</v>
      </c>
      <c r="S182" s="188">
        <v>0</v>
      </c>
      <c r="T182" s="189">
        <f>S182*H182</f>
        <v>0</v>
      </c>
      <c r="U182" s="35"/>
      <c r="V182" s="35"/>
      <c r="W182" s="35"/>
      <c r="X182" s="35"/>
      <c r="Y182" s="35"/>
      <c r="Z182" s="35"/>
      <c r="AA182" s="35"/>
      <c r="AB182" s="35"/>
      <c r="AC182" s="35"/>
      <c r="AD182" s="35"/>
      <c r="AE182" s="35"/>
      <c r="AR182" s="190" t="s">
        <v>123</v>
      </c>
      <c r="AT182" s="190" t="s">
        <v>118</v>
      </c>
      <c r="AU182" s="190" t="s">
        <v>76</v>
      </c>
      <c r="AY182" s="18" t="s">
        <v>117</v>
      </c>
      <c r="BE182" s="191">
        <f>IF(N182="základní",J182,0)</f>
        <v>0</v>
      </c>
      <c r="BF182" s="191">
        <f>IF(N182="snížená",J182,0)</f>
        <v>0</v>
      </c>
      <c r="BG182" s="191">
        <f>IF(N182="zákl. přenesená",J182,0)</f>
        <v>0</v>
      </c>
      <c r="BH182" s="191">
        <f>IF(N182="sníž. přenesená",J182,0)</f>
        <v>0</v>
      </c>
      <c r="BI182" s="191">
        <f>IF(N182="nulová",J182,0)</f>
        <v>0</v>
      </c>
      <c r="BJ182" s="18" t="s">
        <v>76</v>
      </c>
      <c r="BK182" s="191">
        <f>ROUND(I182*H182,2)</f>
        <v>0</v>
      </c>
      <c r="BL182" s="18" t="s">
        <v>123</v>
      </c>
      <c r="BM182" s="190" t="s">
        <v>488</v>
      </c>
    </row>
    <row r="183" spans="1:65" s="2" customFormat="1" ht="16.5" customHeight="1">
      <c r="A183" s="35"/>
      <c r="B183" s="36"/>
      <c r="C183" s="179" t="s">
        <v>489</v>
      </c>
      <c r="D183" s="179" t="s">
        <v>118</v>
      </c>
      <c r="E183" s="180" t="s">
        <v>490</v>
      </c>
      <c r="F183" s="181" t="s">
        <v>491</v>
      </c>
      <c r="G183" s="182" t="s">
        <v>129</v>
      </c>
      <c r="H183" s="183">
        <v>5</v>
      </c>
      <c r="I183" s="184"/>
      <c r="J183" s="185">
        <f>ROUND(I183*H183,2)</f>
        <v>0</v>
      </c>
      <c r="K183" s="181" t="s">
        <v>130</v>
      </c>
      <c r="L183" s="40"/>
      <c r="M183" s="186" t="s">
        <v>19</v>
      </c>
      <c r="N183" s="187" t="s">
        <v>39</v>
      </c>
      <c r="O183" s="65"/>
      <c r="P183" s="188">
        <f>O183*H183</f>
        <v>0</v>
      </c>
      <c r="Q183" s="188">
        <v>0</v>
      </c>
      <c r="R183" s="188">
        <f>Q183*H183</f>
        <v>0</v>
      </c>
      <c r="S183" s="188">
        <v>0</v>
      </c>
      <c r="T183" s="189">
        <f>S183*H183</f>
        <v>0</v>
      </c>
      <c r="U183" s="35"/>
      <c r="V183" s="35"/>
      <c r="W183" s="35"/>
      <c r="X183" s="35"/>
      <c r="Y183" s="35"/>
      <c r="Z183" s="35"/>
      <c r="AA183" s="35"/>
      <c r="AB183" s="35"/>
      <c r="AC183" s="35"/>
      <c r="AD183" s="35"/>
      <c r="AE183" s="35"/>
      <c r="AR183" s="190" t="s">
        <v>123</v>
      </c>
      <c r="AT183" s="190" t="s">
        <v>118</v>
      </c>
      <c r="AU183" s="190" t="s">
        <v>76</v>
      </c>
      <c r="AY183" s="18" t="s">
        <v>117</v>
      </c>
      <c r="BE183" s="191">
        <f>IF(N183="základní",J183,0)</f>
        <v>0</v>
      </c>
      <c r="BF183" s="191">
        <f>IF(N183="snížená",J183,0)</f>
        <v>0</v>
      </c>
      <c r="BG183" s="191">
        <f>IF(N183="zákl. přenesená",J183,0)</f>
        <v>0</v>
      </c>
      <c r="BH183" s="191">
        <f>IF(N183="sníž. přenesená",J183,0)</f>
        <v>0</v>
      </c>
      <c r="BI183" s="191">
        <f>IF(N183="nulová",J183,0)</f>
        <v>0</v>
      </c>
      <c r="BJ183" s="18" t="s">
        <v>76</v>
      </c>
      <c r="BK183" s="191">
        <f>ROUND(I183*H183,2)</f>
        <v>0</v>
      </c>
      <c r="BL183" s="18" t="s">
        <v>123</v>
      </c>
      <c r="BM183" s="190" t="s">
        <v>492</v>
      </c>
    </row>
    <row r="184" spans="1:65" s="2" customFormat="1" ht="21.75" customHeight="1">
      <c r="A184" s="35"/>
      <c r="B184" s="36"/>
      <c r="C184" s="179" t="s">
        <v>493</v>
      </c>
      <c r="D184" s="179" t="s">
        <v>118</v>
      </c>
      <c r="E184" s="180" t="s">
        <v>494</v>
      </c>
      <c r="F184" s="181" t="s">
        <v>495</v>
      </c>
      <c r="G184" s="182" t="s">
        <v>129</v>
      </c>
      <c r="H184" s="183">
        <v>70</v>
      </c>
      <c r="I184" s="184"/>
      <c r="J184" s="185">
        <f>ROUND(I184*H184,2)</f>
        <v>0</v>
      </c>
      <c r="K184" s="181" t="s">
        <v>130</v>
      </c>
      <c r="L184" s="40"/>
      <c r="M184" s="186" t="s">
        <v>19</v>
      </c>
      <c r="N184" s="187" t="s">
        <v>39</v>
      </c>
      <c r="O184" s="65"/>
      <c r="P184" s="188">
        <f>O184*H184</f>
        <v>0</v>
      </c>
      <c r="Q184" s="188">
        <v>0</v>
      </c>
      <c r="R184" s="188">
        <f>Q184*H184</f>
        <v>0</v>
      </c>
      <c r="S184" s="188">
        <v>0</v>
      </c>
      <c r="T184" s="189">
        <f>S184*H184</f>
        <v>0</v>
      </c>
      <c r="U184" s="35"/>
      <c r="V184" s="35"/>
      <c r="W184" s="35"/>
      <c r="X184" s="35"/>
      <c r="Y184" s="35"/>
      <c r="Z184" s="35"/>
      <c r="AA184" s="35"/>
      <c r="AB184" s="35"/>
      <c r="AC184" s="35"/>
      <c r="AD184" s="35"/>
      <c r="AE184" s="35"/>
      <c r="AR184" s="190" t="s">
        <v>123</v>
      </c>
      <c r="AT184" s="190" t="s">
        <v>118</v>
      </c>
      <c r="AU184" s="190" t="s">
        <v>76</v>
      </c>
      <c r="AY184" s="18" t="s">
        <v>117</v>
      </c>
      <c r="BE184" s="191">
        <f>IF(N184="základní",J184,0)</f>
        <v>0</v>
      </c>
      <c r="BF184" s="191">
        <f>IF(N184="snížená",J184,0)</f>
        <v>0</v>
      </c>
      <c r="BG184" s="191">
        <f>IF(N184="zákl. přenesená",J184,0)</f>
        <v>0</v>
      </c>
      <c r="BH184" s="191">
        <f>IF(N184="sníž. přenesená",J184,0)</f>
        <v>0</v>
      </c>
      <c r="BI184" s="191">
        <f>IF(N184="nulová",J184,0)</f>
        <v>0</v>
      </c>
      <c r="BJ184" s="18" t="s">
        <v>76</v>
      </c>
      <c r="BK184" s="191">
        <f>ROUND(I184*H184,2)</f>
        <v>0</v>
      </c>
      <c r="BL184" s="18" t="s">
        <v>123</v>
      </c>
      <c r="BM184" s="190" t="s">
        <v>496</v>
      </c>
    </row>
    <row r="185" spans="1:65" s="2" customFormat="1" ht="16.5" customHeight="1">
      <c r="A185" s="35"/>
      <c r="B185" s="36"/>
      <c r="C185" s="179" t="s">
        <v>497</v>
      </c>
      <c r="D185" s="179" t="s">
        <v>118</v>
      </c>
      <c r="E185" s="180" t="s">
        <v>190</v>
      </c>
      <c r="F185" s="181" t="s">
        <v>191</v>
      </c>
      <c r="G185" s="182" t="s">
        <v>192</v>
      </c>
      <c r="H185" s="183">
        <v>132</v>
      </c>
      <c r="I185" s="184"/>
      <c r="J185" s="185">
        <f>ROUND(I185*H185,2)</f>
        <v>0</v>
      </c>
      <c r="K185" s="181" t="s">
        <v>130</v>
      </c>
      <c r="L185" s="40"/>
      <c r="M185" s="196" t="s">
        <v>19</v>
      </c>
      <c r="N185" s="197" t="s">
        <v>39</v>
      </c>
      <c r="O185" s="198"/>
      <c r="P185" s="199">
        <f>O185*H185</f>
        <v>0</v>
      </c>
      <c r="Q185" s="199">
        <v>0</v>
      </c>
      <c r="R185" s="199">
        <f>Q185*H185</f>
        <v>0</v>
      </c>
      <c r="S185" s="199">
        <v>0</v>
      </c>
      <c r="T185" s="200">
        <f>S185*H185</f>
        <v>0</v>
      </c>
      <c r="U185" s="35"/>
      <c r="V185" s="35"/>
      <c r="W185" s="35"/>
      <c r="X185" s="35"/>
      <c r="Y185" s="35"/>
      <c r="Z185" s="35"/>
      <c r="AA185" s="35"/>
      <c r="AB185" s="35"/>
      <c r="AC185" s="35"/>
      <c r="AD185" s="35"/>
      <c r="AE185" s="35"/>
      <c r="AR185" s="190" t="s">
        <v>123</v>
      </c>
      <c r="AT185" s="190" t="s">
        <v>118</v>
      </c>
      <c r="AU185" s="190" t="s">
        <v>76</v>
      </c>
      <c r="AY185" s="18" t="s">
        <v>117</v>
      </c>
      <c r="BE185" s="191">
        <f>IF(N185="základní",J185,0)</f>
        <v>0</v>
      </c>
      <c r="BF185" s="191">
        <f>IF(N185="snížená",J185,0)</f>
        <v>0</v>
      </c>
      <c r="BG185" s="191">
        <f>IF(N185="zákl. přenesená",J185,0)</f>
        <v>0</v>
      </c>
      <c r="BH185" s="191">
        <f>IF(N185="sníž. přenesená",J185,0)</f>
        <v>0</v>
      </c>
      <c r="BI185" s="191">
        <f>IF(N185="nulová",J185,0)</f>
        <v>0</v>
      </c>
      <c r="BJ185" s="18" t="s">
        <v>76</v>
      </c>
      <c r="BK185" s="191">
        <f>ROUND(I185*H185,2)</f>
        <v>0</v>
      </c>
      <c r="BL185" s="18" t="s">
        <v>123</v>
      </c>
      <c r="BM185" s="190" t="s">
        <v>498</v>
      </c>
    </row>
    <row r="186" spans="1:65" s="2" customFormat="1" ht="6.95" customHeight="1">
      <c r="A186" s="35"/>
      <c r="B186" s="48"/>
      <c r="C186" s="49"/>
      <c r="D186" s="49"/>
      <c r="E186" s="49"/>
      <c r="F186" s="49"/>
      <c r="G186" s="49"/>
      <c r="H186" s="49"/>
      <c r="I186" s="137"/>
      <c r="J186" s="49"/>
      <c r="K186" s="49"/>
      <c r="L186" s="40"/>
      <c r="M186" s="35"/>
      <c r="O186" s="35"/>
      <c r="P186" s="35"/>
      <c r="Q186" s="35"/>
      <c r="R186" s="35"/>
      <c r="S186" s="35"/>
      <c r="T186" s="35"/>
      <c r="U186" s="35"/>
      <c r="V186" s="35"/>
      <c r="W186" s="35"/>
      <c r="X186" s="35"/>
      <c r="Y186" s="35"/>
      <c r="Z186" s="35"/>
      <c r="AA186" s="35"/>
      <c r="AB186" s="35"/>
      <c r="AC186" s="35"/>
      <c r="AD186" s="35"/>
      <c r="AE186" s="35"/>
    </row>
  </sheetData>
  <sheetProtection algorithmName="SHA-512" hashValue="sUV/hyM4Bb9I/99PUGu+/M+9r8lcfEqj8dy3zwnkDF1MxGrk2/XWRcqoUcRRrTn3jTr99lQbYtp0Fiu59oyXHw==" saltValue="2nR4ymk8PUpurmFuHueaOpqOf2eWAmYctlVX+Qh0uvPoDAXKKxrkGatdrbsUsut4TLvJnW8XKOBQAYaIREv+NQ==" spinCount="100000" sheet="1" objects="1" scenarios="1" formatColumns="0" formatRows="0" autoFilter="0"/>
  <autoFilter ref="C82:K185"/>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99"/>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75"/>
      <c r="M2" s="375"/>
      <c r="N2" s="375"/>
      <c r="O2" s="375"/>
      <c r="P2" s="375"/>
      <c r="Q2" s="375"/>
      <c r="R2" s="375"/>
      <c r="S2" s="375"/>
      <c r="T2" s="375"/>
      <c r="U2" s="375"/>
      <c r="V2" s="375"/>
      <c r="AT2" s="18" t="s">
        <v>81</v>
      </c>
    </row>
    <row r="3" spans="1:46" s="1" customFormat="1" ht="6.95" customHeight="1">
      <c r="B3" s="103"/>
      <c r="C3" s="104"/>
      <c r="D3" s="104"/>
      <c r="E3" s="104"/>
      <c r="F3" s="104"/>
      <c r="G3" s="104"/>
      <c r="H3" s="104"/>
      <c r="I3" s="105"/>
      <c r="J3" s="104"/>
      <c r="K3" s="104"/>
      <c r="L3" s="21"/>
      <c r="AT3" s="18" t="s">
        <v>78</v>
      </c>
    </row>
    <row r="4" spans="1:46" s="1" customFormat="1" ht="24.95" customHeight="1">
      <c r="B4" s="21"/>
      <c r="D4" s="106" t="s">
        <v>91</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76" t="str">
        <f>'Rekapitulace stavby'!K6</f>
        <v>Oprava parkovacích ploch - žst. Olomouc hlavní nádraží</v>
      </c>
      <c r="F7" s="377"/>
      <c r="G7" s="377"/>
      <c r="H7" s="377"/>
      <c r="I7" s="102"/>
      <c r="L7" s="21"/>
    </row>
    <row r="8" spans="1:46" s="2" customFormat="1" ht="12" customHeight="1">
      <c r="A8" s="35"/>
      <c r="B8" s="40"/>
      <c r="C8" s="35"/>
      <c r="D8" s="108" t="s">
        <v>92</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78" t="s">
        <v>499</v>
      </c>
      <c r="F9" s="379"/>
      <c r="G9" s="379"/>
      <c r="H9" s="379"/>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f>'Rekapitulace stavby'!AN8</f>
        <v>0</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24</v>
      </c>
      <c r="E14" s="35"/>
      <c r="F14" s="35"/>
      <c r="G14" s="35"/>
      <c r="H14" s="35"/>
      <c r="I14" s="112" t="s">
        <v>25</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22</v>
      </c>
      <c r="F15" s="35"/>
      <c r="G15" s="35"/>
      <c r="H15" s="35"/>
      <c r="I15" s="112" t="s">
        <v>26</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27</v>
      </c>
      <c r="E17" s="35"/>
      <c r="F17" s="35"/>
      <c r="G17" s="35"/>
      <c r="H17" s="35"/>
      <c r="I17" s="112" t="s">
        <v>25</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80" t="str">
        <f>'Rekapitulace stavby'!E14</f>
        <v>Vyplň údaj</v>
      </c>
      <c r="F18" s="381"/>
      <c r="G18" s="381"/>
      <c r="H18" s="381"/>
      <c r="I18" s="112" t="s">
        <v>26</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29</v>
      </c>
      <c r="E20" s="35"/>
      <c r="F20" s="35"/>
      <c r="G20" s="35"/>
      <c r="H20" s="35"/>
      <c r="I20" s="112" t="s">
        <v>25</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22</v>
      </c>
      <c r="F21" s="35"/>
      <c r="G21" s="35"/>
      <c r="H21" s="35"/>
      <c r="I21" s="112" t="s">
        <v>26</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31</v>
      </c>
      <c r="E23" s="35"/>
      <c r="F23" s="35"/>
      <c r="G23" s="35"/>
      <c r="H23" s="35"/>
      <c r="I23" s="112" t="s">
        <v>25</v>
      </c>
      <c r="J23" s="111" t="s">
        <v>19</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
        <v>22</v>
      </c>
      <c r="F24" s="35"/>
      <c r="G24" s="35"/>
      <c r="H24" s="35"/>
      <c r="I24" s="112" t="s">
        <v>26</v>
      </c>
      <c r="J24" s="111" t="s">
        <v>19</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32</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82" t="s">
        <v>19</v>
      </c>
      <c r="F27" s="382"/>
      <c r="G27" s="382"/>
      <c r="H27" s="382"/>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34</v>
      </c>
      <c r="E30" s="35"/>
      <c r="F30" s="35"/>
      <c r="G30" s="35"/>
      <c r="H30" s="35"/>
      <c r="I30" s="109"/>
      <c r="J30" s="121">
        <f>ROUND(J93,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36</v>
      </c>
      <c r="G32" s="35"/>
      <c r="H32" s="35"/>
      <c r="I32" s="123" t="s">
        <v>35</v>
      </c>
      <c r="J32" s="122" t="s">
        <v>37</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38</v>
      </c>
      <c r="E33" s="108" t="s">
        <v>39</v>
      </c>
      <c r="F33" s="125">
        <f>ROUND((SUM(BE93:BE498)),  2)</f>
        <v>0</v>
      </c>
      <c r="G33" s="35"/>
      <c r="H33" s="35"/>
      <c r="I33" s="126">
        <v>0.21</v>
      </c>
      <c r="J33" s="125">
        <f>ROUND(((SUM(BE93:BE498))*I33),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40</v>
      </c>
      <c r="F34" s="125">
        <f>ROUND((SUM(BF93:BF498)),  2)</f>
        <v>0</v>
      </c>
      <c r="G34" s="35"/>
      <c r="H34" s="35"/>
      <c r="I34" s="126">
        <v>0.15</v>
      </c>
      <c r="J34" s="125">
        <f>ROUND(((SUM(BF93:BF498))*I34),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41</v>
      </c>
      <c r="F35" s="125">
        <f>ROUND((SUM(BG93:BG498)),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42</v>
      </c>
      <c r="F36" s="125">
        <f>ROUND((SUM(BH93:BH498)),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43</v>
      </c>
      <c r="F37" s="125">
        <f>ROUND((SUM(BI93:BI498)),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44</v>
      </c>
      <c r="E39" s="129"/>
      <c r="F39" s="129"/>
      <c r="G39" s="130" t="s">
        <v>45</v>
      </c>
      <c r="H39" s="131" t="s">
        <v>46</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94</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83" t="str">
        <f>E7</f>
        <v>Oprava parkovacích ploch - žst. Olomouc hlavní nádraží</v>
      </c>
      <c r="F48" s="384"/>
      <c r="G48" s="384"/>
      <c r="H48" s="384"/>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92</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36" t="str">
        <f>E9</f>
        <v>SO 01 - Oprava stávajících zpevněných ploch a oplocení</v>
      </c>
      <c r="F50" s="385"/>
      <c r="G50" s="385"/>
      <c r="H50" s="385"/>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 </v>
      </c>
      <c r="G52" s="37"/>
      <c r="H52" s="37"/>
      <c r="I52" s="112" t="s">
        <v>23</v>
      </c>
      <c r="J52" s="60">
        <f>IF(J12="","",J12)</f>
        <v>0</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15.2" customHeight="1">
      <c r="A54" s="35"/>
      <c r="B54" s="36"/>
      <c r="C54" s="30" t="s">
        <v>24</v>
      </c>
      <c r="D54" s="37"/>
      <c r="E54" s="37"/>
      <c r="F54" s="28" t="str">
        <f>E15</f>
        <v xml:space="preserve"> </v>
      </c>
      <c r="G54" s="37"/>
      <c r="H54" s="37"/>
      <c r="I54" s="112" t="s">
        <v>29</v>
      </c>
      <c r="J54" s="33" t="str">
        <f>E21</f>
        <v xml:space="preserve"> </v>
      </c>
      <c r="K54" s="37"/>
      <c r="L54" s="110"/>
      <c r="S54" s="35"/>
      <c r="T54" s="35"/>
      <c r="U54" s="35"/>
      <c r="V54" s="35"/>
      <c r="W54" s="35"/>
      <c r="X54" s="35"/>
      <c r="Y54" s="35"/>
      <c r="Z54" s="35"/>
      <c r="AA54" s="35"/>
      <c r="AB54" s="35"/>
      <c r="AC54" s="35"/>
      <c r="AD54" s="35"/>
      <c r="AE54" s="35"/>
    </row>
    <row r="55" spans="1:47" s="2" customFormat="1" ht="15.2" customHeight="1">
      <c r="A55" s="35"/>
      <c r="B55" s="36"/>
      <c r="C55" s="30" t="s">
        <v>27</v>
      </c>
      <c r="D55" s="37"/>
      <c r="E55" s="37"/>
      <c r="F55" s="28" t="str">
        <f>IF(E18="","",E18)</f>
        <v>Vyplň údaj</v>
      </c>
      <c r="G55" s="37"/>
      <c r="H55" s="37"/>
      <c r="I55" s="112" t="s">
        <v>31</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95</v>
      </c>
      <c r="D57" s="142"/>
      <c r="E57" s="142"/>
      <c r="F57" s="142"/>
      <c r="G57" s="142"/>
      <c r="H57" s="142"/>
      <c r="I57" s="143"/>
      <c r="J57" s="144" t="s">
        <v>96</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66</v>
      </c>
      <c r="D59" s="37"/>
      <c r="E59" s="37"/>
      <c r="F59" s="37"/>
      <c r="G59" s="37"/>
      <c r="H59" s="37"/>
      <c r="I59" s="109"/>
      <c r="J59" s="78">
        <f>J93</f>
        <v>0</v>
      </c>
      <c r="K59" s="37"/>
      <c r="L59" s="110"/>
      <c r="S59" s="35"/>
      <c r="T59" s="35"/>
      <c r="U59" s="35"/>
      <c r="V59" s="35"/>
      <c r="W59" s="35"/>
      <c r="X59" s="35"/>
      <c r="Y59" s="35"/>
      <c r="Z59" s="35"/>
      <c r="AA59" s="35"/>
      <c r="AB59" s="35"/>
      <c r="AC59" s="35"/>
      <c r="AD59" s="35"/>
      <c r="AE59" s="35"/>
      <c r="AU59" s="18" t="s">
        <v>97</v>
      </c>
    </row>
    <row r="60" spans="1:47" s="9" customFormat="1" ht="24.95" customHeight="1">
      <c r="B60" s="146"/>
      <c r="C60" s="147"/>
      <c r="D60" s="148" t="s">
        <v>500</v>
      </c>
      <c r="E60" s="149"/>
      <c r="F60" s="149"/>
      <c r="G60" s="149"/>
      <c r="H60" s="149"/>
      <c r="I60" s="150"/>
      <c r="J60" s="151">
        <f>J94</f>
        <v>0</v>
      </c>
      <c r="K60" s="147"/>
      <c r="L60" s="152"/>
    </row>
    <row r="61" spans="1:47" s="12" customFormat="1" ht="19.899999999999999" customHeight="1">
      <c r="B61" s="201"/>
      <c r="C61" s="202"/>
      <c r="D61" s="203" t="s">
        <v>501</v>
      </c>
      <c r="E61" s="204"/>
      <c r="F61" s="204"/>
      <c r="G61" s="204"/>
      <c r="H61" s="204"/>
      <c r="I61" s="205"/>
      <c r="J61" s="206">
        <f>J95</f>
        <v>0</v>
      </c>
      <c r="K61" s="202"/>
      <c r="L61" s="207"/>
    </row>
    <row r="62" spans="1:47" s="12" customFormat="1" ht="19.899999999999999" customHeight="1">
      <c r="B62" s="201"/>
      <c r="C62" s="202"/>
      <c r="D62" s="203" t="s">
        <v>502</v>
      </c>
      <c r="E62" s="204"/>
      <c r="F62" s="204"/>
      <c r="G62" s="204"/>
      <c r="H62" s="204"/>
      <c r="I62" s="205"/>
      <c r="J62" s="206">
        <f>J198</f>
        <v>0</v>
      </c>
      <c r="K62" s="202"/>
      <c r="L62" s="207"/>
    </row>
    <row r="63" spans="1:47" s="12" customFormat="1" ht="19.899999999999999" customHeight="1">
      <c r="B63" s="201"/>
      <c r="C63" s="202"/>
      <c r="D63" s="203" t="s">
        <v>503</v>
      </c>
      <c r="E63" s="204"/>
      <c r="F63" s="204"/>
      <c r="G63" s="204"/>
      <c r="H63" s="204"/>
      <c r="I63" s="205"/>
      <c r="J63" s="206">
        <f>J213</f>
        <v>0</v>
      </c>
      <c r="K63" s="202"/>
      <c r="L63" s="207"/>
    </row>
    <row r="64" spans="1:47" s="12" customFormat="1" ht="19.899999999999999" customHeight="1">
      <c r="B64" s="201"/>
      <c r="C64" s="202"/>
      <c r="D64" s="203" t="s">
        <v>504</v>
      </c>
      <c r="E64" s="204"/>
      <c r="F64" s="204"/>
      <c r="G64" s="204"/>
      <c r="H64" s="204"/>
      <c r="I64" s="205"/>
      <c r="J64" s="206">
        <f>J263</f>
        <v>0</v>
      </c>
      <c r="K64" s="202"/>
      <c r="L64" s="207"/>
    </row>
    <row r="65" spans="1:31" s="12" customFormat="1" ht="19.899999999999999" customHeight="1">
      <c r="B65" s="201"/>
      <c r="C65" s="202"/>
      <c r="D65" s="203" t="s">
        <v>505</v>
      </c>
      <c r="E65" s="204"/>
      <c r="F65" s="204"/>
      <c r="G65" s="204"/>
      <c r="H65" s="204"/>
      <c r="I65" s="205"/>
      <c r="J65" s="206">
        <f>J346</f>
        <v>0</v>
      </c>
      <c r="K65" s="202"/>
      <c r="L65" s="207"/>
    </row>
    <row r="66" spans="1:31" s="12" customFormat="1" ht="19.899999999999999" customHeight="1">
      <c r="B66" s="201"/>
      <c r="C66" s="202"/>
      <c r="D66" s="203" t="s">
        <v>506</v>
      </c>
      <c r="E66" s="204"/>
      <c r="F66" s="204"/>
      <c r="G66" s="204"/>
      <c r="H66" s="204"/>
      <c r="I66" s="205"/>
      <c r="J66" s="206">
        <f>J352</f>
        <v>0</v>
      </c>
      <c r="K66" s="202"/>
      <c r="L66" s="207"/>
    </row>
    <row r="67" spans="1:31" s="12" customFormat="1" ht="19.899999999999999" customHeight="1">
      <c r="B67" s="201"/>
      <c r="C67" s="202"/>
      <c r="D67" s="203" t="s">
        <v>507</v>
      </c>
      <c r="E67" s="204"/>
      <c r="F67" s="204"/>
      <c r="G67" s="204"/>
      <c r="H67" s="204"/>
      <c r="I67" s="205"/>
      <c r="J67" s="206">
        <f>J358</f>
        <v>0</v>
      </c>
      <c r="K67" s="202"/>
      <c r="L67" s="207"/>
    </row>
    <row r="68" spans="1:31" s="12" customFormat="1" ht="19.899999999999999" customHeight="1">
      <c r="B68" s="201"/>
      <c r="C68" s="202"/>
      <c r="D68" s="203" t="s">
        <v>508</v>
      </c>
      <c r="E68" s="204"/>
      <c r="F68" s="204"/>
      <c r="G68" s="204"/>
      <c r="H68" s="204"/>
      <c r="I68" s="205"/>
      <c r="J68" s="206">
        <f>J458</f>
        <v>0</v>
      </c>
      <c r="K68" s="202"/>
      <c r="L68" s="207"/>
    </row>
    <row r="69" spans="1:31" s="12" customFormat="1" ht="19.899999999999999" customHeight="1">
      <c r="B69" s="201"/>
      <c r="C69" s="202"/>
      <c r="D69" s="203" t="s">
        <v>509</v>
      </c>
      <c r="E69" s="204"/>
      <c r="F69" s="204"/>
      <c r="G69" s="204"/>
      <c r="H69" s="204"/>
      <c r="I69" s="205"/>
      <c r="J69" s="206">
        <f>J477</f>
        <v>0</v>
      </c>
      <c r="K69" s="202"/>
      <c r="L69" s="207"/>
    </row>
    <row r="70" spans="1:31" s="9" customFormat="1" ht="24.95" customHeight="1">
      <c r="B70" s="146"/>
      <c r="C70" s="147"/>
      <c r="D70" s="148" t="s">
        <v>510</v>
      </c>
      <c r="E70" s="149"/>
      <c r="F70" s="149"/>
      <c r="G70" s="149"/>
      <c r="H70" s="149"/>
      <c r="I70" s="150"/>
      <c r="J70" s="151">
        <f>J479</f>
        <v>0</v>
      </c>
      <c r="K70" s="147"/>
      <c r="L70" s="152"/>
    </row>
    <row r="71" spans="1:31" s="12" customFormat="1" ht="19.899999999999999" customHeight="1">
      <c r="B71" s="201"/>
      <c r="C71" s="202"/>
      <c r="D71" s="203" t="s">
        <v>511</v>
      </c>
      <c r="E71" s="204"/>
      <c r="F71" s="204"/>
      <c r="G71" s="204"/>
      <c r="H71" s="204"/>
      <c r="I71" s="205"/>
      <c r="J71" s="206">
        <f>J480</f>
        <v>0</v>
      </c>
      <c r="K71" s="202"/>
      <c r="L71" s="207"/>
    </row>
    <row r="72" spans="1:31" s="12" customFormat="1" ht="19.899999999999999" customHeight="1">
      <c r="B72" s="201"/>
      <c r="C72" s="202"/>
      <c r="D72" s="203" t="s">
        <v>512</v>
      </c>
      <c r="E72" s="204"/>
      <c r="F72" s="204"/>
      <c r="G72" s="204"/>
      <c r="H72" s="204"/>
      <c r="I72" s="205"/>
      <c r="J72" s="206">
        <f>J486</f>
        <v>0</v>
      </c>
      <c r="K72" s="202"/>
      <c r="L72" s="207"/>
    </row>
    <row r="73" spans="1:31" s="12" customFormat="1" ht="19.899999999999999" customHeight="1">
      <c r="B73" s="201"/>
      <c r="C73" s="202"/>
      <c r="D73" s="203" t="s">
        <v>513</v>
      </c>
      <c r="E73" s="204"/>
      <c r="F73" s="204"/>
      <c r="G73" s="204"/>
      <c r="H73" s="204"/>
      <c r="I73" s="205"/>
      <c r="J73" s="206">
        <f>J492</f>
        <v>0</v>
      </c>
      <c r="K73" s="202"/>
      <c r="L73" s="207"/>
    </row>
    <row r="74" spans="1:31" s="2" customFormat="1" ht="21.75" customHeight="1">
      <c r="A74" s="35"/>
      <c r="B74" s="36"/>
      <c r="C74" s="37"/>
      <c r="D74" s="37"/>
      <c r="E74" s="37"/>
      <c r="F74" s="37"/>
      <c r="G74" s="37"/>
      <c r="H74" s="37"/>
      <c r="I74" s="109"/>
      <c r="J74" s="37"/>
      <c r="K74" s="37"/>
      <c r="L74" s="110"/>
      <c r="S74" s="35"/>
      <c r="T74" s="35"/>
      <c r="U74" s="35"/>
      <c r="V74" s="35"/>
      <c r="W74" s="35"/>
      <c r="X74" s="35"/>
      <c r="Y74" s="35"/>
      <c r="Z74" s="35"/>
      <c r="AA74" s="35"/>
      <c r="AB74" s="35"/>
      <c r="AC74" s="35"/>
      <c r="AD74" s="35"/>
      <c r="AE74" s="35"/>
    </row>
    <row r="75" spans="1:31" s="2" customFormat="1" ht="6.95" customHeight="1">
      <c r="A75" s="35"/>
      <c r="B75" s="48"/>
      <c r="C75" s="49"/>
      <c r="D75" s="49"/>
      <c r="E75" s="49"/>
      <c r="F75" s="49"/>
      <c r="G75" s="49"/>
      <c r="H75" s="49"/>
      <c r="I75" s="137"/>
      <c r="J75" s="49"/>
      <c r="K75" s="49"/>
      <c r="L75" s="110"/>
      <c r="S75" s="35"/>
      <c r="T75" s="35"/>
      <c r="U75" s="35"/>
      <c r="V75" s="35"/>
      <c r="W75" s="35"/>
      <c r="X75" s="35"/>
      <c r="Y75" s="35"/>
      <c r="Z75" s="35"/>
      <c r="AA75" s="35"/>
      <c r="AB75" s="35"/>
      <c r="AC75" s="35"/>
      <c r="AD75" s="35"/>
      <c r="AE75" s="35"/>
    </row>
    <row r="79" spans="1:31" s="2" customFormat="1" ht="6.95" customHeight="1">
      <c r="A79" s="35"/>
      <c r="B79" s="50"/>
      <c r="C79" s="51"/>
      <c r="D79" s="51"/>
      <c r="E79" s="51"/>
      <c r="F79" s="51"/>
      <c r="G79" s="51"/>
      <c r="H79" s="51"/>
      <c r="I79" s="140"/>
      <c r="J79" s="51"/>
      <c r="K79" s="51"/>
      <c r="L79" s="110"/>
      <c r="S79" s="35"/>
      <c r="T79" s="35"/>
      <c r="U79" s="35"/>
      <c r="V79" s="35"/>
      <c r="W79" s="35"/>
      <c r="X79" s="35"/>
      <c r="Y79" s="35"/>
      <c r="Z79" s="35"/>
      <c r="AA79" s="35"/>
      <c r="AB79" s="35"/>
      <c r="AC79" s="35"/>
      <c r="AD79" s="35"/>
      <c r="AE79" s="35"/>
    </row>
    <row r="80" spans="1:31" s="2" customFormat="1" ht="24.95" customHeight="1">
      <c r="A80" s="35"/>
      <c r="B80" s="36"/>
      <c r="C80" s="24" t="s">
        <v>102</v>
      </c>
      <c r="D80" s="37"/>
      <c r="E80" s="37"/>
      <c r="F80" s="37"/>
      <c r="G80" s="37"/>
      <c r="H80" s="37"/>
      <c r="I80" s="109"/>
      <c r="J80" s="37"/>
      <c r="K80" s="37"/>
      <c r="L80" s="110"/>
      <c r="S80" s="35"/>
      <c r="T80" s="35"/>
      <c r="U80" s="35"/>
      <c r="V80" s="35"/>
      <c r="W80" s="35"/>
      <c r="X80" s="35"/>
      <c r="Y80" s="35"/>
      <c r="Z80" s="35"/>
      <c r="AA80" s="35"/>
      <c r="AB80" s="35"/>
      <c r="AC80" s="35"/>
      <c r="AD80" s="35"/>
      <c r="AE80" s="35"/>
    </row>
    <row r="81" spans="1:65" s="2" customFormat="1" ht="6.95" customHeight="1">
      <c r="A81" s="35"/>
      <c r="B81" s="36"/>
      <c r="C81" s="37"/>
      <c r="D81" s="37"/>
      <c r="E81" s="37"/>
      <c r="F81" s="37"/>
      <c r="G81" s="37"/>
      <c r="H81" s="37"/>
      <c r="I81" s="109"/>
      <c r="J81" s="37"/>
      <c r="K81" s="37"/>
      <c r="L81" s="110"/>
      <c r="S81" s="35"/>
      <c r="T81" s="35"/>
      <c r="U81" s="35"/>
      <c r="V81" s="35"/>
      <c r="W81" s="35"/>
      <c r="X81" s="35"/>
      <c r="Y81" s="35"/>
      <c r="Z81" s="35"/>
      <c r="AA81" s="35"/>
      <c r="AB81" s="35"/>
      <c r="AC81" s="35"/>
      <c r="AD81" s="35"/>
      <c r="AE81" s="35"/>
    </row>
    <row r="82" spans="1:65" s="2" customFormat="1" ht="12" customHeight="1">
      <c r="A82" s="35"/>
      <c r="B82" s="36"/>
      <c r="C82" s="30" t="s">
        <v>16</v>
      </c>
      <c r="D82" s="37"/>
      <c r="E82" s="37"/>
      <c r="F82" s="37"/>
      <c r="G82" s="37"/>
      <c r="H82" s="37"/>
      <c r="I82" s="109"/>
      <c r="J82" s="37"/>
      <c r="K82" s="37"/>
      <c r="L82" s="110"/>
      <c r="S82" s="35"/>
      <c r="T82" s="35"/>
      <c r="U82" s="35"/>
      <c r="V82" s="35"/>
      <c r="W82" s="35"/>
      <c r="X82" s="35"/>
      <c r="Y82" s="35"/>
      <c r="Z82" s="35"/>
      <c r="AA82" s="35"/>
      <c r="AB82" s="35"/>
      <c r="AC82" s="35"/>
      <c r="AD82" s="35"/>
      <c r="AE82" s="35"/>
    </row>
    <row r="83" spans="1:65" s="2" customFormat="1" ht="16.5" customHeight="1">
      <c r="A83" s="35"/>
      <c r="B83" s="36"/>
      <c r="C83" s="37"/>
      <c r="D83" s="37"/>
      <c r="E83" s="383" t="str">
        <f>E7</f>
        <v>Oprava parkovacích ploch - žst. Olomouc hlavní nádraží</v>
      </c>
      <c r="F83" s="384"/>
      <c r="G83" s="384"/>
      <c r="H83" s="384"/>
      <c r="I83" s="109"/>
      <c r="J83" s="37"/>
      <c r="K83" s="37"/>
      <c r="L83" s="110"/>
      <c r="S83" s="35"/>
      <c r="T83" s="35"/>
      <c r="U83" s="35"/>
      <c r="V83" s="35"/>
      <c r="W83" s="35"/>
      <c r="X83" s="35"/>
      <c r="Y83" s="35"/>
      <c r="Z83" s="35"/>
      <c r="AA83" s="35"/>
      <c r="AB83" s="35"/>
      <c r="AC83" s="35"/>
      <c r="AD83" s="35"/>
      <c r="AE83" s="35"/>
    </row>
    <row r="84" spans="1:65" s="2" customFormat="1" ht="12" customHeight="1">
      <c r="A84" s="35"/>
      <c r="B84" s="36"/>
      <c r="C84" s="30" t="s">
        <v>92</v>
      </c>
      <c r="D84" s="37"/>
      <c r="E84" s="37"/>
      <c r="F84" s="37"/>
      <c r="G84" s="37"/>
      <c r="H84" s="37"/>
      <c r="I84" s="109"/>
      <c r="J84" s="37"/>
      <c r="K84" s="37"/>
      <c r="L84" s="110"/>
      <c r="S84" s="35"/>
      <c r="T84" s="35"/>
      <c r="U84" s="35"/>
      <c r="V84" s="35"/>
      <c r="W84" s="35"/>
      <c r="X84" s="35"/>
      <c r="Y84" s="35"/>
      <c r="Z84" s="35"/>
      <c r="AA84" s="35"/>
      <c r="AB84" s="35"/>
      <c r="AC84" s="35"/>
      <c r="AD84" s="35"/>
      <c r="AE84" s="35"/>
    </row>
    <row r="85" spans="1:65" s="2" customFormat="1" ht="16.5" customHeight="1">
      <c r="A85" s="35"/>
      <c r="B85" s="36"/>
      <c r="C85" s="37"/>
      <c r="D85" s="37"/>
      <c r="E85" s="336" t="str">
        <f>E9</f>
        <v>SO 01 - Oprava stávajících zpevněných ploch a oplocení</v>
      </c>
      <c r="F85" s="385"/>
      <c r="G85" s="385"/>
      <c r="H85" s="385"/>
      <c r="I85" s="109"/>
      <c r="J85" s="37"/>
      <c r="K85" s="37"/>
      <c r="L85" s="110"/>
      <c r="S85" s="35"/>
      <c r="T85" s="35"/>
      <c r="U85" s="35"/>
      <c r="V85" s="35"/>
      <c r="W85" s="35"/>
      <c r="X85" s="35"/>
      <c r="Y85" s="35"/>
      <c r="Z85" s="35"/>
      <c r="AA85" s="35"/>
      <c r="AB85" s="35"/>
      <c r="AC85" s="35"/>
      <c r="AD85" s="35"/>
      <c r="AE85" s="35"/>
    </row>
    <row r="86" spans="1:65" s="2" customFormat="1" ht="6.95" customHeight="1">
      <c r="A86" s="35"/>
      <c r="B86" s="36"/>
      <c r="C86" s="37"/>
      <c r="D86" s="37"/>
      <c r="E86" s="37"/>
      <c r="F86" s="37"/>
      <c r="G86" s="37"/>
      <c r="H86" s="37"/>
      <c r="I86" s="109"/>
      <c r="J86" s="37"/>
      <c r="K86" s="37"/>
      <c r="L86" s="110"/>
      <c r="S86" s="35"/>
      <c r="T86" s="35"/>
      <c r="U86" s="35"/>
      <c r="V86" s="35"/>
      <c r="W86" s="35"/>
      <c r="X86" s="35"/>
      <c r="Y86" s="35"/>
      <c r="Z86" s="35"/>
      <c r="AA86" s="35"/>
      <c r="AB86" s="35"/>
      <c r="AC86" s="35"/>
      <c r="AD86" s="35"/>
      <c r="AE86" s="35"/>
    </row>
    <row r="87" spans="1:65" s="2" customFormat="1" ht="12" customHeight="1">
      <c r="A87" s="35"/>
      <c r="B87" s="36"/>
      <c r="C87" s="30" t="s">
        <v>21</v>
      </c>
      <c r="D87" s="37"/>
      <c r="E87" s="37"/>
      <c r="F87" s="28" t="str">
        <f>F12</f>
        <v xml:space="preserve"> </v>
      </c>
      <c r="G87" s="37"/>
      <c r="H87" s="37"/>
      <c r="I87" s="112" t="s">
        <v>23</v>
      </c>
      <c r="J87" s="60">
        <f>IF(J12="","",J12)</f>
        <v>0</v>
      </c>
      <c r="K87" s="37"/>
      <c r="L87" s="110"/>
      <c r="S87" s="35"/>
      <c r="T87" s="35"/>
      <c r="U87" s="35"/>
      <c r="V87" s="35"/>
      <c r="W87" s="35"/>
      <c r="X87" s="35"/>
      <c r="Y87" s="35"/>
      <c r="Z87" s="35"/>
      <c r="AA87" s="35"/>
      <c r="AB87" s="35"/>
      <c r="AC87" s="35"/>
      <c r="AD87" s="35"/>
      <c r="AE87" s="35"/>
    </row>
    <row r="88" spans="1:65" s="2" customFormat="1" ht="6.95" customHeight="1">
      <c r="A88" s="35"/>
      <c r="B88" s="36"/>
      <c r="C88" s="37"/>
      <c r="D88" s="37"/>
      <c r="E88" s="37"/>
      <c r="F88" s="37"/>
      <c r="G88" s="37"/>
      <c r="H88" s="37"/>
      <c r="I88" s="109"/>
      <c r="J88" s="37"/>
      <c r="K88" s="37"/>
      <c r="L88" s="110"/>
      <c r="S88" s="35"/>
      <c r="T88" s="35"/>
      <c r="U88" s="35"/>
      <c r="V88" s="35"/>
      <c r="W88" s="35"/>
      <c r="X88" s="35"/>
      <c r="Y88" s="35"/>
      <c r="Z88" s="35"/>
      <c r="AA88" s="35"/>
      <c r="AB88" s="35"/>
      <c r="AC88" s="35"/>
      <c r="AD88" s="35"/>
      <c r="AE88" s="35"/>
    </row>
    <row r="89" spans="1:65" s="2" customFormat="1" ht="15.2" customHeight="1">
      <c r="A89" s="35"/>
      <c r="B89" s="36"/>
      <c r="C89" s="30" t="s">
        <v>24</v>
      </c>
      <c r="D89" s="37"/>
      <c r="E89" s="37"/>
      <c r="F89" s="28" t="str">
        <f>E15</f>
        <v xml:space="preserve"> </v>
      </c>
      <c r="G89" s="37"/>
      <c r="H89" s="37"/>
      <c r="I89" s="112" t="s">
        <v>29</v>
      </c>
      <c r="J89" s="33" t="str">
        <f>E21</f>
        <v xml:space="preserve"> </v>
      </c>
      <c r="K89" s="37"/>
      <c r="L89" s="110"/>
      <c r="S89" s="35"/>
      <c r="T89" s="35"/>
      <c r="U89" s="35"/>
      <c r="V89" s="35"/>
      <c r="W89" s="35"/>
      <c r="X89" s="35"/>
      <c r="Y89" s="35"/>
      <c r="Z89" s="35"/>
      <c r="AA89" s="35"/>
      <c r="AB89" s="35"/>
      <c r="AC89" s="35"/>
      <c r="AD89" s="35"/>
      <c r="AE89" s="35"/>
    </row>
    <row r="90" spans="1:65" s="2" customFormat="1" ht="15.2" customHeight="1">
      <c r="A90" s="35"/>
      <c r="B90" s="36"/>
      <c r="C90" s="30" t="s">
        <v>27</v>
      </c>
      <c r="D90" s="37"/>
      <c r="E90" s="37"/>
      <c r="F90" s="28" t="str">
        <f>IF(E18="","",E18)</f>
        <v>Vyplň údaj</v>
      </c>
      <c r="G90" s="37"/>
      <c r="H90" s="37"/>
      <c r="I90" s="112" t="s">
        <v>31</v>
      </c>
      <c r="J90" s="33" t="str">
        <f>E24</f>
        <v xml:space="preserve"> </v>
      </c>
      <c r="K90" s="37"/>
      <c r="L90" s="110"/>
      <c r="S90" s="35"/>
      <c r="T90" s="35"/>
      <c r="U90" s="35"/>
      <c r="V90" s="35"/>
      <c r="W90" s="35"/>
      <c r="X90" s="35"/>
      <c r="Y90" s="35"/>
      <c r="Z90" s="35"/>
      <c r="AA90" s="35"/>
      <c r="AB90" s="35"/>
      <c r="AC90" s="35"/>
      <c r="AD90" s="35"/>
      <c r="AE90" s="35"/>
    </row>
    <row r="91" spans="1:65" s="2" customFormat="1" ht="10.35" customHeight="1">
      <c r="A91" s="35"/>
      <c r="B91" s="36"/>
      <c r="C91" s="37"/>
      <c r="D91" s="37"/>
      <c r="E91" s="37"/>
      <c r="F91" s="37"/>
      <c r="G91" s="37"/>
      <c r="H91" s="37"/>
      <c r="I91" s="109"/>
      <c r="J91" s="37"/>
      <c r="K91" s="37"/>
      <c r="L91" s="110"/>
      <c r="S91" s="35"/>
      <c r="T91" s="35"/>
      <c r="U91" s="35"/>
      <c r="V91" s="35"/>
      <c r="W91" s="35"/>
      <c r="X91" s="35"/>
      <c r="Y91" s="35"/>
      <c r="Z91" s="35"/>
      <c r="AA91" s="35"/>
      <c r="AB91" s="35"/>
      <c r="AC91" s="35"/>
      <c r="AD91" s="35"/>
      <c r="AE91" s="35"/>
    </row>
    <row r="92" spans="1:65" s="10" customFormat="1" ht="29.25" customHeight="1">
      <c r="A92" s="153"/>
      <c r="B92" s="154"/>
      <c r="C92" s="155" t="s">
        <v>103</v>
      </c>
      <c r="D92" s="156" t="s">
        <v>53</v>
      </c>
      <c r="E92" s="156" t="s">
        <v>49</v>
      </c>
      <c r="F92" s="156" t="s">
        <v>50</v>
      </c>
      <c r="G92" s="156" t="s">
        <v>104</v>
      </c>
      <c r="H92" s="156" t="s">
        <v>105</v>
      </c>
      <c r="I92" s="157" t="s">
        <v>106</v>
      </c>
      <c r="J92" s="156" t="s">
        <v>96</v>
      </c>
      <c r="K92" s="158" t="s">
        <v>107</v>
      </c>
      <c r="L92" s="159"/>
      <c r="M92" s="69" t="s">
        <v>19</v>
      </c>
      <c r="N92" s="70" t="s">
        <v>38</v>
      </c>
      <c r="O92" s="70" t="s">
        <v>108</v>
      </c>
      <c r="P92" s="70" t="s">
        <v>109</v>
      </c>
      <c r="Q92" s="70" t="s">
        <v>110</v>
      </c>
      <c r="R92" s="70" t="s">
        <v>111</v>
      </c>
      <c r="S92" s="70" t="s">
        <v>112</v>
      </c>
      <c r="T92" s="71" t="s">
        <v>113</v>
      </c>
      <c r="U92" s="153"/>
      <c r="V92" s="153"/>
      <c r="W92" s="153"/>
      <c r="X92" s="153"/>
      <c r="Y92" s="153"/>
      <c r="Z92" s="153"/>
      <c r="AA92" s="153"/>
      <c r="AB92" s="153"/>
      <c r="AC92" s="153"/>
      <c r="AD92" s="153"/>
      <c r="AE92" s="153"/>
    </row>
    <row r="93" spans="1:65" s="2" customFormat="1" ht="22.9" customHeight="1">
      <c r="A93" s="35"/>
      <c r="B93" s="36"/>
      <c r="C93" s="76" t="s">
        <v>114</v>
      </c>
      <c r="D93" s="37"/>
      <c r="E93" s="37"/>
      <c r="F93" s="37"/>
      <c r="G93" s="37"/>
      <c r="H93" s="37"/>
      <c r="I93" s="109"/>
      <c r="J93" s="160">
        <f>BK93</f>
        <v>0</v>
      </c>
      <c r="K93" s="37"/>
      <c r="L93" s="40"/>
      <c r="M93" s="72"/>
      <c r="N93" s="161"/>
      <c r="O93" s="73"/>
      <c r="P93" s="162">
        <f>P94+P479</f>
        <v>0</v>
      </c>
      <c r="Q93" s="73"/>
      <c r="R93" s="162">
        <f>R94+R479</f>
        <v>1746.6288487800002</v>
      </c>
      <c r="S93" s="73"/>
      <c r="T93" s="163">
        <f>T94+T479</f>
        <v>602.10566000000006</v>
      </c>
      <c r="U93" s="35"/>
      <c r="V93" s="35"/>
      <c r="W93" s="35"/>
      <c r="X93" s="35"/>
      <c r="Y93" s="35"/>
      <c r="Z93" s="35"/>
      <c r="AA93" s="35"/>
      <c r="AB93" s="35"/>
      <c r="AC93" s="35"/>
      <c r="AD93" s="35"/>
      <c r="AE93" s="35"/>
      <c r="AT93" s="18" t="s">
        <v>67</v>
      </c>
      <c r="AU93" s="18" t="s">
        <v>97</v>
      </c>
      <c r="BK93" s="164">
        <f>BK94+BK479</f>
        <v>0</v>
      </c>
    </row>
    <row r="94" spans="1:65" s="11" customFormat="1" ht="25.9" customHeight="1">
      <c r="B94" s="165"/>
      <c r="C94" s="166"/>
      <c r="D94" s="167" t="s">
        <v>67</v>
      </c>
      <c r="E94" s="168" t="s">
        <v>514</v>
      </c>
      <c r="F94" s="168" t="s">
        <v>515</v>
      </c>
      <c r="G94" s="166"/>
      <c r="H94" s="166"/>
      <c r="I94" s="169"/>
      <c r="J94" s="170">
        <f>BK94</f>
        <v>0</v>
      </c>
      <c r="K94" s="166"/>
      <c r="L94" s="171"/>
      <c r="M94" s="172"/>
      <c r="N94" s="173"/>
      <c r="O94" s="173"/>
      <c r="P94" s="174">
        <f>P95+P198+P213+P263+P346+P352+P358+P458+P477</f>
        <v>0</v>
      </c>
      <c r="Q94" s="173"/>
      <c r="R94" s="174">
        <f>R95+R198+R213+R263+R346+R352+R358+R458+R477</f>
        <v>1746.5866287800002</v>
      </c>
      <c r="S94" s="173"/>
      <c r="T94" s="175">
        <f>T95+T198+T213+T263+T346+T352+T358+T458+T477</f>
        <v>601.06886000000009</v>
      </c>
      <c r="AR94" s="176" t="s">
        <v>76</v>
      </c>
      <c r="AT94" s="177" t="s">
        <v>67</v>
      </c>
      <c r="AU94" s="177" t="s">
        <v>68</v>
      </c>
      <c r="AY94" s="176" t="s">
        <v>117</v>
      </c>
      <c r="BK94" s="178">
        <f>BK95+BK198+BK213+BK263+BK346+BK352+BK358+BK458+BK477</f>
        <v>0</v>
      </c>
    </row>
    <row r="95" spans="1:65" s="11" customFormat="1" ht="22.9" customHeight="1">
      <c r="B95" s="165"/>
      <c r="C95" s="166"/>
      <c r="D95" s="167" t="s">
        <v>67</v>
      </c>
      <c r="E95" s="208" t="s">
        <v>76</v>
      </c>
      <c r="F95" s="208" t="s">
        <v>516</v>
      </c>
      <c r="G95" s="166"/>
      <c r="H95" s="166"/>
      <c r="I95" s="169"/>
      <c r="J95" s="209">
        <f>BK95</f>
        <v>0</v>
      </c>
      <c r="K95" s="166"/>
      <c r="L95" s="171"/>
      <c r="M95" s="172"/>
      <c r="N95" s="173"/>
      <c r="O95" s="173"/>
      <c r="P95" s="174">
        <f>SUM(P96:P197)</f>
        <v>0</v>
      </c>
      <c r="Q95" s="173"/>
      <c r="R95" s="174">
        <f>SUM(R96:R197)</f>
        <v>1.1609999999999999E-2</v>
      </c>
      <c r="S95" s="173"/>
      <c r="T95" s="175">
        <f>SUM(T96:T197)</f>
        <v>567.22639000000004</v>
      </c>
      <c r="AR95" s="176" t="s">
        <v>76</v>
      </c>
      <c r="AT95" s="177" t="s">
        <v>67</v>
      </c>
      <c r="AU95" s="177" t="s">
        <v>76</v>
      </c>
      <c r="AY95" s="176" t="s">
        <v>117</v>
      </c>
      <c r="BK95" s="178">
        <f>SUM(BK96:BK197)</f>
        <v>0</v>
      </c>
    </row>
    <row r="96" spans="1:65" s="2" customFormat="1" ht="16.5" customHeight="1">
      <c r="A96" s="35"/>
      <c r="B96" s="36"/>
      <c r="C96" s="179" t="s">
        <v>76</v>
      </c>
      <c r="D96" s="179" t="s">
        <v>118</v>
      </c>
      <c r="E96" s="180" t="s">
        <v>517</v>
      </c>
      <c r="F96" s="181" t="s">
        <v>518</v>
      </c>
      <c r="G96" s="182" t="s">
        <v>129</v>
      </c>
      <c r="H96" s="183">
        <v>2</v>
      </c>
      <c r="I96" s="184"/>
      <c r="J96" s="185">
        <f>ROUND(I96*H96,2)</f>
        <v>0</v>
      </c>
      <c r="K96" s="181" t="s">
        <v>519</v>
      </c>
      <c r="L96" s="40"/>
      <c r="M96" s="186" t="s">
        <v>19</v>
      </c>
      <c r="N96" s="187" t="s">
        <v>39</v>
      </c>
      <c r="O96" s="65"/>
      <c r="P96" s="188">
        <f>O96*H96</f>
        <v>0</v>
      </c>
      <c r="Q96" s="188">
        <v>0</v>
      </c>
      <c r="R96" s="188">
        <f>Q96*H96</f>
        <v>0</v>
      </c>
      <c r="S96" s="188">
        <v>0</v>
      </c>
      <c r="T96" s="189">
        <f>S96*H96</f>
        <v>0</v>
      </c>
      <c r="U96" s="35"/>
      <c r="V96" s="35"/>
      <c r="W96" s="35"/>
      <c r="X96" s="35"/>
      <c r="Y96" s="35"/>
      <c r="Z96" s="35"/>
      <c r="AA96" s="35"/>
      <c r="AB96" s="35"/>
      <c r="AC96" s="35"/>
      <c r="AD96" s="35"/>
      <c r="AE96" s="35"/>
      <c r="AR96" s="190" t="s">
        <v>123</v>
      </c>
      <c r="AT96" s="190" t="s">
        <v>118</v>
      </c>
      <c r="AU96" s="190" t="s">
        <v>78</v>
      </c>
      <c r="AY96" s="18" t="s">
        <v>117</v>
      </c>
      <c r="BE96" s="191">
        <f>IF(N96="základní",J96,0)</f>
        <v>0</v>
      </c>
      <c r="BF96" s="191">
        <f>IF(N96="snížená",J96,0)</f>
        <v>0</v>
      </c>
      <c r="BG96" s="191">
        <f>IF(N96="zákl. přenesená",J96,0)</f>
        <v>0</v>
      </c>
      <c r="BH96" s="191">
        <f>IF(N96="sníž. přenesená",J96,0)</f>
        <v>0</v>
      </c>
      <c r="BI96" s="191">
        <f>IF(N96="nulová",J96,0)</f>
        <v>0</v>
      </c>
      <c r="BJ96" s="18" t="s">
        <v>76</v>
      </c>
      <c r="BK96" s="191">
        <f>ROUND(I96*H96,2)</f>
        <v>0</v>
      </c>
      <c r="BL96" s="18" t="s">
        <v>123</v>
      </c>
      <c r="BM96" s="190" t="s">
        <v>520</v>
      </c>
    </row>
    <row r="97" spans="1:65" s="2" customFormat="1" ht="107.25">
      <c r="A97" s="35"/>
      <c r="B97" s="36"/>
      <c r="C97" s="37"/>
      <c r="D97" s="192" t="s">
        <v>521</v>
      </c>
      <c r="E97" s="37"/>
      <c r="F97" s="193" t="s">
        <v>522</v>
      </c>
      <c r="G97" s="37"/>
      <c r="H97" s="37"/>
      <c r="I97" s="109"/>
      <c r="J97" s="37"/>
      <c r="K97" s="37"/>
      <c r="L97" s="40"/>
      <c r="M97" s="194"/>
      <c r="N97" s="195"/>
      <c r="O97" s="65"/>
      <c r="P97" s="65"/>
      <c r="Q97" s="65"/>
      <c r="R97" s="65"/>
      <c r="S97" s="65"/>
      <c r="T97" s="66"/>
      <c r="U97" s="35"/>
      <c r="V97" s="35"/>
      <c r="W97" s="35"/>
      <c r="X97" s="35"/>
      <c r="Y97" s="35"/>
      <c r="Z97" s="35"/>
      <c r="AA97" s="35"/>
      <c r="AB97" s="35"/>
      <c r="AC97" s="35"/>
      <c r="AD97" s="35"/>
      <c r="AE97" s="35"/>
      <c r="AT97" s="18" t="s">
        <v>521</v>
      </c>
      <c r="AU97" s="18" t="s">
        <v>78</v>
      </c>
    </row>
    <row r="98" spans="1:65" s="2" customFormat="1" ht="48.75">
      <c r="A98" s="35"/>
      <c r="B98" s="36"/>
      <c r="C98" s="37"/>
      <c r="D98" s="192" t="s">
        <v>125</v>
      </c>
      <c r="E98" s="37"/>
      <c r="F98" s="193" t="s">
        <v>523</v>
      </c>
      <c r="G98" s="37"/>
      <c r="H98" s="37"/>
      <c r="I98" s="109"/>
      <c r="J98" s="37"/>
      <c r="K98" s="37"/>
      <c r="L98" s="40"/>
      <c r="M98" s="194"/>
      <c r="N98" s="195"/>
      <c r="O98" s="65"/>
      <c r="P98" s="65"/>
      <c r="Q98" s="65"/>
      <c r="R98" s="65"/>
      <c r="S98" s="65"/>
      <c r="T98" s="66"/>
      <c r="U98" s="35"/>
      <c r="V98" s="35"/>
      <c r="W98" s="35"/>
      <c r="X98" s="35"/>
      <c r="Y98" s="35"/>
      <c r="Z98" s="35"/>
      <c r="AA98" s="35"/>
      <c r="AB98" s="35"/>
      <c r="AC98" s="35"/>
      <c r="AD98" s="35"/>
      <c r="AE98" s="35"/>
      <c r="AT98" s="18" t="s">
        <v>125</v>
      </c>
      <c r="AU98" s="18" t="s">
        <v>78</v>
      </c>
    </row>
    <row r="99" spans="1:65" s="2" customFormat="1" ht="16.5" customHeight="1">
      <c r="A99" s="35"/>
      <c r="B99" s="36"/>
      <c r="C99" s="179" t="s">
        <v>78</v>
      </c>
      <c r="D99" s="179" t="s">
        <v>118</v>
      </c>
      <c r="E99" s="180" t="s">
        <v>524</v>
      </c>
      <c r="F99" s="181" t="s">
        <v>525</v>
      </c>
      <c r="G99" s="182" t="s">
        <v>129</v>
      </c>
      <c r="H99" s="183">
        <v>2</v>
      </c>
      <c r="I99" s="184"/>
      <c r="J99" s="185">
        <f>ROUND(I99*H99,2)</f>
        <v>0</v>
      </c>
      <c r="K99" s="181" t="s">
        <v>519</v>
      </c>
      <c r="L99" s="40"/>
      <c r="M99" s="186" t="s">
        <v>19</v>
      </c>
      <c r="N99" s="187" t="s">
        <v>39</v>
      </c>
      <c r="O99" s="65"/>
      <c r="P99" s="188">
        <f>O99*H99</f>
        <v>0</v>
      </c>
      <c r="Q99" s="188">
        <v>0</v>
      </c>
      <c r="R99" s="188">
        <f>Q99*H99</f>
        <v>0</v>
      </c>
      <c r="S99" s="188">
        <v>0</v>
      </c>
      <c r="T99" s="189">
        <f>S99*H99</f>
        <v>0</v>
      </c>
      <c r="U99" s="35"/>
      <c r="V99" s="35"/>
      <c r="W99" s="35"/>
      <c r="X99" s="35"/>
      <c r="Y99" s="35"/>
      <c r="Z99" s="35"/>
      <c r="AA99" s="35"/>
      <c r="AB99" s="35"/>
      <c r="AC99" s="35"/>
      <c r="AD99" s="35"/>
      <c r="AE99" s="35"/>
      <c r="AR99" s="190" t="s">
        <v>123</v>
      </c>
      <c r="AT99" s="190" t="s">
        <v>118</v>
      </c>
      <c r="AU99" s="190" t="s">
        <v>78</v>
      </c>
      <c r="AY99" s="18" t="s">
        <v>117</v>
      </c>
      <c r="BE99" s="191">
        <f>IF(N99="základní",J99,0)</f>
        <v>0</v>
      </c>
      <c r="BF99" s="191">
        <f>IF(N99="snížená",J99,0)</f>
        <v>0</v>
      </c>
      <c r="BG99" s="191">
        <f>IF(N99="zákl. přenesená",J99,0)</f>
        <v>0</v>
      </c>
      <c r="BH99" s="191">
        <f>IF(N99="sníž. přenesená",J99,0)</f>
        <v>0</v>
      </c>
      <c r="BI99" s="191">
        <f>IF(N99="nulová",J99,0)</f>
        <v>0</v>
      </c>
      <c r="BJ99" s="18" t="s">
        <v>76</v>
      </c>
      <c r="BK99" s="191">
        <f>ROUND(I99*H99,2)</f>
        <v>0</v>
      </c>
      <c r="BL99" s="18" t="s">
        <v>123</v>
      </c>
      <c r="BM99" s="190" t="s">
        <v>526</v>
      </c>
    </row>
    <row r="100" spans="1:65" s="2" customFormat="1" ht="78">
      <c r="A100" s="35"/>
      <c r="B100" s="36"/>
      <c r="C100" s="37"/>
      <c r="D100" s="192" t="s">
        <v>521</v>
      </c>
      <c r="E100" s="37"/>
      <c r="F100" s="193" t="s">
        <v>527</v>
      </c>
      <c r="G100" s="37"/>
      <c r="H100" s="37"/>
      <c r="I100" s="109"/>
      <c r="J100" s="37"/>
      <c r="K100" s="37"/>
      <c r="L100" s="40"/>
      <c r="M100" s="194"/>
      <c r="N100" s="195"/>
      <c r="O100" s="65"/>
      <c r="P100" s="65"/>
      <c r="Q100" s="65"/>
      <c r="R100" s="65"/>
      <c r="S100" s="65"/>
      <c r="T100" s="66"/>
      <c r="U100" s="35"/>
      <c r="V100" s="35"/>
      <c r="W100" s="35"/>
      <c r="X100" s="35"/>
      <c r="Y100" s="35"/>
      <c r="Z100" s="35"/>
      <c r="AA100" s="35"/>
      <c r="AB100" s="35"/>
      <c r="AC100" s="35"/>
      <c r="AD100" s="35"/>
      <c r="AE100" s="35"/>
      <c r="AT100" s="18" t="s">
        <v>521</v>
      </c>
      <c r="AU100" s="18" t="s">
        <v>78</v>
      </c>
    </row>
    <row r="101" spans="1:65" s="2" customFormat="1" ht="33" customHeight="1">
      <c r="A101" s="35"/>
      <c r="B101" s="36"/>
      <c r="C101" s="179" t="s">
        <v>132</v>
      </c>
      <c r="D101" s="179" t="s">
        <v>118</v>
      </c>
      <c r="E101" s="180" t="s">
        <v>528</v>
      </c>
      <c r="F101" s="181" t="s">
        <v>529</v>
      </c>
      <c r="G101" s="182" t="s">
        <v>530</v>
      </c>
      <c r="H101" s="183">
        <v>37.799999999999997</v>
      </c>
      <c r="I101" s="184"/>
      <c r="J101" s="185">
        <f>ROUND(I101*H101,2)</f>
        <v>0</v>
      </c>
      <c r="K101" s="181" t="s">
        <v>519</v>
      </c>
      <c r="L101" s="40"/>
      <c r="M101" s="186" t="s">
        <v>19</v>
      </c>
      <c r="N101" s="187" t="s">
        <v>39</v>
      </c>
      <c r="O101" s="65"/>
      <c r="P101" s="188">
        <f>O101*H101</f>
        <v>0</v>
      </c>
      <c r="Q101" s="188">
        <v>0</v>
      </c>
      <c r="R101" s="188">
        <f>Q101*H101</f>
        <v>0</v>
      </c>
      <c r="S101" s="188">
        <v>0.255</v>
      </c>
      <c r="T101" s="189">
        <f>S101*H101</f>
        <v>9.6389999999999993</v>
      </c>
      <c r="U101" s="35"/>
      <c r="V101" s="35"/>
      <c r="W101" s="35"/>
      <c r="X101" s="35"/>
      <c r="Y101" s="35"/>
      <c r="Z101" s="35"/>
      <c r="AA101" s="35"/>
      <c r="AB101" s="35"/>
      <c r="AC101" s="35"/>
      <c r="AD101" s="35"/>
      <c r="AE101" s="35"/>
      <c r="AR101" s="190" t="s">
        <v>123</v>
      </c>
      <c r="AT101" s="190" t="s">
        <v>118</v>
      </c>
      <c r="AU101" s="190" t="s">
        <v>78</v>
      </c>
      <c r="AY101" s="18" t="s">
        <v>117</v>
      </c>
      <c r="BE101" s="191">
        <f>IF(N101="základní",J101,0)</f>
        <v>0</v>
      </c>
      <c r="BF101" s="191">
        <f>IF(N101="snížená",J101,0)</f>
        <v>0</v>
      </c>
      <c r="BG101" s="191">
        <f>IF(N101="zákl. přenesená",J101,0)</f>
        <v>0</v>
      </c>
      <c r="BH101" s="191">
        <f>IF(N101="sníž. přenesená",J101,0)</f>
        <v>0</v>
      </c>
      <c r="BI101" s="191">
        <f>IF(N101="nulová",J101,0)</f>
        <v>0</v>
      </c>
      <c r="BJ101" s="18" t="s">
        <v>76</v>
      </c>
      <c r="BK101" s="191">
        <f>ROUND(I101*H101,2)</f>
        <v>0</v>
      </c>
      <c r="BL101" s="18" t="s">
        <v>123</v>
      </c>
      <c r="BM101" s="190" t="s">
        <v>531</v>
      </c>
    </row>
    <row r="102" spans="1:65" s="2" customFormat="1" ht="126.75">
      <c r="A102" s="35"/>
      <c r="B102" s="36"/>
      <c r="C102" s="37"/>
      <c r="D102" s="192" t="s">
        <v>521</v>
      </c>
      <c r="E102" s="37"/>
      <c r="F102" s="193" t="s">
        <v>532</v>
      </c>
      <c r="G102" s="37"/>
      <c r="H102" s="37"/>
      <c r="I102" s="109"/>
      <c r="J102" s="37"/>
      <c r="K102" s="37"/>
      <c r="L102" s="40"/>
      <c r="M102" s="194"/>
      <c r="N102" s="195"/>
      <c r="O102" s="65"/>
      <c r="P102" s="65"/>
      <c r="Q102" s="65"/>
      <c r="R102" s="65"/>
      <c r="S102" s="65"/>
      <c r="T102" s="66"/>
      <c r="U102" s="35"/>
      <c r="V102" s="35"/>
      <c r="W102" s="35"/>
      <c r="X102" s="35"/>
      <c r="Y102" s="35"/>
      <c r="Z102" s="35"/>
      <c r="AA102" s="35"/>
      <c r="AB102" s="35"/>
      <c r="AC102" s="35"/>
      <c r="AD102" s="35"/>
      <c r="AE102" s="35"/>
      <c r="AT102" s="18" t="s">
        <v>521</v>
      </c>
      <c r="AU102" s="18" t="s">
        <v>78</v>
      </c>
    </row>
    <row r="103" spans="1:65" s="2" customFormat="1" ht="48.75">
      <c r="A103" s="35"/>
      <c r="B103" s="36"/>
      <c r="C103" s="37"/>
      <c r="D103" s="192" t="s">
        <v>125</v>
      </c>
      <c r="E103" s="37"/>
      <c r="F103" s="193" t="s">
        <v>533</v>
      </c>
      <c r="G103" s="37"/>
      <c r="H103" s="37"/>
      <c r="I103" s="109"/>
      <c r="J103" s="37"/>
      <c r="K103" s="37"/>
      <c r="L103" s="40"/>
      <c r="M103" s="194"/>
      <c r="N103" s="195"/>
      <c r="O103" s="65"/>
      <c r="P103" s="65"/>
      <c r="Q103" s="65"/>
      <c r="R103" s="65"/>
      <c r="S103" s="65"/>
      <c r="T103" s="66"/>
      <c r="U103" s="35"/>
      <c r="V103" s="35"/>
      <c r="W103" s="35"/>
      <c r="X103" s="35"/>
      <c r="Y103" s="35"/>
      <c r="Z103" s="35"/>
      <c r="AA103" s="35"/>
      <c r="AB103" s="35"/>
      <c r="AC103" s="35"/>
      <c r="AD103" s="35"/>
      <c r="AE103" s="35"/>
      <c r="AT103" s="18" t="s">
        <v>125</v>
      </c>
      <c r="AU103" s="18" t="s">
        <v>78</v>
      </c>
    </row>
    <row r="104" spans="1:65" s="13" customFormat="1" ht="11.25">
      <c r="B104" s="210"/>
      <c r="C104" s="211"/>
      <c r="D104" s="192" t="s">
        <v>534</v>
      </c>
      <c r="E104" s="212" t="s">
        <v>19</v>
      </c>
      <c r="F104" s="213" t="s">
        <v>535</v>
      </c>
      <c r="G104" s="211"/>
      <c r="H104" s="212" t="s">
        <v>19</v>
      </c>
      <c r="I104" s="214"/>
      <c r="J104" s="211"/>
      <c r="K104" s="211"/>
      <c r="L104" s="215"/>
      <c r="M104" s="216"/>
      <c r="N104" s="217"/>
      <c r="O104" s="217"/>
      <c r="P104" s="217"/>
      <c r="Q104" s="217"/>
      <c r="R104" s="217"/>
      <c r="S104" s="217"/>
      <c r="T104" s="218"/>
      <c r="AT104" s="219" t="s">
        <v>534</v>
      </c>
      <c r="AU104" s="219" t="s">
        <v>78</v>
      </c>
      <c r="AV104" s="13" t="s">
        <v>76</v>
      </c>
      <c r="AW104" s="13" t="s">
        <v>30</v>
      </c>
      <c r="AX104" s="13" t="s">
        <v>68</v>
      </c>
      <c r="AY104" s="219" t="s">
        <v>117</v>
      </c>
    </row>
    <row r="105" spans="1:65" s="14" customFormat="1" ht="11.25">
      <c r="B105" s="220"/>
      <c r="C105" s="221"/>
      <c r="D105" s="192" t="s">
        <v>534</v>
      </c>
      <c r="E105" s="222" t="s">
        <v>19</v>
      </c>
      <c r="F105" s="223" t="s">
        <v>536</v>
      </c>
      <c r="G105" s="221"/>
      <c r="H105" s="224">
        <v>37.799999999999997</v>
      </c>
      <c r="I105" s="225"/>
      <c r="J105" s="221"/>
      <c r="K105" s="221"/>
      <c r="L105" s="226"/>
      <c r="M105" s="227"/>
      <c r="N105" s="228"/>
      <c r="O105" s="228"/>
      <c r="P105" s="228"/>
      <c r="Q105" s="228"/>
      <c r="R105" s="228"/>
      <c r="S105" s="228"/>
      <c r="T105" s="229"/>
      <c r="AT105" s="230" t="s">
        <v>534</v>
      </c>
      <c r="AU105" s="230" t="s">
        <v>78</v>
      </c>
      <c r="AV105" s="14" t="s">
        <v>78</v>
      </c>
      <c r="AW105" s="14" t="s">
        <v>30</v>
      </c>
      <c r="AX105" s="14" t="s">
        <v>76</v>
      </c>
      <c r="AY105" s="230" t="s">
        <v>117</v>
      </c>
    </row>
    <row r="106" spans="1:65" s="2" customFormat="1" ht="21.75" customHeight="1">
      <c r="A106" s="35"/>
      <c r="B106" s="36"/>
      <c r="C106" s="179" t="s">
        <v>123</v>
      </c>
      <c r="D106" s="179" t="s">
        <v>118</v>
      </c>
      <c r="E106" s="180" t="s">
        <v>537</v>
      </c>
      <c r="F106" s="181" t="s">
        <v>538</v>
      </c>
      <c r="G106" s="182" t="s">
        <v>530</v>
      </c>
      <c r="H106" s="183">
        <v>1</v>
      </c>
      <c r="I106" s="184"/>
      <c r="J106" s="185">
        <f>ROUND(I106*H106,2)</f>
        <v>0</v>
      </c>
      <c r="K106" s="181" t="s">
        <v>519</v>
      </c>
      <c r="L106" s="40"/>
      <c r="M106" s="186" t="s">
        <v>19</v>
      </c>
      <c r="N106" s="187" t="s">
        <v>39</v>
      </c>
      <c r="O106" s="65"/>
      <c r="P106" s="188">
        <f>O106*H106</f>
        <v>0</v>
      </c>
      <c r="Q106" s="188">
        <v>0</v>
      </c>
      <c r="R106" s="188">
        <f>Q106*H106</f>
        <v>0</v>
      </c>
      <c r="S106" s="188">
        <v>0.29499999999999998</v>
      </c>
      <c r="T106" s="189">
        <f>S106*H106</f>
        <v>0.29499999999999998</v>
      </c>
      <c r="U106" s="35"/>
      <c r="V106" s="35"/>
      <c r="W106" s="35"/>
      <c r="X106" s="35"/>
      <c r="Y106" s="35"/>
      <c r="Z106" s="35"/>
      <c r="AA106" s="35"/>
      <c r="AB106" s="35"/>
      <c r="AC106" s="35"/>
      <c r="AD106" s="35"/>
      <c r="AE106" s="35"/>
      <c r="AR106" s="190" t="s">
        <v>123</v>
      </c>
      <c r="AT106" s="190" t="s">
        <v>118</v>
      </c>
      <c r="AU106" s="190" t="s">
        <v>78</v>
      </c>
      <c r="AY106" s="18" t="s">
        <v>117</v>
      </c>
      <c r="BE106" s="191">
        <f>IF(N106="základní",J106,0)</f>
        <v>0</v>
      </c>
      <c r="BF106" s="191">
        <f>IF(N106="snížená",J106,0)</f>
        <v>0</v>
      </c>
      <c r="BG106" s="191">
        <f>IF(N106="zákl. přenesená",J106,0)</f>
        <v>0</v>
      </c>
      <c r="BH106" s="191">
        <f>IF(N106="sníž. přenesená",J106,0)</f>
        <v>0</v>
      </c>
      <c r="BI106" s="191">
        <f>IF(N106="nulová",J106,0)</f>
        <v>0</v>
      </c>
      <c r="BJ106" s="18" t="s">
        <v>76</v>
      </c>
      <c r="BK106" s="191">
        <f>ROUND(I106*H106,2)</f>
        <v>0</v>
      </c>
      <c r="BL106" s="18" t="s">
        <v>123</v>
      </c>
      <c r="BM106" s="190" t="s">
        <v>539</v>
      </c>
    </row>
    <row r="107" spans="1:65" s="2" customFormat="1" ht="117">
      <c r="A107" s="35"/>
      <c r="B107" s="36"/>
      <c r="C107" s="37"/>
      <c r="D107" s="192" t="s">
        <v>521</v>
      </c>
      <c r="E107" s="37"/>
      <c r="F107" s="193" t="s">
        <v>540</v>
      </c>
      <c r="G107" s="37"/>
      <c r="H107" s="37"/>
      <c r="I107" s="109"/>
      <c r="J107" s="37"/>
      <c r="K107" s="37"/>
      <c r="L107" s="40"/>
      <c r="M107" s="194"/>
      <c r="N107" s="195"/>
      <c r="O107" s="65"/>
      <c r="P107" s="65"/>
      <c r="Q107" s="65"/>
      <c r="R107" s="65"/>
      <c r="S107" s="65"/>
      <c r="T107" s="66"/>
      <c r="U107" s="35"/>
      <c r="V107" s="35"/>
      <c r="W107" s="35"/>
      <c r="X107" s="35"/>
      <c r="Y107" s="35"/>
      <c r="Z107" s="35"/>
      <c r="AA107" s="35"/>
      <c r="AB107" s="35"/>
      <c r="AC107" s="35"/>
      <c r="AD107" s="35"/>
      <c r="AE107" s="35"/>
      <c r="AT107" s="18" t="s">
        <v>521</v>
      </c>
      <c r="AU107" s="18" t="s">
        <v>78</v>
      </c>
    </row>
    <row r="108" spans="1:65" s="2" customFormat="1" ht="48.75">
      <c r="A108" s="35"/>
      <c r="B108" s="36"/>
      <c r="C108" s="37"/>
      <c r="D108" s="192" t="s">
        <v>125</v>
      </c>
      <c r="E108" s="37"/>
      <c r="F108" s="193" t="s">
        <v>541</v>
      </c>
      <c r="G108" s="37"/>
      <c r="H108" s="37"/>
      <c r="I108" s="109"/>
      <c r="J108" s="37"/>
      <c r="K108" s="37"/>
      <c r="L108" s="40"/>
      <c r="M108" s="194"/>
      <c r="N108" s="195"/>
      <c r="O108" s="65"/>
      <c r="P108" s="65"/>
      <c r="Q108" s="65"/>
      <c r="R108" s="65"/>
      <c r="S108" s="65"/>
      <c r="T108" s="66"/>
      <c r="U108" s="35"/>
      <c r="V108" s="35"/>
      <c r="W108" s="35"/>
      <c r="X108" s="35"/>
      <c r="Y108" s="35"/>
      <c r="Z108" s="35"/>
      <c r="AA108" s="35"/>
      <c r="AB108" s="35"/>
      <c r="AC108" s="35"/>
      <c r="AD108" s="35"/>
      <c r="AE108" s="35"/>
      <c r="AT108" s="18" t="s">
        <v>125</v>
      </c>
      <c r="AU108" s="18" t="s">
        <v>78</v>
      </c>
    </row>
    <row r="109" spans="1:65" s="13" customFormat="1" ht="11.25">
      <c r="B109" s="210"/>
      <c r="C109" s="211"/>
      <c r="D109" s="192" t="s">
        <v>534</v>
      </c>
      <c r="E109" s="212" t="s">
        <v>19</v>
      </c>
      <c r="F109" s="213" t="s">
        <v>542</v>
      </c>
      <c r="G109" s="211"/>
      <c r="H109" s="212" t="s">
        <v>19</v>
      </c>
      <c r="I109" s="214"/>
      <c r="J109" s="211"/>
      <c r="K109" s="211"/>
      <c r="L109" s="215"/>
      <c r="M109" s="216"/>
      <c r="N109" s="217"/>
      <c r="O109" s="217"/>
      <c r="P109" s="217"/>
      <c r="Q109" s="217"/>
      <c r="R109" s="217"/>
      <c r="S109" s="217"/>
      <c r="T109" s="218"/>
      <c r="AT109" s="219" t="s">
        <v>534</v>
      </c>
      <c r="AU109" s="219" t="s">
        <v>78</v>
      </c>
      <c r="AV109" s="13" t="s">
        <v>76</v>
      </c>
      <c r="AW109" s="13" t="s">
        <v>30</v>
      </c>
      <c r="AX109" s="13" t="s">
        <v>68</v>
      </c>
      <c r="AY109" s="219" t="s">
        <v>117</v>
      </c>
    </row>
    <row r="110" spans="1:65" s="14" customFormat="1" ht="11.25">
      <c r="B110" s="220"/>
      <c r="C110" s="221"/>
      <c r="D110" s="192" t="s">
        <v>534</v>
      </c>
      <c r="E110" s="222" t="s">
        <v>19</v>
      </c>
      <c r="F110" s="223" t="s">
        <v>543</v>
      </c>
      <c r="G110" s="221"/>
      <c r="H110" s="224">
        <v>1</v>
      </c>
      <c r="I110" s="225"/>
      <c r="J110" s="221"/>
      <c r="K110" s="221"/>
      <c r="L110" s="226"/>
      <c r="M110" s="227"/>
      <c r="N110" s="228"/>
      <c r="O110" s="228"/>
      <c r="P110" s="228"/>
      <c r="Q110" s="228"/>
      <c r="R110" s="228"/>
      <c r="S110" s="228"/>
      <c r="T110" s="229"/>
      <c r="AT110" s="230" t="s">
        <v>534</v>
      </c>
      <c r="AU110" s="230" t="s">
        <v>78</v>
      </c>
      <c r="AV110" s="14" t="s">
        <v>78</v>
      </c>
      <c r="AW110" s="14" t="s">
        <v>30</v>
      </c>
      <c r="AX110" s="14" t="s">
        <v>76</v>
      </c>
      <c r="AY110" s="230" t="s">
        <v>117</v>
      </c>
    </row>
    <row r="111" spans="1:65" s="2" customFormat="1" ht="33" customHeight="1">
      <c r="A111" s="35"/>
      <c r="B111" s="36"/>
      <c r="C111" s="179" t="s">
        <v>141</v>
      </c>
      <c r="D111" s="179" t="s">
        <v>118</v>
      </c>
      <c r="E111" s="180" t="s">
        <v>544</v>
      </c>
      <c r="F111" s="181" t="s">
        <v>545</v>
      </c>
      <c r="G111" s="182" t="s">
        <v>530</v>
      </c>
      <c r="H111" s="183">
        <v>978</v>
      </c>
      <c r="I111" s="184"/>
      <c r="J111" s="185">
        <f>ROUND(I111*H111,2)</f>
        <v>0</v>
      </c>
      <c r="K111" s="181" t="s">
        <v>519</v>
      </c>
      <c r="L111" s="40"/>
      <c r="M111" s="186" t="s">
        <v>19</v>
      </c>
      <c r="N111" s="187" t="s">
        <v>39</v>
      </c>
      <c r="O111" s="65"/>
      <c r="P111" s="188">
        <f>O111*H111</f>
        <v>0</v>
      </c>
      <c r="Q111" s="188">
        <v>0</v>
      </c>
      <c r="R111" s="188">
        <f>Q111*H111</f>
        <v>0</v>
      </c>
      <c r="S111" s="188">
        <v>0.40799999999999997</v>
      </c>
      <c r="T111" s="189">
        <f>S111*H111</f>
        <v>399.024</v>
      </c>
      <c r="U111" s="35"/>
      <c r="V111" s="35"/>
      <c r="W111" s="35"/>
      <c r="X111" s="35"/>
      <c r="Y111" s="35"/>
      <c r="Z111" s="35"/>
      <c r="AA111" s="35"/>
      <c r="AB111" s="35"/>
      <c r="AC111" s="35"/>
      <c r="AD111" s="35"/>
      <c r="AE111" s="35"/>
      <c r="AR111" s="190" t="s">
        <v>123</v>
      </c>
      <c r="AT111" s="190" t="s">
        <v>118</v>
      </c>
      <c r="AU111" s="190" t="s">
        <v>78</v>
      </c>
      <c r="AY111" s="18" t="s">
        <v>117</v>
      </c>
      <c r="BE111" s="191">
        <f>IF(N111="základní",J111,0)</f>
        <v>0</v>
      </c>
      <c r="BF111" s="191">
        <f>IF(N111="snížená",J111,0)</f>
        <v>0</v>
      </c>
      <c r="BG111" s="191">
        <f>IF(N111="zákl. přenesená",J111,0)</f>
        <v>0</v>
      </c>
      <c r="BH111" s="191">
        <f>IF(N111="sníž. přenesená",J111,0)</f>
        <v>0</v>
      </c>
      <c r="BI111" s="191">
        <f>IF(N111="nulová",J111,0)</f>
        <v>0</v>
      </c>
      <c r="BJ111" s="18" t="s">
        <v>76</v>
      </c>
      <c r="BK111" s="191">
        <f>ROUND(I111*H111,2)</f>
        <v>0</v>
      </c>
      <c r="BL111" s="18" t="s">
        <v>123</v>
      </c>
      <c r="BM111" s="190" t="s">
        <v>546</v>
      </c>
    </row>
    <row r="112" spans="1:65" s="2" customFormat="1" ht="117">
      <c r="A112" s="35"/>
      <c r="B112" s="36"/>
      <c r="C112" s="37"/>
      <c r="D112" s="192" t="s">
        <v>521</v>
      </c>
      <c r="E112" s="37"/>
      <c r="F112" s="193" t="s">
        <v>540</v>
      </c>
      <c r="G112" s="37"/>
      <c r="H112" s="37"/>
      <c r="I112" s="109"/>
      <c r="J112" s="37"/>
      <c r="K112" s="37"/>
      <c r="L112" s="40"/>
      <c r="M112" s="194"/>
      <c r="N112" s="195"/>
      <c r="O112" s="65"/>
      <c r="P112" s="65"/>
      <c r="Q112" s="65"/>
      <c r="R112" s="65"/>
      <c r="S112" s="65"/>
      <c r="T112" s="66"/>
      <c r="U112" s="35"/>
      <c r="V112" s="35"/>
      <c r="W112" s="35"/>
      <c r="X112" s="35"/>
      <c r="Y112" s="35"/>
      <c r="Z112" s="35"/>
      <c r="AA112" s="35"/>
      <c r="AB112" s="35"/>
      <c r="AC112" s="35"/>
      <c r="AD112" s="35"/>
      <c r="AE112" s="35"/>
      <c r="AT112" s="18" t="s">
        <v>521</v>
      </c>
      <c r="AU112" s="18" t="s">
        <v>78</v>
      </c>
    </row>
    <row r="113" spans="1:65" s="2" customFormat="1" ht="136.5">
      <c r="A113" s="35"/>
      <c r="B113" s="36"/>
      <c r="C113" s="37"/>
      <c r="D113" s="192" t="s">
        <v>125</v>
      </c>
      <c r="E113" s="37"/>
      <c r="F113" s="193" t="s">
        <v>547</v>
      </c>
      <c r="G113" s="37"/>
      <c r="H113" s="37"/>
      <c r="I113" s="109"/>
      <c r="J113" s="37"/>
      <c r="K113" s="37"/>
      <c r="L113" s="40"/>
      <c r="M113" s="194"/>
      <c r="N113" s="195"/>
      <c r="O113" s="65"/>
      <c r="P113" s="65"/>
      <c r="Q113" s="65"/>
      <c r="R113" s="65"/>
      <c r="S113" s="65"/>
      <c r="T113" s="66"/>
      <c r="U113" s="35"/>
      <c r="V113" s="35"/>
      <c r="W113" s="35"/>
      <c r="X113" s="35"/>
      <c r="Y113" s="35"/>
      <c r="Z113" s="35"/>
      <c r="AA113" s="35"/>
      <c r="AB113" s="35"/>
      <c r="AC113" s="35"/>
      <c r="AD113" s="35"/>
      <c r="AE113" s="35"/>
      <c r="AT113" s="18" t="s">
        <v>125</v>
      </c>
      <c r="AU113" s="18" t="s">
        <v>78</v>
      </c>
    </row>
    <row r="114" spans="1:65" s="13" customFormat="1" ht="11.25">
      <c r="B114" s="210"/>
      <c r="C114" s="211"/>
      <c r="D114" s="192" t="s">
        <v>534</v>
      </c>
      <c r="E114" s="212" t="s">
        <v>19</v>
      </c>
      <c r="F114" s="213" t="s">
        <v>548</v>
      </c>
      <c r="G114" s="211"/>
      <c r="H114" s="212" t="s">
        <v>19</v>
      </c>
      <c r="I114" s="214"/>
      <c r="J114" s="211"/>
      <c r="K114" s="211"/>
      <c r="L114" s="215"/>
      <c r="M114" s="216"/>
      <c r="N114" s="217"/>
      <c r="O114" s="217"/>
      <c r="P114" s="217"/>
      <c r="Q114" s="217"/>
      <c r="R114" s="217"/>
      <c r="S114" s="217"/>
      <c r="T114" s="218"/>
      <c r="AT114" s="219" t="s">
        <v>534</v>
      </c>
      <c r="AU114" s="219" t="s">
        <v>78</v>
      </c>
      <c r="AV114" s="13" t="s">
        <v>76</v>
      </c>
      <c r="AW114" s="13" t="s">
        <v>30</v>
      </c>
      <c r="AX114" s="13" t="s">
        <v>68</v>
      </c>
      <c r="AY114" s="219" t="s">
        <v>117</v>
      </c>
    </row>
    <row r="115" spans="1:65" s="14" customFormat="1" ht="11.25">
      <c r="B115" s="220"/>
      <c r="C115" s="221"/>
      <c r="D115" s="192" t="s">
        <v>534</v>
      </c>
      <c r="E115" s="222" t="s">
        <v>19</v>
      </c>
      <c r="F115" s="223" t="s">
        <v>549</v>
      </c>
      <c r="G115" s="221"/>
      <c r="H115" s="224">
        <v>868</v>
      </c>
      <c r="I115" s="225"/>
      <c r="J115" s="221"/>
      <c r="K115" s="221"/>
      <c r="L115" s="226"/>
      <c r="M115" s="227"/>
      <c r="N115" s="228"/>
      <c r="O115" s="228"/>
      <c r="P115" s="228"/>
      <c r="Q115" s="228"/>
      <c r="R115" s="228"/>
      <c r="S115" s="228"/>
      <c r="T115" s="229"/>
      <c r="AT115" s="230" t="s">
        <v>534</v>
      </c>
      <c r="AU115" s="230" t="s">
        <v>78</v>
      </c>
      <c r="AV115" s="14" t="s">
        <v>78</v>
      </c>
      <c r="AW115" s="14" t="s">
        <v>30</v>
      </c>
      <c r="AX115" s="14" t="s">
        <v>68</v>
      </c>
      <c r="AY115" s="230" t="s">
        <v>117</v>
      </c>
    </row>
    <row r="116" spans="1:65" s="13" customFormat="1" ht="11.25">
      <c r="B116" s="210"/>
      <c r="C116" s="211"/>
      <c r="D116" s="192" t="s">
        <v>534</v>
      </c>
      <c r="E116" s="212" t="s">
        <v>19</v>
      </c>
      <c r="F116" s="213" t="s">
        <v>550</v>
      </c>
      <c r="G116" s="211"/>
      <c r="H116" s="212" t="s">
        <v>19</v>
      </c>
      <c r="I116" s="214"/>
      <c r="J116" s="211"/>
      <c r="K116" s="211"/>
      <c r="L116" s="215"/>
      <c r="M116" s="216"/>
      <c r="N116" s="217"/>
      <c r="O116" s="217"/>
      <c r="P116" s="217"/>
      <c r="Q116" s="217"/>
      <c r="R116" s="217"/>
      <c r="S116" s="217"/>
      <c r="T116" s="218"/>
      <c r="AT116" s="219" t="s">
        <v>534</v>
      </c>
      <c r="AU116" s="219" t="s">
        <v>78</v>
      </c>
      <c r="AV116" s="13" t="s">
        <v>76</v>
      </c>
      <c r="AW116" s="13" t="s">
        <v>30</v>
      </c>
      <c r="AX116" s="13" t="s">
        <v>68</v>
      </c>
      <c r="AY116" s="219" t="s">
        <v>117</v>
      </c>
    </row>
    <row r="117" spans="1:65" s="14" customFormat="1" ht="11.25">
      <c r="B117" s="220"/>
      <c r="C117" s="221"/>
      <c r="D117" s="192" t="s">
        <v>534</v>
      </c>
      <c r="E117" s="222" t="s">
        <v>19</v>
      </c>
      <c r="F117" s="223" t="s">
        <v>551</v>
      </c>
      <c r="G117" s="221"/>
      <c r="H117" s="224">
        <v>110</v>
      </c>
      <c r="I117" s="225"/>
      <c r="J117" s="221"/>
      <c r="K117" s="221"/>
      <c r="L117" s="226"/>
      <c r="M117" s="227"/>
      <c r="N117" s="228"/>
      <c r="O117" s="228"/>
      <c r="P117" s="228"/>
      <c r="Q117" s="228"/>
      <c r="R117" s="228"/>
      <c r="S117" s="228"/>
      <c r="T117" s="229"/>
      <c r="AT117" s="230" t="s">
        <v>534</v>
      </c>
      <c r="AU117" s="230" t="s">
        <v>78</v>
      </c>
      <c r="AV117" s="14" t="s">
        <v>78</v>
      </c>
      <c r="AW117" s="14" t="s">
        <v>30</v>
      </c>
      <c r="AX117" s="14" t="s">
        <v>68</v>
      </c>
      <c r="AY117" s="230" t="s">
        <v>117</v>
      </c>
    </row>
    <row r="118" spans="1:65" s="15" customFormat="1" ht="11.25">
      <c r="B118" s="231"/>
      <c r="C118" s="232"/>
      <c r="D118" s="192" t="s">
        <v>534</v>
      </c>
      <c r="E118" s="233" t="s">
        <v>19</v>
      </c>
      <c r="F118" s="234" t="s">
        <v>552</v>
      </c>
      <c r="G118" s="232"/>
      <c r="H118" s="235">
        <v>978</v>
      </c>
      <c r="I118" s="236"/>
      <c r="J118" s="232"/>
      <c r="K118" s="232"/>
      <c r="L118" s="237"/>
      <c r="M118" s="238"/>
      <c r="N118" s="239"/>
      <c r="O118" s="239"/>
      <c r="P118" s="239"/>
      <c r="Q118" s="239"/>
      <c r="R118" s="239"/>
      <c r="S118" s="239"/>
      <c r="T118" s="240"/>
      <c r="AT118" s="241" t="s">
        <v>534</v>
      </c>
      <c r="AU118" s="241" t="s">
        <v>78</v>
      </c>
      <c r="AV118" s="15" t="s">
        <v>123</v>
      </c>
      <c r="AW118" s="15" t="s">
        <v>30</v>
      </c>
      <c r="AX118" s="15" t="s">
        <v>76</v>
      </c>
      <c r="AY118" s="241" t="s">
        <v>117</v>
      </c>
    </row>
    <row r="119" spans="1:65" s="2" customFormat="1" ht="21.75" customHeight="1">
      <c r="A119" s="35"/>
      <c r="B119" s="36"/>
      <c r="C119" s="179" t="s">
        <v>145</v>
      </c>
      <c r="D119" s="179" t="s">
        <v>118</v>
      </c>
      <c r="E119" s="180" t="s">
        <v>553</v>
      </c>
      <c r="F119" s="181" t="s">
        <v>554</v>
      </c>
      <c r="G119" s="182" t="s">
        <v>530</v>
      </c>
      <c r="H119" s="183">
        <v>160</v>
      </c>
      <c r="I119" s="184"/>
      <c r="J119" s="185">
        <f>ROUND(I119*H119,2)</f>
        <v>0</v>
      </c>
      <c r="K119" s="181" t="s">
        <v>519</v>
      </c>
      <c r="L119" s="40"/>
      <c r="M119" s="186" t="s">
        <v>19</v>
      </c>
      <c r="N119" s="187" t="s">
        <v>39</v>
      </c>
      <c r="O119" s="65"/>
      <c r="P119" s="188">
        <f>O119*H119</f>
        <v>0</v>
      </c>
      <c r="Q119" s="188">
        <v>0</v>
      </c>
      <c r="R119" s="188">
        <f>Q119*H119</f>
        <v>0</v>
      </c>
      <c r="S119" s="188">
        <v>0.17</v>
      </c>
      <c r="T119" s="189">
        <f>S119*H119</f>
        <v>27.200000000000003</v>
      </c>
      <c r="U119" s="35"/>
      <c r="V119" s="35"/>
      <c r="W119" s="35"/>
      <c r="X119" s="35"/>
      <c r="Y119" s="35"/>
      <c r="Z119" s="35"/>
      <c r="AA119" s="35"/>
      <c r="AB119" s="35"/>
      <c r="AC119" s="35"/>
      <c r="AD119" s="35"/>
      <c r="AE119" s="35"/>
      <c r="AR119" s="190" t="s">
        <v>123</v>
      </c>
      <c r="AT119" s="190" t="s">
        <v>118</v>
      </c>
      <c r="AU119" s="190" t="s">
        <v>78</v>
      </c>
      <c r="AY119" s="18" t="s">
        <v>117</v>
      </c>
      <c r="BE119" s="191">
        <f>IF(N119="základní",J119,0)</f>
        <v>0</v>
      </c>
      <c r="BF119" s="191">
        <f>IF(N119="snížená",J119,0)</f>
        <v>0</v>
      </c>
      <c r="BG119" s="191">
        <f>IF(N119="zákl. přenesená",J119,0)</f>
        <v>0</v>
      </c>
      <c r="BH119" s="191">
        <f>IF(N119="sníž. přenesená",J119,0)</f>
        <v>0</v>
      </c>
      <c r="BI119" s="191">
        <f>IF(N119="nulová",J119,0)</f>
        <v>0</v>
      </c>
      <c r="BJ119" s="18" t="s">
        <v>76</v>
      </c>
      <c r="BK119" s="191">
        <f>ROUND(I119*H119,2)</f>
        <v>0</v>
      </c>
      <c r="BL119" s="18" t="s">
        <v>123</v>
      </c>
      <c r="BM119" s="190" t="s">
        <v>555</v>
      </c>
    </row>
    <row r="120" spans="1:65" s="2" customFormat="1" ht="175.5">
      <c r="A120" s="35"/>
      <c r="B120" s="36"/>
      <c r="C120" s="37"/>
      <c r="D120" s="192" t="s">
        <v>521</v>
      </c>
      <c r="E120" s="37"/>
      <c r="F120" s="193" t="s">
        <v>556</v>
      </c>
      <c r="G120" s="37"/>
      <c r="H120" s="37"/>
      <c r="I120" s="109"/>
      <c r="J120" s="37"/>
      <c r="K120" s="37"/>
      <c r="L120" s="40"/>
      <c r="M120" s="194"/>
      <c r="N120" s="195"/>
      <c r="O120" s="65"/>
      <c r="P120" s="65"/>
      <c r="Q120" s="65"/>
      <c r="R120" s="65"/>
      <c r="S120" s="65"/>
      <c r="T120" s="66"/>
      <c r="U120" s="35"/>
      <c r="V120" s="35"/>
      <c r="W120" s="35"/>
      <c r="X120" s="35"/>
      <c r="Y120" s="35"/>
      <c r="Z120" s="35"/>
      <c r="AA120" s="35"/>
      <c r="AB120" s="35"/>
      <c r="AC120" s="35"/>
      <c r="AD120" s="35"/>
      <c r="AE120" s="35"/>
      <c r="AT120" s="18" t="s">
        <v>521</v>
      </c>
      <c r="AU120" s="18" t="s">
        <v>78</v>
      </c>
    </row>
    <row r="121" spans="1:65" s="2" customFormat="1" ht="29.25">
      <c r="A121" s="35"/>
      <c r="B121" s="36"/>
      <c r="C121" s="37"/>
      <c r="D121" s="192" t="s">
        <v>125</v>
      </c>
      <c r="E121" s="37"/>
      <c r="F121" s="193" t="s">
        <v>557</v>
      </c>
      <c r="G121" s="37"/>
      <c r="H121" s="37"/>
      <c r="I121" s="109"/>
      <c r="J121" s="37"/>
      <c r="K121" s="37"/>
      <c r="L121" s="40"/>
      <c r="M121" s="194"/>
      <c r="N121" s="195"/>
      <c r="O121" s="65"/>
      <c r="P121" s="65"/>
      <c r="Q121" s="65"/>
      <c r="R121" s="65"/>
      <c r="S121" s="65"/>
      <c r="T121" s="66"/>
      <c r="U121" s="35"/>
      <c r="V121" s="35"/>
      <c r="W121" s="35"/>
      <c r="X121" s="35"/>
      <c r="Y121" s="35"/>
      <c r="Z121" s="35"/>
      <c r="AA121" s="35"/>
      <c r="AB121" s="35"/>
      <c r="AC121" s="35"/>
      <c r="AD121" s="35"/>
      <c r="AE121" s="35"/>
      <c r="AT121" s="18" t="s">
        <v>125</v>
      </c>
      <c r="AU121" s="18" t="s">
        <v>78</v>
      </c>
    </row>
    <row r="122" spans="1:65" s="13" customFormat="1" ht="11.25">
      <c r="B122" s="210"/>
      <c r="C122" s="211"/>
      <c r="D122" s="192" t="s">
        <v>534</v>
      </c>
      <c r="E122" s="212" t="s">
        <v>19</v>
      </c>
      <c r="F122" s="213" t="s">
        <v>558</v>
      </c>
      <c r="G122" s="211"/>
      <c r="H122" s="212" t="s">
        <v>19</v>
      </c>
      <c r="I122" s="214"/>
      <c r="J122" s="211"/>
      <c r="K122" s="211"/>
      <c r="L122" s="215"/>
      <c r="M122" s="216"/>
      <c r="N122" s="217"/>
      <c r="O122" s="217"/>
      <c r="P122" s="217"/>
      <c r="Q122" s="217"/>
      <c r="R122" s="217"/>
      <c r="S122" s="217"/>
      <c r="T122" s="218"/>
      <c r="AT122" s="219" t="s">
        <v>534</v>
      </c>
      <c r="AU122" s="219" t="s">
        <v>78</v>
      </c>
      <c r="AV122" s="13" t="s">
        <v>76</v>
      </c>
      <c r="AW122" s="13" t="s">
        <v>30</v>
      </c>
      <c r="AX122" s="13" t="s">
        <v>68</v>
      </c>
      <c r="AY122" s="219" t="s">
        <v>117</v>
      </c>
    </row>
    <row r="123" spans="1:65" s="14" customFormat="1" ht="11.25">
      <c r="B123" s="220"/>
      <c r="C123" s="221"/>
      <c r="D123" s="192" t="s">
        <v>534</v>
      </c>
      <c r="E123" s="222" t="s">
        <v>19</v>
      </c>
      <c r="F123" s="223" t="s">
        <v>559</v>
      </c>
      <c r="G123" s="221"/>
      <c r="H123" s="224">
        <v>160</v>
      </c>
      <c r="I123" s="225"/>
      <c r="J123" s="221"/>
      <c r="K123" s="221"/>
      <c r="L123" s="226"/>
      <c r="M123" s="227"/>
      <c r="N123" s="228"/>
      <c r="O123" s="228"/>
      <c r="P123" s="228"/>
      <c r="Q123" s="228"/>
      <c r="R123" s="228"/>
      <c r="S123" s="228"/>
      <c r="T123" s="229"/>
      <c r="AT123" s="230" t="s">
        <v>534</v>
      </c>
      <c r="AU123" s="230" t="s">
        <v>78</v>
      </c>
      <c r="AV123" s="14" t="s">
        <v>78</v>
      </c>
      <c r="AW123" s="14" t="s">
        <v>30</v>
      </c>
      <c r="AX123" s="14" t="s">
        <v>76</v>
      </c>
      <c r="AY123" s="230" t="s">
        <v>117</v>
      </c>
    </row>
    <row r="124" spans="1:65" s="2" customFormat="1" ht="21.75" customHeight="1">
      <c r="A124" s="35"/>
      <c r="B124" s="36"/>
      <c r="C124" s="179" t="s">
        <v>149</v>
      </c>
      <c r="D124" s="179" t="s">
        <v>118</v>
      </c>
      <c r="E124" s="180" t="s">
        <v>560</v>
      </c>
      <c r="F124" s="181" t="s">
        <v>561</v>
      </c>
      <c r="G124" s="182" t="s">
        <v>530</v>
      </c>
      <c r="H124" s="183">
        <v>197.8</v>
      </c>
      <c r="I124" s="184"/>
      <c r="J124" s="185">
        <f>ROUND(I124*H124,2)</f>
        <v>0</v>
      </c>
      <c r="K124" s="181" t="s">
        <v>519</v>
      </c>
      <c r="L124" s="40"/>
      <c r="M124" s="186" t="s">
        <v>19</v>
      </c>
      <c r="N124" s="187" t="s">
        <v>39</v>
      </c>
      <c r="O124" s="65"/>
      <c r="P124" s="188">
        <f>O124*H124</f>
        <v>0</v>
      </c>
      <c r="Q124" s="188">
        <v>0</v>
      </c>
      <c r="R124" s="188">
        <f>Q124*H124</f>
        <v>0</v>
      </c>
      <c r="S124" s="188">
        <v>0.28999999999999998</v>
      </c>
      <c r="T124" s="189">
        <f>S124*H124</f>
        <v>57.362000000000002</v>
      </c>
      <c r="U124" s="35"/>
      <c r="V124" s="35"/>
      <c r="W124" s="35"/>
      <c r="X124" s="35"/>
      <c r="Y124" s="35"/>
      <c r="Z124" s="35"/>
      <c r="AA124" s="35"/>
      <c r="AB124" s="35"/>
      <c r="AC124" s="35"/>
      <c r="AD124" s="35"/>
      <c r="AE124" s="35"/>
      <c r="AR124" s="190" t="s">
        <v>123</v>
      </c>
      <c r="AT124" s="190" t="s">
        <v>118</v>
      </c>
      <c r="AU124" s="190" t="s">
        <v>78</v>
      </c>
      <c r="AY124" s="18" t="s">
        <v>117</v>
      </c>
      <c r="BE124" s="191">
        <f>IF(N124="základní",J124,0)</f>
        <v>0</v>
      </c>
      <c r="BF124" s="191">
        <f>IF(N124="snížená",J124,0)</f>
        <v>0</v>
      </c>
      <c r="BG124" s="191">
        <f>IF(N124="zákl. přenesená",J124,0)</f>
        <v>0</v>
      </c>
      <c r="BH124" s="191">
        <f>IF(N124="sníž. přenesená",J124,0)</f>
        <v>0</v>
      </c>
      <c r="BI124" s="191">
        <f>IF(N124="nulová",J124,0)</f>
        <v>0</v>
      </c>
      <c r="BJ124" s="18" t="s">
        <v>76</v>
      </c>
      <c r="BK124" s="191">
        <f>ROUND(I124*H124,2)</f>
        <v>0</v>
      </c>
      <c r="BL124" s="18" t="s">
        <v>123</v>
      </c>
      <c r="BM124" s="190" t="s">
        <v>562</v>
      </c>
    </row>
    <row r="125" spans="1:65" s="2" customFormat="1" ht="175.5">
      <c r="A125" s="35"/>
      <c r="B125" s="36"/>
      <c r="C125" s="37"/>
      <c r="D125" s="192" t="s">
        <v>521</v>
      </c>
      <c r="E125" s="37"/>
      <c r="F125" s="193" t="s">
        <v>556</v>
      </c>
      <c r="G125" s="37"/>
      <c r="H125" s="37"/>
      <c r="I125" s="109"/>
      <c r="J125" s="37"/>
      <c r="K125" s="37"/>
      <c r="L125" s="40"/>
      <c r="M125" s="194"/>
      <c r="N125" s="195"/>
      <c r="O125" s="65"/>
      <c r="P125" s="65"/>
      <c r="Q125" s="65"/>
      <c r="R125" s="65"/>
      <c r="S125" s="65"/>
      <c r="T125" s="66"/>
      <c r="U125" s="35"/>
      <c r="V125" s="35"/>
      <c r="W125" s="35"/>
      <c r="X125" s="35"/>
      <c r="Y125" s="35"/>
      <c r="Z125" s="35"/>
      <c r="AA125" s="35"/>
      <c r="AB125" s="35"/>
      <c r="AC125" s="35"/>
      <c r="AD125" s="35"/>
      <c r="AE125" s="35"/>
      <c r="AT125" s="18" t="s">
        <v>521</v>
      </c>
      <c r="AU125" s="18" t="s">
        <v>78</v>
      </c>
    </row>
    <row r="126" spans="1:65" s="13" customFormat="1" ht="11.25">
      <c r="B126" s="210"/>
      <c r="C126" s="211"/>
      <c r="D126" s="192" t="s">
        <v>534</v>
      </c>
      <c r="E126" s="212" t="s">
        <v>19</v>
      </c>
      <c r="F126" s="213" t="s">
        <v>563</v>
      </c>
      <c r="G126" s="211"/>
      <c r="H126" s="212" t="s">
        <v>19</v>
      </c>
      <c r="I126" s="214"/>
      <c r="J126" s="211"/>
      <c r="K126" s="211"/>
      <c r="L126" s="215"/>
      <c r="M126" s="216"/>
      <c r="N126" s="217"/>
      <c r="O126" s="217"/>
      <c r="P126" s="217"/>
      <c r="Q126" s="217"/>
      <c r="R126" s="217"/>
      <c r="S126" s="217"/>
      <c r="T126" s="218"/>
      <c r="AT126" s="219" t="s">
        <v>534</v>
      </c>
      <c r="AU126" s="219" t="s">
        <v>78</v>
      </c>
      <c r="AV126" s="13" t="s">
        <v>76</v>
      </c>
      <c r="AW126" s="13" t="s">
        <v>30</v>
      </c>
      <c r="AX126" s="13" t="s">
        <v>68</v>
      </c>
      <c r="AY126" s="219" t="s">
        <v>117</v>
      </c>
    </row>
    <row r="127" spans="1:65" s="14" customFormat="1" ht="11.25">
      <c r="B127" s="220"/>
      <c r="C127" s="221"/>
      <c r="D127" s="192" t="s">
        <v>534</v>
      </c>
      <c r="E127" s="222" t="s">
        <v>19</v>
      </c>
      <c r="F127" s="223" t="s">
        <v>559</v>
      </c>
      <c r="G127" s="221"/>
      <c r="H127" s="224">
        <v>160</v>
      </c>
      <c r="I127" s="225"/>
      <c r="J127" s="221"/>
      <c r="K127" s="221"/>
      <c r="L127" s="226"/>
      <c r="M127" s="227"/>
      <c r="N127" s="228"/>
      <c r="O127" s="228"/>
      <c r="P127" s="228"/>
      <c r="Q127" s="228"/>
      <c r="R127" s="228"/>
      <c r="S127" s="228"/>
      <c r="T127" s="229"/>
      <c r="AT127" s="230" t="s">
        <v>534</v>
      </c>
      <c r="AU127" s="230" t="s">
        <v>78</v>
      </c>
      <c r="AV127" s="14" t="s">
        <v>78</v>
      </c>
      <c r="AW127" s="14" t="s">
        <v>30</v>
      </c>
      <c r="AX127" s="14" t="s">
        <v>68</v>
      </c>
      <c r="AY127" s="230" t="s">
        <v>117</v>
      </c>
    </row>
    <row r="128" spans="1:65" s="13" customFormat="1" ht="11.25">
      <c r="B128" s="210"/>
      <c r="C128" s="211"/>
      <c r="D128" s="192" t="s">
        <v>534</v>
      </c>
      <c r="E128" s="212" t="s">
        <v>19</v>
      </c>
      <c r="F128" s="213" t="s">
        <v>564</v>
      </c>
      <c r="G128" s="211"/>
      <c r="H128" s="212" t="s">
        <v>19</v>
      </c>
      <c r="I128" s="214"/>
      <c r="J128" s="211"/>
      <c r="K128" s="211"/>
      <c r="L128" s="215"/>
      <c r="M128" s="216"/>
      <c r="N128" s="217"/>
      <c r="O128" s="217"/>
      <c r="P128" s="217"/>
      <c r="Q128" s="217"/>
      <c r="R128" s="217"/>
      <c r="S128" s="217"/>
      <c r="T128" s="218"/>
      <c r="AT128" s="219" t="s">
        <v>534</v>
      </c>
      <c r="AU128" s="219" t="s">
        <v>78</v>
      </c>
      <c r="AV128" s="13" t="s">
        <v>76</v>
      </c>
      <c r="AW128" s="13" t="s">
        <v>30</v>
      </c>
      <c r="AX128" s="13" t="s">
        <v>68</v>
      </c>
      <c r="AY128" s="219" t="s">
        <v>117</v>
      </c>
    </row>
    <row r="129" spans="1:65" s="14" customFormat="1" ht="11.25">
      <c r="B129" s="220"/>
      <c r="C129" s="221"/>
      <c r="D129" s="192" t="s">
        <v>534</v>
      </c>
      <c r="E129" s="222" t="s">
        <v>19</v>
      </c>
      <c r="F129" s="223" t="s">
        <v>536</v>
      </c>
      <c r="G129" s="221"/>
      <c r="H129" s="224">
        <v>37.799999999999997</v>
      </c>
      <c r="I129" s="225"/>
      <c r="J129" s="221"/>
      <c r="K129" s="221"/>
      <c r="L129" s="226"/>
      <c r="M129" s="227"/>
      <c r="N129" s="228"/>
      <c r="O129" s="228"/>
      <c r="P129" s="228"/>
      <c r="Q129" s="228"/>
      <c r="R129" s="228"/>
      <c r="S129" s="228"/>
      <c r="T129" s="229"/>
      <c r="AT129" s="230" t="s">
        <v>534</v>
      </c>
      <c r="AU129" s="230" t="s">
        <v>78</v>
      </c>
      <c r="AV129" s="14" t="s">
        <v>78</v>
      </c>
      <c r="AW129" s="14" t="s">
        <v>30</v>
      </c>
      <c r="AX129" s="14" t="s">
        <v>68</v>
      </c>
      <c r="AY129" s="230" t="s">
        <v>117</v>
      </c>
    </row>
    <row r="130" spans="1:65" s="15" customFormat="1" ht="11.25">
      <c r="B130" s="231"/>
      <c r="C130" s="232"/>
      <c r="D130" s="192" t="s">
        <v>534</v>
      </c>
      <c r="E130" s="233" t="s">
        <v>19</v>
      </c>
      <c r="F130" s="234" t="s">
        <v>552</v>
      </c>
      <c r="G130" s="232"/>
      <c r="H130" s="235">
        <v>197.8</v>
      </c>
      <c r="I130" s="236"/>
      <c r="J130" s="232"/>
      <c r="K130" s="232"/>
      <c r="L130" s="237"/>
      <c r="M130" s="238"/>
      <c r="N130" s="239"/>
      <c r="O130" s="239"/>
      <c r="P130" s="239"/>
      <c r="Q130" s="239"/>
      <c r="R130" s="239"/>
      <c r="S130" s="239"/>
      <c r="T130" s="240"/>
      <c r="AT130" s="241" t="s">
        <v>534</v>
      </c>
      <c r="AU130" s="241" t="s">
        <v>78</v>
      </c>
      <c r="AV130" s="15" t="s">
        <v>123</v>
      </c>
      <c r="AW130" s="15" t="s">
        <v>30</v>
      </c>
      <c r="AX130" s="15" t="s">
        <v>76</v>
      </c>
      <c r="AY130" s="241" t="s">
        <v>117</v>
      </c>
    </row>
    <row r="131" spans="1:65" s="2" customFormat="1" ht="21.75" customHeight="1">
      <c r="A131" s="35"/>
      <c r="B131" s="36"/>
      <c r="C131" s="179" t="s">
        <v>153</v>
      </c>
      <c r="D131" s="179" t="s">
        <v>118</v>
      </c>
      <c r="E131" s="180" t="s">
        <v>565</v>
      </c>
      <c r="F131" s="181" t="s">
        <v>566</v>
      </c>
      <c r="G131" s="182" t="s">
        <v>530</v>
      </c>
      <c r="H131" s="183">
        <v>135</v>
      </c>
      <c r="I131" s="184"/>
      <c r="J131" s="185">
        <f>ROUND(I131*H131,2)</f>
        <v>0</v>
      </c>
      <c r="K131" s="181" t="s">
        <v>519</v>
      </c>
      <c r="L131" s="40"/>
      <c r="M131" s="186" t="s">
        <v>19</v>
      </c>
      <c r="N131" s="187" t="s">
        <v>39</v>
      </c>
      <c r="O131" s="65"/>
      <c r="P131" s="188">
        <f>O131*H131</f>
        <v>0</v>
      </c>
      <c r="Q131" s="188">
        <v>0</v>
      </c>
      <c r="R131" s="188">
        <f>Q131*H131</f>
        <v>0</v>
      </c>
      <c r="S131" s="188">
        <v>0.44</v>
      </c>
      <c r="T131" s="189">
        <f>S131*H131</f>
        <v>59.4</v>
      </c>
      <c r="U131" s="35"/>
      <c r="V131" s="35"/>
      <c r="W131" s="35"/>
      <c r="X131" s="35"/>
      <c r="Y131" s="35"/>
      <c r="Z131" s="35"/>
      <c r="AA131" s="35"/>
      <c r="AB131" s="35"/>
      <c r="AC131" s="35"/>
      <c r="AD131" s="35"/>
      <c r="AE131" s="35"/>
      <c r="AR131" s="190" t="s">
        <v>123</v>
      </c>
      <c r="AT131" s="190" t="s">
        <v>118</v>
      </c>
      <c r="AU131" s="190" t="s">
        <v>78</v>
      </c>
      <c r="AY131" s="18" t="s">
        <v>117</v>
      </c>
      <c r="BE131" s="191">
        <f>IF(N131="základní",J131,0)</f>
        <v>0</v>
      </c>
      <c r="BF131" s="191">
        <f>IF(N131="snížená",J131,0)</f>
        <v>0</v>
      </c>
      <c r="BG131" s="191">
        <f>IF(N131="zákl. přenesená",J131,0)</f>
        <v>0</v>
      </c>
      <c r="BH131" s="191">
        <f>IF(N131="sníž. přenesená",J131,0)</f>
        <v>0</v>
      </c>
      <c r="BI131" s="191">
        <f>IF(N131="nulová",J131,0)</f>
        <v>0</v>
      </c>
      <c r="BJ131" s="18" t="s">
        <v>76</v>
      </c>
      <c r="BK131" s="191">
        <f>ROUND(I131*H131,2)</f>
        <v>0</v>
      </c>
      <c r="BL131" s="18" t="s">
        <v>123</v>
      </c>
      <c r="BM131" s="190" t="s">
        <v>567</v>
      </c>
    </row>
    <row r="132" spans="1:65" s="2" customFormat="1" ht="175.5">
      <c r="A132" s="35"/>
      <c r="B132" s="36"/>
      <c r="C132" s="37"/>
      <c r="D132" s="192" t="s">
        <v>521</v>
      </c>
      <c r="E132" s="37"/>
      <c r="F132" s="193" t="s">
        <v>556</v>
      </c>
      <c r="G132" s="37"/>
      <c r="H132" s="37"/>
      <c r="I132" s="109"/>
      <c r="J132" s="37"/>
      <c r="K132" s="37"/>
      <c r="L132" s="40"/>
      <c r="M132" s="194"/>
      <c r="N132" s="195"/>
      <c r="O132" s="65"/>
      <c r="P132" s="65"/>
      <c r="Q132" s="65"/>
      <c r="R132" s="65"/>
      <c r="S132" s="65"/>
      <c r="T132" s="66"/>
      <c r="U132" s="35"/>
      <c r="V132" s="35"/>
      <c r="W132" s="35"/>
      <c r="X132" s="35"/>
      <c r="Y132" s="35"/>
      <c r="Z132" s="35"/>
      <c r="AA132" s="35"/>
      <c r="AB132" s="35"/>
      <c r="AC132" s="35"/>
      <c r="AD132" s="35"/>
      <c r="AE132" s="35"/>
      <c r="AT132" s="18" t="s">
        <v>521</v>
      </c>
      <c r="AU132" s="18" t="s">
        <v>78</v>
      </c>
    </row>
    <row r="133" spans="1:65" s="13" customFormat="1" ht="11.25">
      <c r="B133" s="210"/>
      <c r="C133" s="211"/>
      <c r="D133" s="192" t="s">
        <v>534</v>
      </c>
      <c r="E133" s="212" t="s">
        <v>19</v>
      </c>
      <c r="F133" s="213" t="s">
        <v>568</v>
      </c>
      <c r="G133" s="211"/>
      <c r="H133" s="212" t="s">
        <v>19</v>
      </c>
      <c r="I133" s="214"/>
      <c r="J133" s="211"/>
      <c r="K133" s="211"/>
      <c r="L133" s="215"/>
      <c r="M133" s="216"/>
      <c r="N133" s="217"/>
      <c r="O133" s="217"/>
      <c r="P133" s="217"/>
      <c r="Q133" s="217"/>
      <c r="R133" s="217"/>
      <c r="S133" s="217"/>
      <c r="T133" s="218"/>
      <c r="AT133" s="219" t="s">
        <v>534</v>
      </c>
      <c r="AU133" s="219" t="s">
        <v>78</v>
      </c>
      <c r="AV133" s="13" t="s">
        <v>76</v>
      </c>
      <c r="AW133" s="13" t="s">
        <v>30</v>
      </c>
      <c r="AX133" s="13" t="s">
        <v>68</v>
      </c>
      <c r="AY133" s="219" t="s">
        <v>117</v>
      </c>
    </row>
    <row r="134" spans="1:65" s="14" customFormat="1" ht="11.25">
      <c r="B134" s="220"/>
      <c r="C134" s="221"/>
      <c r="D134" s="192" t="s">
        <v>534</v>
      </c>
      <c r="E134" s="222" t="s">
        <v>19</v>
      </c>
      <c r="F134" s="223" t="s">
        <v>569</v>
      </c>
      <c r="G134" s="221"/>
      <c r="H134" s="224">
        <v>126</v>
      </c>
      <c r="I134" s="225"/>
      <c r="J134" s="221"/>
      <c r="K134" s="221"/>
      <c r="L134" s="226"/>
      <c r="M134" s="227"/>
      <c r="N134" s="228"/>
      <c r="O134" s="228"/>
      <c r="P134" s="228"/>
      <c r="Q134" s="228"/>
      <c r="R134" s="228"/>
      <c r="S134" s="228"/>
      <c r="T134" s="229"/>
      <c r="AT134" s="230" t="s">
        <v>534</v>
      </c>
      <c r="AU134" s="230" t="s">
        <v>78</v>
      </c>
      <c r="AV134" s="14" t="s">
        <v>78</v>
      </c>
      <c r="AW134" s="14" t="s">
        <v>30</v>
      </c>
      <c r="AX134" s="14" t="s">
        <v>68</v>
      </c>
      <c r="AY134" s="230" t="s">
        <v>117</v>
      </c>
    </row>
    <row r="135" spans="1:65" s="13" customFormat="1" ht="11.25">
      <c r="B135" s="210"/>
      <c r="C135" s="211"/>
      <c r="D135" s="192" t="s">
        <v>534</v>
      </c>
      <c r="E135" s="212" t="s">
        <v>19</v>
      </c>
      <c r="F135" s="213" t="s">
        <v>570</v>
      </c>
      <c r="G135" s="211"/>
      <c r="H135" s="212" t="s">
        <v>19</v>
      </c>
      <c r="I135" s="214"/>
      <c r="J135" s="211"/>
      <c r="K135" s="211"/>
      <c r="L135" s="215"/>
      <c r="M135" s="216"/>
      <c r="N135" s="217"/>
      <c r="O135" s="217"/>
      <c r="P135" s="217"/>
      <c r="Q135" s="217"/>
      <c r="R135" s="217"/>
      <c r="S135" s="217"/>
      <c r="T135" s="218"/>
      <c r="AT135" s="219" t="s">
        <v>534</v>
      </c>
      <c r="AU135" s="219" t="s">
        <v>78</v>
      </c>
      <c r="AV135" s="13" t="s">
        <v>76</v>
      </c>
      <c r="AW135" s="13" t="s">
        <v>30</v>
      </c>
      <c r="AX135" s="13" t="s">
        <v>68</v>
      </c>
      <c r="AY135" s="219" t="s">
        <v>117</v>
      </c>
    </row>
    <row r="136" spans="1:65" s="14" customFormat="1" ht="11.25">
      <c r="B136" s="220"/>
      <c r="C136" s="221"/>
      <c r="D136" s="192" t="s">
        <v>534</v>
      </c>
      <c r="E136" s="222" t="s">
        <v>19</v>
      </c>
      <c r="F136" s="223" t="s">
        <v>571</v>
      </c>
      <c r="G136" s="221"/>
      <c r="H136" s="224">
        <v>9</v>
      </c>
      <c r="I136" s="225"/>
      <c r="J136" s="221"/>
      <c r="K136" s="221"/>
      <c r="L136" s="226"/>
      <c r="M136" s="227"/>
      <c r="N136" s="228"/>
      <c r="O136" s="228"/>
      <c r="P136" s="228"/>
      <c r="Q136" s="228"/>
      <c r="R136" s="228"/>
      <c r="S136" s="228"/>
      <c r="T136" s="229"/>
      <c r="AT136" s="230" t="s">
        <v>534</v>
      </c>
      <c r="AU136" s="230" t="s">
        <v>78</v>
      </c>
      <c r="AV136" s="14" t="s">
        <v>78</v>
      </c>
      <c r="AW136" s="14" t="s">
        <v>30</v>
      </c>
      <c r="AX136" s="14" t="s">
        <v>68</v>
      </c>
      <c r="AY136" s="230" t="s">
        <v>117</v>
      </c>
    </row>
    <row r="137" spans="1:65" s="15" customFormat="1" ht="11.25">
      <c r="B137" s="231"/>
      <c r="C137" s="232"/>
      <c r="D137" s="192" t="s">
        <v>534</v>
      </c>
      <c r="E137" s="233" t="s">
        <v>19</v>
      </c>
      <c r="F137" s="234" t="s">
        <v>552</v>
      </c>
      <c r="G137" s="232"/>
      <c r="H137" s="235">
        <v>135</v>
      </c>
      <c r="I137" s="236"/>
      <c r="J137" s="232"/>
      <c r="K137" s="232"/>
      <c r="L137" s="237"/>
      <c r="M137" s="238"/>
      <c r="N137" s="239"/>
      <c r="O137" s="239"/>
      <c r="P137" s="239"/>
      <c r="Q137" s="239"/>
      <c r="R137" s="239"/>
      <c r="S137" s="239"/>
      <c r="T137" s="240"/>
      <c r="AT137" s="241" t="s">
        <v>534</v>
      </c>
      <c r="AU137" s="241" t="s">
        <v>78</v>
      </c>
      <c r="AV137" s="15" t="s">
        <v>123</v>
      </c>
      <c r="AW137" s="15" t="s">
        <v>30</v>
      </c>
      <c r="AX137" s="15" t="s">
        <v>76</v>
      </c>
      <c r="AY137" s="241" t="s">
        <v>117</v>
      </c>
    </row>
    <row r="138" spans="1:65" s="2" customFormat="1" ht="21.75" customHeight="1">
      <c r="A138" s="35"/>
      <c r="B138" s="36"/>
      <c r="C138" s="179" t="s">
        <v>571</v>
      </c>
      <c r="D138" s="179" t="s">
        <v>118</v>
      </c>
      <c r="E138" s="180" t="s">
        <v>572</v>
      </c>
      <c r="F138" s="181" t="s">
        <v>573</v>
      </c>
      <c r="G138" s="182" t="s">
        <v>530</v>
      </c>
      <c r="H138" s="183">
        <v>9</v>
      </c>
      <c r="I138" s="184"/>
      <c r="J138" s="185">
        <f>ROUND(I138*H138,2)</f>
        <v>0</v>
      </c>
      <c r="K138" s="181" t="s">
        <v>519</v>
      </c>
      <c r="L138" s="40"/>
      <c r="M138" s="186" t="s">
        <v>19</v>
      </c>
      <c r="N138" s="187" t="s">
        <v>39</v>
      </c>
      <c r="O138" s="65"/>
      <c r="P138" s="188">
        <f>O138*H138</f>
        <v>0</v>
      </c>
      <c r="Q138" s="188">
        <v>0</v>
      </c>
      <c r="R138" s="188">
        <f>Q138*H138</f>
        <v>0</v>
      </c>
      <c r="S138" s="188">
        <v>0.22</v>
      </c>
      <c r="T138" s="189">
        <f>S138*H138</f>
        <v>1.98</v>
      </c>
      <c r="U138" s="35"/>
      <c r="V138" s="35"/>
      <c r="W138" s="35"/>
      <c r="X138" s="35"/>
      <c r="Y138" s="35"/>
      <c r="Z138" s="35"/>
      <c r="AA138" s="35"/>
      <c r="AB138" s="35"/>
      <c r="AC138" s="35"/>
      <c r="AD138" s="35"/>
      <c r="AE138" s="35"/>
      <c r="AR138" s="190" t="s">
        <v>123</v>
      </c>
      <c r="AT138" s="190" t="s">
        <v>118</v>
      </c>
      <c r="AU138" s="190" t="s">
        <v>78</v>
      </c>
      <c r="AY138" s="18" t="s">
        <v>117</v>
      </c>
      <c r="BE138" s="191">
        <f>IF(N138="základní",J138,0)</f>
        <v>0</v>
      </c>
      <c r="BF138" s="191">
        <f>IF(N138="snížená",J138,0)</f>
        <v>0</v>
      </c>
      <c r="BG138" s="191">
        <f>IF(N138="zákl. přenesená",J138,0)</f>
        <v>0</v>
      </c>
      <c r="BH138" s="191">
        <f>IF(N138="sníž. přenesená",J138,0)</f>
        <v>0</v>
      </c>
      <c r="BI138" s="191">
        <f>IF(N138="nulová",J138,0)</f>
        <v>0</v>
      </c>
      <c r="BJ138" s="18" t="s">
        <v>76</v>
      </c>
      <c r="BK138" s="191">
        <f>ROUND(I138*H138,2)</f>
        <v>0</v>
      </c>
      <c r="BL138" s="18" t="s">
        <v>123</v>
      </c>
      <c r="BM138" s="190" t="s">
        <v>574</v>
      </c>
    </row>
    <row r="139" spans="1:65" s="2" customFormat="1" ht="175.5">
      <c r="A139" s="35"/>
      <c r="B139" s="36"/>
      <c r="C139" s="37"/>
      <c r="D139" s="192" t="s">
        <v>521</v>
      </c>
      <c r="E139" s="37"/>
      <c r="F139" s="193" t="s">
        <v>556</v>
      </c>
      <c r="G139" s="37"/>
      <c r="H139" s="37"/>
      <c r="I139" s="109"/>
      <c r="J139" s="37"/>
      <c r="K139" s="37"/>
      <c r="L139" s="40"/>
      <c r="M139" s="194"/>
      <c r="N139" s="195"/>
      <c r="O139" s="65"/>
      <c r="P139" s="65"/>
      <c r="Q139" s="65"/>
      <c r="R139" s="65"/>
      <c r="S139" s="65"/>
      <c r="T139" s="66"/>
      <c r="U139" s="35"/>
      <c r="V139" s="35"/>
      <c r="W139" s="35"/>
      <c r="X139" s="35"/>
      <c r="Y139" s="35"/>
      <c r="Z139" s="35"/>
      <c r="AA139" s="35"/>
      <c r="AB139" s="35"/>
      <c r="AC139" s="35"/>
      <c r="AD139" s="35"/>
      <c r="AE139" s="35"/>
      <c r="AT139" s="18" t="s">
        <v>521</v>
      </c>
      <c r="AU139" s="18" t="s">
        <v>78</v>
      </c>
    </row>
    <row r="140" spans="1:65" s="2" customFormat="1" ht="48.75">
      <c r="A140" s="35"/>
      <c r="B140" s="36"/>
      <c r="C140" s="37"/>
      <c r="D140" s="192" t="s">
        <v>125</v>
      </c>
      <c r="E140" s="37"/>
      <c r="F140" s="193" t="s">
        <v>575</v>
      </c>
      <c r="G140" s="37"/>
      <c r="H140" s="37"/>
      <c r="I140" s="109"/>
      <c r="J140" s="37"/>
      <c r="K140" s="37"/>
      <c r="L140" s="40"/>
      <c r="M140" s="194"/>
      <c r="N140" s="195"/>
      <c r="O140" s="65"/>
      <c r="P140" s="65"/>
      <c r="Q140" s="65"/>
      <c r="R140" s="65"/>
      <c r="S140" s="65"/>
      <c r="T140" s="66"/>
      <c r="U140" s="35"/>
      <c r="V140" s="35"/>
      <c r="W140" s="35"/>
      <c r="X140" s="35"/>
      <c r="Y140" s="35"/>
      <c r="Z140" s="35"/>
      <c r="AA140" s="35"/>
      <c r="AB140" s="35"/>
      <c r="AC140" s="35"/>
      <c r="AD140" s="35"/>
      <c r="AE140" s="35"/>
      <c r="AT140" s="18" t="s">
        <v>125</v>
      </c>
      <c r="AU140" s="18" t="s">
        <v>78</v>
      </c>
    </row>
    <row r="141" spans="1:65" s="2" customFormat="1" ht="21.75" customHeight="1">
      <c r="A141" s="35"/>
      <c r="B141" s="36"/>
      <c r="C141" s="179" t="s">
        <v>158</v>
      </c>
      <c r="D141" s="179" t="s">
        <v>118</v>
      </c>
      <c r="E141" s="180" t="s">
        <v>576</v>
      </c>
      <c r="F141" s="181" t="s">
        <v>577</v>
      </c>
      <c r="G141" s="182" t="s">
        <v>530</v>
      </c>
      <c r="H141" s="183">
        <v>1.5</v>
      </c>
      <c r="I141" s="184"/>
      <c r="J141" s="185">
        <f>ROUND(I141*H141,2)</f>
        <v>0</v>
      </c>
      <c r="K141" s="181" t="s">
        <v>519</v>
      </c>
      <c r="L141" s="40"/>
      <c r="M141" s="186" t="s">
        <v>19</v>
      </c>
      <c r="N141" s="187" t="s">
        <v>39</v>
      </c>
      <c r="O141" s="65"/>
      <c r="P141" s="188">
        <f>O141*H141</f>
        <v>0</v>
      </c>
      <c r="Q141" s="188">
        <v>3.0000000000000001E-5</v>
      </c>
      <c r="R141" s="188">
        <f>Q141*H141</f>
        <v>4.5000000000000003E-5</v>
      </c>
      <c r="S141" s="188">
        <v>7.6999999999999999E-2</v>
      </c>
      <c r="T141" s="189">
        <f>S141*H141</f>
        <v>0.11549999999999999</v>
      </c>
      <c r="U141" s="35"/>
      <c r="V141" s="35"/>
      <c r="W141" s="35"/>
      <c r="X141" s="35"/>
      <c r="Y141" s="35"/>
      <c r="Z141" s="35"/>
      <c r="AA141" s="35"/>
      <c r="AB141" s="35"/>
      <c r="AC141" s="35"/>
      <c r="AD141" s="35"/>
      <c r="AE141" s="35"/>
      <c r="AR141" s="190" t="s">
        <v>123</v>
      </c>
      <c r="AT141" s="190" t="s">
        <v>118</v>
      </c>
      <c r="AU141" s="190" t="s">
        <v>78</v>
      </c>
      <c r="AY141" s="18" t="s">
        <v>117</v>
      </c>
      <c r="BE141" s="191">
        <f>IF(N141="základní",J141,0)</f>
        <v>0</v>
      </c>
      <c r="BF141" s="191">
        <f>IF(N141="snížená",J141,0)</f>
        <v>0</v>
      </c>
      <c r="BG141" s="191">
        <f>IF(N141="zákl. přenesená",J141,0)</f>
        <v>0</v>
      </c>
      <c r="BH141" s="191">
        <f>IF(N141="sníž. přenesená",J141,0)</f>
        <v>0</v>
      </c>
      <c r="BI141" s="191">
        <f>IF(N141="nulová",J141,0)</f>
        <v>0</v>
      </c>
      <c r="BJ141" s="18" t="s">
        <v>76</v>
      </c>
      <c r="BK141" s="191">
        <f>ROUND(I141*H141,2)</f>
        <v>0</v>
      </c>
      <c r="BL141" s="18" t="s">
        <v>123</v>
      </c>
      <c r="BM141" s="190" t="s">
        <v>578</v>
      </c>
    </row>
    <row r="142" spans="1:65" s="2" customFormat="1" ht="195">
      <c r="A142" s="35"/>
      <c r="B142" s="36"/>
      <c r="C142" s="37"/>
      <c r="D142" s="192" t="s">
        <v>521</v>
      </c>
      <c r="E142" s="37"/>
      <c r="F142" s="193" t="s">
        <v>579</v>
      </c>
      <c r="G142" s="37"/>
      <c r="H142" s="37"/>
      <c r="I142" s="109"/>
      <c r="J142" s="37"/>
      <c r="K142" s="37"/>
      <c r="L142" s="40"/>
      <c r="M142" s="194"/>
      <c r="N142" s="195"/>
      <c r="O142" s="65"/>
      <c r="P142" s="65"/>
      <c r="Q142" s="65"/>
      <c r="R142" s="65"/>
      <c r="S142" s="65"/>
      <c r="T142" s="66"/>
      <c r="U142" s="35"/>
      <c r="V142" s="35"/>
      <c r="W142" s="35"/>
      <c r="X142" s="35"/>
      <c r="Y142" s="35"/>
      <c r="Z142" s="35"/>
      <c r="AA142" s="35"/>
      <c r="AB142" s="35"/>
      <c r="AC142" s="35"/>
      <c r="AD142" s="35"/>
      <c r="AE142" s="35"/>
      <c r="AT142" s="18" t="s">
        <v>521</v>
      </c>
      <c r="AU142" s="18" t="s">
        <v>78</v>
      </c>
    </row>
    <row r="143" spans="1:65" s="2" customFormat="1" ht="29.25">
      <c r="A143" s="35"/>
      <c r="B143" s="36"/>
      <c r="C143" s="37"/>
      <c r="D143" s="192" t="s">
        <v>125</v>
      </c>
      <c r="E143" s="37"/>
      <c r="F143" s="193" t="s">
        <v>557</v>
      </c>
      <c r="G143" s="37"/>
      <c r="H143" s="37"/>
      <c r="I143" s="109"/>
      <c r="J143" s="37"/>
      <c r="K143" s="37"/>
      <c r="L143" s="40"/>
      <c r="M143" s="194"/>
      <c r="N143" s="195"/>
      <c r="O143" s="65"/>
      <c r="P143" s="65"/>
      <c r="Q143" s="65"/>
      <c r="R143" s="65"/>
      <c r="S143" s="65"/>
      <c r="T143" s="66"/>
      <c r="U143" s="35"/>
      <c r="V143" s="35"/>
      <c r="W143" s="35"/>
      <c r="X143" s="35"/>
      <c r="Y143" s="35"/>
      <c r="Z143" s="35"/>
      <c r="AA143" s="35"/>
      <c r="AB143" s="35"/>
      <c r="AC143" s="35"/>
      <c r="AD143" s="35"/>
      <c r="AE143" s="35"/>
      <c r="AT143" s="18" t="s">
        <v>125</v>
      </c>
      <c r="AU143" s="18" t="s">
        <v>78</v>
      </c>
    </row>
    <row r="144" spans="1:65" s="13" customFormat="1" ht="11.25">
      <c r="B144" s="210"/>
      <c r="C144" s="211"/>
      <c r="D144" s="192" t="s">
        <v>534</v>
      </c>
      <c r="E144" s="212" t="s">
        <v>19</v>
      </c>
      <c r="F144" s="213" t="s">
        <v>580</v>
      </c>
      <c r="G144" s="211"/>
      <c r="H144" s="212" t="s">
        <v>19</v>
      </c>
      <c r="I144" s="214"/>
      <c r="J144" s="211"/>
      <c r="K144" s="211"/>
      <c r="L144" s="215"/>
      <c r="M144" s="216"/>
      <c r="N144" s="217"/>
      <c r="O144" s="217"/>
      <c r="P144" s="217"/>
      <c r="Q144" s="217"/>
      <c r="R144" s="217"/>
      <c r="S144" s="217"/>
      <c r="T144" s="218"/>
      <c r="AT144" s="219" t="s">
        <v>534</v>
      </c>
      <c r="AU144" s="219" t="s">
        <v>78</v>
      </c>
      <c r="AV144" s="13" t="s">
        <v>76</v>
      </c>
      <c r="AW144" s="13" t="s">
        <v>30</v>
      </c>
      <c r="AX144" s="13" t="s">
        <v>68</v>
      </c>
      <c r="AY144" s="219" t="s">
        <v>117</v>
      </c>
    </row>
    <row r="145" spans="1:65" s="14" customFormat="1" ht="11.25">
      <c r="B145" s="220"/>
      <c r="C145" s="221"/>
      <c r="D145" s="192" t="s">
        <v>534</v>
      </c>
      <c r="E145" s="222" t="s">
        <v>19</v>
      </c>
      <c r="F145" s="223" t="s">
        <v>581</v>
      </c>
      <c r="G145" s="221"/>
      <c r="H145" s="224">
        <v>1.5</v>
      </c>
      <c r="I145" s="225"/>
      <c r="J145" s="221"/>
      <c r="K145" s="221"/>
      <c r="L145" s="226"/>
      <c r="M145" s="227"/>
      <c r="N145" s="228"/>
      <c r="O145" s="228"/>
      <c r="P145" s="228"/>
      <c r="Q145" s="228"/>
      <c r="R145" s="228"/>
      <c r="S145" s="228"/>
      <c r="T145" s="229"/>
      <c r="AT145" s="230" t="s">
        <v>534</v>
      </c>
      <c r="AU145" s="230" t="s">
        <v>78</v>
      </c>
      <c r="AV145" s="14" t="s">
        <v>78</v>
      </c>
      <c r="AW145" s="14" t="s">
        <v>30</v>
      </c>
      <c r="AX145" s="14" t="s">
        <v>76</v>
      </c>
      <c r="AY145" s="230" t="s">
        <v>117</v>
      </c>
    </row>
    <row r="146" spans="1:65" s="2" customFormat="1" ht="21.75" customHeight="1">
      <c r="A146" s="35"/>
      <c r="B146" s="36"/>
      <c r="C146" s="179" t="s">
        <v>162</v>
      </c>
      <c r="D146" s="179" t="s">
        <v>118</v>
      </c>
      <c r="E146" s="180" t="s">
        <v>582</v>
      </c>
      <c r="F146" s="181" t="s">
        <v>583</v>
      </c>
      <c r="G146" s="182" t="s">
        <v>530</v>
      </c>
      <c r="H146" s="183">
        <v>3</v>
      </c>
      <c r="I146" s="184"/>
      <c r="J146" s="185">
        <f>ROUND(I146*H146,2)</f>
        <v>0</v>
      </c>
      <c r="K146" s="181" t="s">
        <v>519</v>
      </c>
      <c r="L146" s="40"/>
      <c r="M146" s="186" t="s">
        <v>19</v>
      </c>
      <c r="N146" s="187" t="s">
        <v>39</v>
      </c>
      <c r="O146" s="65"/>
      <c r="P146" s="188">
        <f>O146*H146</f>
        <v>0</v>
      </c>
      <c r="Q146" s="188">
        <v>3.0000000000000001E-5</v>
      </c>
      <c r="R146" s="188">
        <f>Q146*H146</f>
        <v>9.0000000000000006E-5</v>
      </c>
      <c r="S146" s="188">
        <v>0.10299999999999999</v>
      </c>
      <c r="T146" s="189">
        <f>S146*H146</f>
        <v>0.309</v>
      </c>
      <c r="U146" s="35"/>
      <c r="V146" s="35"/>
      <c r="W146" s="35"/>
      <c r="X146" s="35"/>
      <c r="Y146" s="35"/>
      <c r="Z146" s="35"/>
      <c r="AA146" s="35"/>
      <c r="AB146" s="35"/>
      <c r="AC146" s="35"/>
      <c r="AD146" s="35"/>
      <c r="AE146" s="35"/>
      <c r="AR146" s="190" t="s">
        <v>123</v>
      </c>
      <c r="AT146" s="190" t="s">
        <v>118</v>
      </c>
      <c r="AU146" s="190" t="s">
        <v>78</v>
      </c>
      <c r="AY146" s="18" t="s">
        <v>117</v>
      </c>
      <c r="BE146" s="191">
        <f>IF(N146="základní",J146,0)</f>
        <v>0</v>
      </c>
      <c r="BF146" s="191">
        <f>IF(N146="snížená",J146,0)</f>
        <v>0</v>
      </c>
      <c r="BG146" s="191">
        <f>IF(N146="zákl. přenesená",J146,0)</f>
        <v>0</v>
      </c>
      <c r="BH146" s="191">
        <f>IF(N146="sníž. přenesená",J146,0)</f>
        <v>0</v>
      </c>
      <c r="BI146" s="191">
        <f>IF(N146="nulová",J146,0)</f>
        <v>0</v>
      </c>
      <c r="BJ146" s="18" t="s">
        <v>76</v>
      </c>
      <c r="BK146" s="191">
        <f>ROUND(I146*H146,2)</f>
        <v>0</v>
      </c>
      <c r="BL146" s="18" t="s">
        <v>123</v>
      </c>
      <c r="BM146" s="190" t="s">
        <v>584</v>
      </c>
    </row>
    <row r="147" spans="1:65" s="2" customFormat="1" ht="195">
      <c r="A147" s="35"/>
      <c r="B147" s="36"/>
      <c r="C147" s="37"/>
      <c r="D147" s="192" t="s">
        <v>521</v>
      </c>
      <c r="E147" s="37"/>
      <c r="F147" s="193" t="s">
        <v>579</v>
      </c>
      <c r="G147" s="37"/>
      <c r="H147" s="37"/>
      <c r="I147" s="109"/>
      <c r="J147" s="37"/>
      <c r="K147" s="37"/>
      <c r="L147" s="40"/>
      <c r="M147" s="194"/>
      <c r="N147" s="195"/>
      <c r="O147" s="65"/>
      <c r="P147" s="65"/>
      <c r="Q147" s="65"/>
      <c r="R147" s="65"/>
      <c r="S147" s="65"/>
      <c r="T147" s="66"/>
      <c r="U147" s="35"/>
      <c r="V147" s="35"/>
      <c r="W147" s="35"/>
      <c r="X147" s="35"/>
      <c r="Y147" s="35"/>
      <c r="Z147" s="35"/>
      <c r="AA147" s="35"/>
      <c r="AB147" s="35"/>
      <c r="AC147" s="35"/>
      <c r="AD147" s="35"/>
      <c r="AE147" s="35"/>
      <c r="AT147" s="18" t="s">
        <v>521</v>
      </c>
      <c r="AU147" s="18" t="s">
        <v>78</v>
      </c>
    </row>
    <row r="148" spans="1:65" s="2" customFormat="1" ht="29.25">
      <c r="A148" s="35"/>
      <c r="B148" s="36"/>
      <c r="C148" s="37"/>
      <c r="D148" s="192" t="s">
        <v>125</v>
      </c>
      <c r="E148" s="37"/>
      <c r="F148" s="193" t="s">
        <v>557</v>
      </c>
      <c r="G148" s="37"/>
      <c r="H148" s="37"/>
      <c r="I148" s="109"/>
      <c r="J148" s="37"/>
      <c r="K148" s="37"/>
      <c r="L148" s="40"/>
      <c r="M148" s="194"/>
      <c r="N148" s="195"/>
      <c r="O148" s="65"/>
      <c r="P148" s="65"/>
      <c r="Q148" s="65"/>
      <c r="R148" s="65"/>
      <c r="S148" s="65"/>
      <c r="T148" s="66"/>
      <c r="U148" s="35"/>
      <c r="V148" s="35"/>
      <c r="W148" s="35"/>
      <c r="X148" s="35"/>
      <c r="Y148" s="35"/>
      <c r="Z148" s="35"/>
      <c r="AA148" s="35"/>
      <c r="AB148" s="35"/>
      <c r="AC148" s="35"/>
      <c r="AD148" s="35"/>
      <c r="AE148" s="35"/>
      <c r="AT148" s="18" t="s">
        <v>125</v>
      </c>
      <c r="AU148" s="18" t="s">
        <v>78</v>
      </c>
    </row>
    <row r="149" spans="1:65" s="13" customFormat="1" ht="11.25">
      <c r="B149" s="210"/>
      <c r="C149" s="211"/>
      <c r="D149" s="192" t="s">
        <v>534</v>
      </c>
      <c r="E149" s="212" t="s">
        <v>19</v>
      </c>
      <c r="F149" s="213" t="s">
        <v>585</v>
      </c>
      <c r="G149" s="211"/>
      <c r="H149" s="212" t="s">
        <v>19</v>
      </c>
      <c r="I149" s="214"/>
      <c r="J149" s="211"/>
      <c r="K149" s="211"/>
      <c r="L149" s="215"/>
      <c r="M149" s="216"/>
      <c r="N149" s="217"/>
      <c r="O149" s="217"/>
      <c r="P149" s="217"/>
      <c r="Q149" s="217"/>
      <c r="R149" s="217"/>
      <c r="S149" s="217"/>
      <c r="T149" s="218"/>
      <c r="AT149" s="219" t="s">
        <v>534</v>
      </c>
      <c r="AU149" s="219" t="s">
        <v>78</v>
      </c>
      <c r="AV149" s="13" t="s">
        <v>76</v>
      </c>
      <c r="AW149" s="13" t="s">
        <v>30</v>
      </c>
      <c r="AX149" s="13" t="s">
        <v>68</v>
      </c>
      <c r="AY149" s="219" t="s">
        <v>117</v>
      </c>
    </row>
    <row r="150" spans="1:65" s="14" customFormat="1" ht="11.25">
      <c r="B150" s="220"/>
      <c r="C150" s="221"/>
      <c r="D150" s="192" t="s">
        <v>534</v>
      </c>
      <c r="E150" s="222" t="s">
        <v>19</v>
      </c>
      <c r="F150" s="223" t="s">
        <v>586</v>
      </c>
      <c r="G150" s="221"/>
      <c r="H150" s="224">
        <v>3</v>
      </c>
      <c r="I150" s="225"/>
      <c r="J150" s="221"/>
      <c r="K150" s="221"/>
      <c r="L150" s="226"/>
      <c r="M150" s="227"/>
      <c r="N150" s="228"/>
      <c r="O150" s="228"/>
      <c r="P150" s="228"/>
      <c r="Q150" s="228"/>
      <c r="R150" s="228"/>
      <c r="S150" s="228"/>
      <c r="T150" s="229"/>
      <c r="AT150" s="230" t="s">
        <v>534</v>
      </c>
      <c r="AU150" s="230" t="s">
        <v>78</v>
      </c>
      <c r="AV150" s="14" t="s">
        <v>78</v>
      </c>
      <c r="AW150" s="14" t="s">
        <v>30</v>
      </c>
      <c r="AX150" s="14" t="s">
        <v>76</v>
      </c>
      <c r="AY150" s="230" t="s">
        <v>117</v>
      </c>
    </row>
    <row r="151" spans="1:65" s="2" customFormat="1" ht="21.75" customHeight="1">
      <c r="A151" s="35"/>
      <c r="B151" s="36"/>
      <c r="C151" s="179" t="s">
        <v>166</v>
      </c>
      <c r="D151" s="179" t="s">
        <v>118</v>
      </c>
      <c r="E151" s="180" t="s">
        <v>587</v>
      </c>
      <c r="F151" s="181" t="s">
        <v>588</v>
      </c>
      <c r="G151" s="182" t="s">
        <v>139</v>
      </c>
      <c r="H151" s="183">
        <v>58.058</v>
      </c>
      <c r="I151" s="184"/>
      <c r="J151" s="185">
        <f>ROUND(I151*H151,2)</f>
        <v>0</v>
      </c>
      <c r="K151" s="181" t="s">
        <v>519</v>
      </c>
      <c r="L151" s="40"/>
      <c r="M151" s="186" t="s">
        <v>19</v>
      </c>
      <c r="N151" s="187" t="s">
        <v>39</v>
      </c>
      <c r="O151" s="65"/>
      <c r="P151" s="188">
        <f>O151*H151</f>
        <v>0</v>
      </c>
      <c r="Q151" s="188">
        <v>0</v>
      </c>
      <c r="R151" s="188">
        <f>Q151*H151</f>
        <v>0</v>
      </c>
      <c r="S151" s="188">
        <v>0.20499999999999999</v>
      </c>
      <c r="T151" s="189">
        <f>S151*H151</f>
        <v>11.90189</v>
      </c>
      <c r="U151" s="35"/>
      <c r="V151" s="35"/>
      <c r="W151" s="35"/>
      <c r="X151" s="35"/>
      <c r="Y151" s="35"/>
      <c r="Z151" s="35"/>
      <c r="AA151" s="35"/>
      <c r="AB151" s="35"/>
      <c r="AC151" s="35"/>
      <c r="AD151" s="35"/>
      <c r="AE151" s="35"/>
      <c r="AR151" s="190" t="s">
        <v>123</v>
      </c>
      <c r="AT151" s="190" t="s">
        <v>118</v>
      </c>
      <c r="AU151" s="190" t="s">
        <v>78</v>
      </c>
      <c r="AY151" s="18" t="s">
        <v>117</v>
      </c>
      <c r="BE151" s="191">
        <f>IF(N151="základní",J151,0)</f>
        <v>0</v>
      </c>
      <c r="BF151" s="191">
        <f>IF(N151="snížená",J151,0)</f>
        <v>0</v>
      </c>
      <c r="BG151" s="191">
        <f>IF(N151="zákl. přenesená",J151,0)</f>
        <v>0</v>
      </c>
      <c r="BH151" s="191">
        <f>IF(N151="sníž. přenesená",J151,0)</f>
        <v>0</v>
      </c>
      <c r="BI151" s="191">
        <f>IF(N151="nulová",J151,0)</f>
        <v>0</v>
      </c>
      <c r="BJ151" s="18" t="s">
        <v>76</v>
      </c>
      <c r="BK151" s="191">
        <f>ROUND(I151*H151,2)</f>
        <v>0</v>
      </c>
      <c r="BL151" s="18" t="s">
        <v>123</v>
      </c>
      <c r="BM151" s="190" t="s">
        <v>589</v>
      </c>
    </row>
    <row r="152" spans="1:65" s="2" customFormat="1" ht="136.5">
      <c r="A152" s="35"/>
      <c r="B152" s="36"/>
      <c r="C152" s="37"/>
      <c r="D152" s="192" t="s">
        <v>521</v>
      </c>
      <c r="E152" s="37"/>
      <c r="F152" s="193" t="s">
        <v>590</v>
      </c>
      <c r="G152" s="37"/>
      <c r="H152" s="37"/>
      <c r="I152" s="109"/>
      <c r="J152" s="37"/>
      <c r="K152" s="37"/>
      <c r="L152" s="40"/>
      <c r="M152" s="194"/>
      <c r="N152" s="195"/>
      <c r="O152" s="65"/>
      <c r="P152" s="65"/>
      <c r="Q152" s="65"/>
      <c r="R152" s="65"/>
      <c r="S152" s="65"/>
      <c r="T152" s="66"/>
      <c r="U152" s="35"/>
      <c r="V152" s="35"/>
      <c r="W152" s="35"/>
      <c r="X152" s="35"/>
      <c r="Y152" s="35"/>
      <c r="Z152" s="35"/>
      <c r="AA152" s="35"/>
      <c r="AB152" s="35"/>
      <c r="AC152" s="35"/>
      <c r="AD152" s="35"/>
      <c r="AE152" s="35"/>
      <c r="AT152" s="18" t="s">
        <v>521</v>
      </c>
      <c r="AU152" s="18" t="s">
        <v>78</v>
      </c>
    </row>
    <row r="153" spans="1:65" s="2" customFormat="1" ht="48.75">
      <c r="A153" s="35"/>
      <c r="B153" s="36"/>
      <c r="C153" s="37"/>
      <c r="D153" s="192" t="s">
        <v>125</v>
      </c>
      <c r="E153" s="37"/>
      <c r="F153" s="193" t="s">
        <v>591</v>
      </c>
      <c r="G153" s="37"/>
      <c r="H153" s="37"/>
      <c r="I153" s="109"/>
      <c r="J153" s="37"/>
      <c r="K153" s="37"/>
      <c r="L153" s="40"/>
      <c r="M153" s="194"/>
      <c r="N153" s="195"/>
      <c r="O153" s="65"/>
      <c r="P153" s="65"/>
      <c r="Q153" s="65"/>
      <c r="R153" s="65"/>
      <c r="S153" s="65"/>
      <c r="T153" s="66"/>
      <c r="U153" s="35"/>
      <c r="V153" s="35"/>
      <c r="W153" s="35"/>
      <c r="X153" s="35"/>
      <c r="Y153" s="35"/>
      <c r="Z153" s="35"/>
      <c r="AA153" s="35"/>
      <c r="AB153" s="35"/>
      <c r="AC153" s="35"/>
      <c r="AD153" s="35"/>
      <c r="AE153" s="35"/>
      <c r="AT153" s="18" t="s">
        <v>125</v>
      </c>
      <c r="AU153" s="18" t="s">
        <v>78</v>
      </c>
    </row>
    <row r="154" spans="1:65" s="13" customFormat="1" ht="11.25">
      <c r="B154" s="210"/>
      <c r="C154" s="211"/>
      <c r="D154" s="192" t="s">
        <v>534</v>
      </c>
      <c r="E154" s="212" t="s">
        <v>19</v>
      </c>
      <c r="F154" s="213" t="s">
        <v>592</v>
      </c>
      <c r="G154" s="211"/>
      <c r="H154" s="212" t="s">
        <v>19</v>
      </c>
      <c r="I154" s="214"/>
      <c r="J154" s="211"/>
      <c r="K154" s="211"/>
      <c r="L154" s="215"/>
      <c r="M154" s="216"/>
      <c r="N154" s="217"/>
      <c r="O154" s="217"/>
      <c r="P154" s="217"/>
      <c r="Q154" s="217"/>
      <c r="R154" s="217"/>
      <c r="S154" s="217"/>
      <c r="T154" s="218"/>
      <c r="AT154" s="219" t="s">
        <v>534</v>
      </c>
      <c r="AU154" s="219" t="s">
        <v>78</v>
      </c>
      <c r="AV154" s="13" t="s">
        <v>76</v>
      </c>
      <c r="AW154" s="13" t="s">
        <v>30</v>
      </c>
      <c r="AX154" s="13" t="s">
        <v>68</v>
      </c>
      <c r="AY154" s="219" t="s">
        <v>117</v>
      </c>
    </row>
    <row r="155" spans="1:65" s="14" customFormat="1" ht="11.25">
      <c r="B155" s="220"/>
      <c r="C155" s="221"/>
      <c r="D155" s="192" t="s">
        <v>534</v>
      </c>
      <c r="E155" s="222" t="s">
        <v>19</v>
      </c>
      <c r="F155" s="223" t="s">
        <v>593</v>
      </c>
      <c r="G155" s="221"/>
      <c r="H155" s="224">
        <v>58.058</v>
      </c>
      <c r="I155" s="225"/>
      <c r="J155" s="221"/>
      <c r="K155" s="221"/>
      <c r="L155" s="226"/>
      <c r="M155" s="227"/>
      <c r="N155" s="228"/>
      <c r="O155" s="228"/>
      <c r="P155" s="228"/>
      <c r="Q155" s="228"/>
      <c r="R155" s="228"/>
      <c r="S155" s="228"/>
      <c r="T155" s="229"/>
      <c r="AT155" s="230" t="s">
        <v>534</v>
      </c>
      <c r="AU155" s="230" t="s">
        <v>78</v>
      </c>
      <c r="AV155" s="14" t="s">
        <v>78</v>
      </c>
      <c r="AW155" s="14" t="s">
        <v>30</v>
      </c>
      <c r="AX155" s="14" t="s">
        <v>76</v>
      </c>
      <c r="AY155" s="230" t="s">
        <v>117</v>
      </c>
    </row>
    <row r="156" spans="1:65" s="2" customFormat="1" ht="16.5" customHeight="1">
      <c r="A156" s="35"/>
      <c r="B156" s="36"/>
      <c r="C156" s="179" t="s">
        <v>170</v>
      </c>
      <c r="D156" s="179" t="s">
        <v>118</v>
      </c>
      <c r="E156" s="180" t="s">
        <v>594</v>
      </c>
      <c r="F156" s="181" t="s">
        <v>595</v>
      </c>
      <c r="G156" s="182" t="s">
        <v>530</v>
      </c>
      <c r="H156" s="183">
        <v>1280</v>
      </c>
      <c r="I156" s="184"/>
      <c r="J156" s="185">
        <f>ROUND(I156*H156,2)</f>
        <v>0</v>
      </c>
      <c r="K156" s="181" t="s">
        <v>519</v>
      </c>
      <c r="L156" s="40"/>
      <c r="M156" s="186" t="s">
        <v>19</v>
      </c>
      <c r="N156" s="187" t="s">
        <v>39</v>
      </c>
      <c r="O156" s="65"/>
      <c r="P156" s="188">
        <f>O156*H156</f>
        <v>0</v>
      </c>
      <c r="Q156" s="188">
        <v>0</v>
      </c>
      <c r="R156" s="188">
        <f>Q156*H156</f>
        <v>0</v>
      </c>
      <c r="S156" s="188">
        <v>0</v>
      </c>
      <c r="T156" s="189">
        <f>S156*H156</f>
        <v>0</v>
      </c>
      <c r="U156" s="35"/>
      <c r="V156" s="35"/>
      <c r="W156" s="35"/>
      <c r="X156" s="35"/>
      <c r="Y156" s="35"/>
      <c r="Z156" s="35"/>
      <c r="AA156" s="35"/>
      <c r="AB156" s="35"/>
      <c r="AC156" s="35"/>
      <c r="AD156" s="35"/>
      <c r="AE156" s="35"/>
      <c r="AR156" s="190" t="s">
        <v>123</v>
      </c>
      <c r="AT156" s="190" t="s">
        <v>118</v>
      </c>
      <c r="AU156" s="190" t="s">
        <v>78</v>
      </c>
      <c r="AY156" s="18" t="s">
        <v>117</v>
      </c>
      <c r="BE156" s="191">
        <f>IF(N156="základní",J156,0)</f>
        <v>0</v>
      </c>
      <c r="BF156" s="191">
        <f>IF(N156="snížená",J156,0)</f>
        <v>0</v>
      </c>
      <c r="BG156" s="191">
        <f>IF(N156="zákl. přenesená",J156,0)</f>
        <v>0</v>
      </c>
      <c r="BH156" s="191">
        <f>IF(N156="sníž. přenesená",J156,0)</f>
        <v>0</v>
      </c>
      <c r="BI156" s="191">
        <f>IF(N156="nulová",J156,0)</f>
        <v>0</v>
      </c>
      <c r="BJ156" s="18" t="s">
        <v>76</v>
      </c>
      <c r="BK156" s="191">
        <f>ROUND(I156*H156,2)</f>
        <v>0</v>
      </c>
      <c r="BL156" s="18" t="s">
        <v>123</v>
      </c>
      <c r="BM156" s="190" t="s">
        <v>596</v>
      </c>
    </row>
    <row r="157" spans="1:65" s="2" customFormat="1" ht="68.25">
      <c r="A157" s="35"/>
      <c r="B157" s="36"/>
      <c r="C157" s="37"/>
      <c r="D157" s="192" t="s">
        <v>521</v>
      </c>
      <c r="E157" s="37"/>
      <c r="F157" s="193" t="s">
        <v>597</v>
      </c>
      <c r="G157" s="37"/>
      <c r="H157" s="37"/>
      <c r="I157" s="109"/>
      <c r="J157" s="37"/>
      <c r="K157" s="37"/>
      <c r="L157" s="40"/>
      <c r="M157" s="194"/>
      <c r="N157" s="195"/>
      <c r="O157" s="65"/>
      <c r="P157" s="65"/>
      <c r="Q157" s="65"/>
      <c r="R157" s="65"/>
      <c r="S157" s="65"/>
      <c r="T157" s="66"/>
      <c r="U157" s="35"/>
      <c r="V157" s="35"/>
      <c r="W157" s="35"/>
      <c r="X157" s="35"/>
      <c r="Y157" s="35"/>
      <c r="Z157" s="35"/>
      <c r="AA157" s="35"/>
      <c r="AB157" s="35"/>
      <c r="AC157" s="35"/>
      <c r="AD157" s="35"/>
      <c r="AE157" s="35"/>
      <c r="AT157" s="18" t="s">
        <v>521</v>
      </c>
      <c r="AU157" s="18" t="s">
        <v>78</v>
      </c>
    </row>
    <row r="158" spans="1:65" s="2" customFormat="1" ht="48.75">
      <c r="A158" s="35"/>
      <c r="B158" s="36"/>
      <c r="C158" s="37"/>
      <c r="D158" s="192" t="s">
        <v>125</v>
      </c>
      <c r="E158" s="37"/>
      <c r="F158" s="193" t="s">
        <v>598</v>
      </c>
      <c r="G158" s="37"/>
      <c r="H158" s="37"/>
      <c r="I158" s="109"/>
      <c r="J158" s="37"/>
      <c r="K158" s="37"/>
      <c r="L158" s="40"/>
      <c r="M158" s="194"/>
      <c r="N158" s="195"/>
      <c r="O158" s="65"/>
      <c r="P158" s="65"/>
      <c r="Q158" s="65"/>
      <c r="R158" s="65"/>
      <c r="S158" s="65"/>
      <c r="T158" s="66"/>
      <c r="U158" s="35"/>
      <c r="V158" s="35"/>
      <c r="W158" s="35"/>
      <c r="X158" s="35"/>
      <c r="Y158" s="35"/>
      <c r="Z158" s="35"/>
      <c r="AA158" s="35"/>
      <c r="AB158" s="35"/>
      <c r="AC158" s="35"/>
      <c r="AD158" s="35"/>
      <c r="AE158" s="35"/>
      <c r="AT158" s="18" t="s">
        <v>125</v>
      </c>
      <c r="AU158" s="18" t="s">
        <v>78</v>
      </c>
    </row>
    <row r="159" spans="1:65" s="13" customFormat="1" ht="11.25">
      <c r="B159" s="210"/>
      <c r="C159" s="211"/>
      <c r="D159" s="192" t="s">
        <v>534</v>
      </c>
      <c r="E159" s="212" t="s">
        <v>19</v>
      </c>
      <c r="F159" s="213" t="s">
        <v>599</v>
      </c>
      <c r="G159" s="211"/>
      <c r="H159" s="212" t="s">
        <v>19</v>
      </c>
      <c r="I159" s="214"/>
      <c r="J159" s="211"/>
      <c r="K159" s="211"/>
      <c r="L159" s="215"/>
      <c r="M159" s="216"/>
      <c r="N159" s="217"/>
      <c r="O159" s="217"/>
      <c r="P159" s="217"/>
      <c r="Q159" s="217"/>
      <c r="R159" s="217"/>
      <c r="S159" s="217"/>
      <c r="T159" s="218"/>
      <c r="AT159" s="219" t="s">
        <v>534</v>
      </c>
      <c r="AU159" s="219" t="s">
        <v>78</v>
      </c>
      <c r="AV159" s="13" t="s">
        <v>76</v>
      </c>
      <c r="AW159" s="13" t="s">
        <v>30</v>
      </c>
      <c r="AX159" s="13" t="s">
        <v>68</v>
      </c>
      <c r="AY159" s="219" t="s">
        <v>117</v>
      </c>
    </row>
    <row r="160" spans="1:65" s="14" customFormat="1" ht="11.25">
      <c r="B160" s="220"/>
      <c r="C160" s="221"/>
      <c r="D160" s="192" t="s">
        <v>534</v>
      </c>
      <c r="E160" s="222" t="s">
        <v>19</v>
      </c>
      <c r="F160" s="223" t="s">
        <v>600</v>
      </c>
      <c r="G160" s="221"/>
      <c r="H160" s="224">
        <v>1280</v>
      </c>
      <c r="I160" s="225"/>
      <c r="J160" s="221"/>
      <c r="K160" s="221"/>
      <c r="L160" s="226"/>
      <c r="M160" s="227"/>
      <c r="N160" s="228"/>
      <c r="O160" s="228"/>
      <c r="P160" s="228"/>
      <c r="Q160" s="228"/>
      <c r="R160" s="228"/>
      <c r="S160" s="228"/>
      <c r="T160" s="229"/>
      <c r="AT160" s="230" t="s">
        <v>534</v>
      </c>
      <c r="AU160" s="230" t="s">
        <v>78</v>
      </c>
      <c r="AV160" s="14" t="s">
        <v>78</v>
      </c>
      <c r="AW160" s="14" t="s">
        <v>30</v>
      </c>
      <c r="AX160" s="14" t="s">
        <v>76</v>
      </c>
      <c r="AY160" s="230" t="s">
        <v>117</v>
      </c>
    </row>
    <row r="161" spans="1:65" s="2" customFormat="1" ht="16.5" customHeight="1">
      <c r="A161" s="35"/>
      <c r="B161" s="36"/>
      <c r="C161" s="179" t="s">
        <v>174</v>
      </c>
      <c r="D161" s="179" t="s">
        <v>118</v>
      </c>
      <c r="E161" s="180" t="s">
        <v>601</v>
      </c>
      <c r="F161" s="181" t="s">
        <v>602</v>
      </c>
      <c r="G161" s="182" t="s">
        <v>410</v>
      </c>
      <c r="H161" s="183">
        <v>68.849999999999994</v>
      </c>
      <c r="I161" s="184"/>
      <c r="J161" s="185">
        <f>ROUND(I161*H161,2)</f>
        <v>0</v>
      </c>
      <c r="K161" s="181" t="s">
        <v>519</v>
      </c>
      <c r="L161" s="40"/>
      <c r="M161" s="186" t="s">
        <v>19</v>
      </c>
      <c r="N161" s="187" t="s">
        <v>39</v>
      </c>
      <c r="O161" s="65"/>
      <c r="P161" s="188">
        <f>O161*H161</f>
        <v>0</v>
      </c>
      <c r="Q161" s="188">
        <v>0</v>
      </c>
      <c r="R161" s="188">
        <f>Q161*H161</f>
        <v>0</v>
      </c>
      <c r="S161" s="188">
        <v>0</v>
      </c>
      <c r="T161" s="189">
        <f>S161*H161</f>
        <v>0</v>
      </c>
      <c r="U161" s="35"/>
      <c r="V161" s="35"/>
      <c r="W161" s="35"/>
      <c r="X161" s="35"/>
      <c r="Y161" s="35"/>
      <c r="Z161" s="35"/>
      <c r="AA161" s="35"/>
      <c r="AB161" s="35"/>
      <c r="AC161" s="35"/>
      <c r="AD161" s="35"/>
      <c r="AE161" s="35"/>
      <c r="AR161" s="190" t="s">
        <v>123</v>
      </c>
      <c r="AT161" s="190" t="s">
        <v>118</v>
      </c>
      <c r="AU161" s="190" t="s">
        <v>78</v>
      </c>
      <c r="AY161" s="18" t="s">
        <v>117</v>
      </c>
      <c r="BE161" s="191">
        <f>IF(N161="základní",J161,0)</f>
        <v>0</v>
      </c>
      <c r="BF161" s="191">
        <f>IF(N161="snížená",J161,0)</f>
        <v>0</v>
      </c>
      <c r="BG161" s="191">
        <f>IF(N161="zákl. přenesená",J161,0)</f>
        <v>0</v>
      </c>
      <c r="BH161" s="191">
        <f>IF(N161="sníž. přenesená",J161,0)</f>
        <v>0</v>
      </c>
      <c r="BI161" s="191">
        <f>IF(N161="nulová",J161,0)</f>
        <v>0</v>
      </c>
      <c r="BJ161" s="18" t="s">
        <v>76</v>
      </c>
      <c r="BK161" s="191">
        <f>ROUND(I161*H161,2)</f>
        <v>0</v>
      </c>
      <c r="BL161" s="18" t="s">
        <v>123</v>
      </c>
      <c r="BM161" s="190" t="s">
        <v>603</v>
      </c>
    </row>
    <row r="162" spans="1:65" s="2" customFormat="1" ht="29.25">
      <c r="A162" s="35"/>
      <c r="B162" s="36"/>
      <c r="C162" s="37"/>
      <c r="D162" s="192" t="s">
        <v>521</v>
      </c>
      <c r="E162" s="37"/>
      <c r="F162" s="193" t="s">
        <v>604</v>
      </c>
      <c r="G162" s="37"/>
      <c r="H162" s="37"/>
      <c r="I162" s="109"/>
      <c r="J162" s="37"/>
      <c r="K162" s="37"/>
      <c r="L162" s="40"/>
      <c r="M162" s="194"/>
      <c r="N162" s="195"/>
      <c r="O162" s="65"/>
      <c r="P162" s="65"/>
      <c r="Q162" s="65"/>
      <c r="R162" s="65"/>
      <c r="S162" s="65"/>
      <c r="T162" s="66"/>
      <c r="U162" s="35"/>
      <c r="V162" s="35"/>
      <c r="W162" s="35"/>
      <c r="X162" s="35"/>
      <c r="Y162" s="35"/>
      <c r="Z162" s="35"/>
      <c r="AA162" s="35"/>
      <c r="AB162" s="35"/>
      <c r="AC162" s="35"/>
      <c r="AD162" s="35"/>
      <c r="AE162" s="35"/>
      <c r="AT162" s="18" t="s">
        <v>521</v>
      </c>
      <c r="AU162" s="18" t="s">
        <v>78</v>
      </c>
    </row>
    <row r="163" spans="1:65" s="2" customFormat="1" ht="39">
      <c r="A163" s="35"/>
      <c r="B163" s="36"/>
      <c r="C163" s="37"/>
      <c r="D163" s="192" t="s">
        <v>125</v>
      </c>
      <c r="E163" s="37"/>
      <c r="F163" s="193" t="s">
        <v>605</v>
      </c>
      <c r="G163" s="37"/>
      <c r="H163" s="37"/>
      <c r="I163" s="109"/>
      <c r="J163" s="37"/>
      <c r="K163" s="37"/>
      <c r="L163" s="40"/>
      <c r="M163" s="194"/>
      <c r="N163" s="195"/>
      <c r="O163" s="65"/>
      <c r="P163" s="65"/>
      <c r="Q163" s="65"/>
      <c r="R163" s="65"/>
      <c r="S163" s="65"/>
      <c r="T163" s="66"/>
      <c r="U163" s="35"/>
      <c r="V163" s="35"/>
      <c r="W163" s="35"/>
      <c r="X163" s="35"/>
      <c r="Y163" s="35"/>
      <c r="Z163" s="35"/>
      <c r="AA163" s="35"/>
      <c r="AB163" s="35"/>
      <c r="AC163" s="35"/>
      <c r="AD163" s="35"/>
      <c r="AE163" s="35"/>
      <c r="AT163" s="18" t="s">
        <v>125</v>
      </c>
      <c r="AU163" s="18" t="s">
        <v>78</v>
      </c>
    </row>
    <row r="164" spans="1:65" s="13" customFormat="1" ht="11.25">
      <c r="B164" s="210"/>
      <c r="C164" s="211"/>
      <c r="D164" s="192" t="s">
        <v>534</v>
      </c>
      <c r="E164" s="212" t="s">
        <v>19</v>
      </c>
      <c r="F164" s="213" t="s">
        <v>606</v>
      </c>
      <c r="G164" s="211"/>
      <c r="H164" s="212" t="s">
        <v>19</v>
      </c>
      <c r="I164" s="214"/>
      <c r="J164" s="211"/>
      <c r="K164" s="211"/>
      <c r="L164" s="215"/>
      <c r="M164" s="216"/>
      <c r="N164" s="217"/>
      <c r="O164" s="217"/>
      <c r="P164" s="217"/>
      <c r="Q164" s="217"/>
      <c r="R164" s="217"/>
      <c r="S164" s="217"/>
      <c r="T164" s="218"/>
      <c r="AT164" s="219" t="s">
        <v>534</v>
      </c>
      <c r="AU164" s="219" t="s">
        <v>78</v>
      </c>
      <c r="AV164" s="13" t="s">
        <v>76</v>
      </c>
      <c r="AW164" s="13" t="s">
        <v>30</v>
      </c>
      <c r="AX164" s="13" t="s">
        <v>68</v>
      </c>
      <c r="AY164" s="219" t="s">
        <v>117</v>
      </c>
    </row>
    <row r="165" spans="1:65" s="14" customFormat="1" ht="11.25">
      <c r="B165" s="220"/>
      <c r="C165" s="221"/>
      <c r="D165" s="192" t="s">
        <v>534</v>
      </c>
      <c r="E165" s="222" t="s">
        <v>19</v>
      </c>
      <c r="F165" s="223" t="s">
        <v>607</v>
      </c>
      <c r="G165" s="221"/>
      <c r="H165" s="224">
        <v>68.849999999999994</v>
      </c>
      <c r="I165" s="225"/>
      <c r="J165" s="221"/>
      <c r="K165" s="221"/>
      <c r="L165" s="226"/>
      <c r="M165" s="227"/>
      <c r="N165" s="228"/>
      <c r="O165" s="228"/>
      <c r="P165" s="228"/>
      <c r="Q165" s="228"/>
      <c r="R165" s="228"/>
      <c r="S165" s="228"/>
      <c r="T165" s="229"/>
      <c r="AT165" s="230" t="s">
        <v>534</v>
      </c>
      <c r="AU165" s="230" t="s">
        <v>78</v>
      </c>
      <c r="AV165" s="14" t="s">
        <v>78</v>
      </c>
      <c r="AW165" s="14" t="s">
        <v>30</v>
      </c>
      <c r="AX165" s="14" t="s">
        <v>76</v>
      </c>
      <c r="AY165" s="230" t="s">
        <v>117</v>
      </c>
    </row>
    <row r="166" spans="1:65" s="2" customFormat="1" ht="21.75" customHeight="1">
      <c r="A166" s="35"/>
      <c r="B166" s="36"/>
      <c r="C166" s="179" t="s">
        <v>8</v>
      </c>
      <c r="D166" s="179" t="s">
        <v>118</v>
      </c>
      <c r="E166" s="180" t="s">
        <v>608</v>
      </c>
      <c r="F166" s="181" t="s">
        <v>609</v>
      </c>
      <c r="G166" s="182" t="s">
        <v>410</v>
      </c>
      <c r="H166" s="183">
        <v>302</v>
      </c>
      <c r="I166" s="184"/>
      <c r="J166" s="185">
        <f>ROUND(I166*H166,2)</f>
        <v>0</v>
      </c>
      <c r="K166" s="181" t="s">
        <v>519</v>
      </c>
      <c r="L166" s="40"/>
      <c r="M166" s="186" t="s">
        <v>19</v>
      </c>
      <c r="N166" s="187" t="s">
        <v>39</v>
      </c>
      <c r="O166" s="65"/>
      <c r="P166" s="188">
        <f>O166*H166</f>
        <v>0</v>
      </c>
      <c r="Q166" s="188">
        <v>0</v>
      </c>
      <c r="R166" s="188">
        <f>Q166*H166</f>
        <v>0</v>
      </c>
      <c r="S166" s="188">
        <v>0</v>
      </c>
      <c r="T166" s="189">
        <f>S166*H166</f>
        <v>0</v>
      </c>
      <c r="U166" s="35"/>
      <c r="V166" s="35"/>
      <c r="W166" s="35"/>
      <c r="X166" s="35"/>
      <c r="Y166" s="35"/>
      <c r="Z166" s="35"/>
      <c r="AA166" s="35"/>
      <c r="AB166" s="35"/>
      <c r="AC166" s="35"/>
      <c r="AD166" s="35"/>
      <c r="AE166" s="35"/>
      <c r="AR166" s="190" t="s">
        <v>123</v>
      </c>
      <c r="AT166" s="190" t="s">
        <v>118</v>
      </c>
      <c r="AU166" s="190" t="s">
        <v>78</v>
      </c>
      <c r="AY166" s="18" t="s">
        <v>117</v>
      </c>
      <c r="BE166" s="191">
        <f>IF(N166="základní",J166,0)</f>
        <v>0</v>
      </c>
      <c r="BF166" s="191">
        <f>IF(N166="snížená",J166,0)</f>
        <v>0</v>
      </c>
      <c r="BG166" s="191">
        <f>IF(N166="zákl. přenesená",J166,0)</f>
        <v>0</v>
      </c>
      <c r="BH166" s="191">
        <f>IF(N166="sníž. přenesená",J166,0)</f>
        <v>0</v>
      </c>
      <c r="BI166" s="191">
        <f>IF(N166="nulová",J166,0)</f>
        <v>0</v>
      </c>
      <c r="BJ166" s="18" t="s">
        <v>76</v>
      </c>
      <c r="BK166" s="191">
        <f>ROUND(I166*H166,2)</f>
        <v>0</v>
      </c>
      <c r="BL166" s="18" t="s">
        <v>123</v>
      </c>
      <c r="BM166" s="190" t="s">
        <v>610</v>
      </c>
    </row>
    <row r="167" spans="1:65" s="2" customFormat="1" ht="48.75">
      <c r="A167" s="35"/>
      <c r="B167" s="36"/>
      <c r="C167" s="37"/>
      <c r="D167" s="192" t="s">
        <v>521</v>
      </c>
      <c r="E167" s="37"/>
      <c r="F167" s="193" t="s">
        <v>611</v>
      </c>
      <c r="G167" s="37"/>
      <c r="H167" s="37"/>
      <c r="I167" s="109"/>
      <c r="J167" s="37"/>
      <c r="K167" s="37"/>
      <c r="L167" s="40"/>
      <c r="M167" s="194"/>
      <c r="N167" s="195"/>
      <c r="O167" s="65"/>
      <c r="P167" s="65"/>
      <c r="Q167" s="65"/>
      <c r="R167" s="65"/>
      <c r="S167" s="65"/>
      <c r="T167" s="66"/>
      <c r="U167" s="35"/>
      <c r="V167" s="35"/>
      <c r="W167" s="35"/>
      <c r="X167" s="35"/>
      <c r="Y167" s="35"/>
      <c r="Z167" s="35"/>
      <c r="AA167" s="35"/>
      <c r="AB167" s="35"/>
      <c r="AC167" s="35"/>
      <c r="AD167" s="35"/>
      <c r="AE167" s="35"/>
      <c r="AT167" s="18" t="s">
        <v>521</v>
      </c>
      <c r="AU167" s="18" t="s">
        <v>78</v>
      </c>
    </row>
    <row r="168" spans="1:65" s="2" customFormat="1" ht="48.75">
      <c r="A168" s="35"/>
      <c r="B168" s="36"/>
      <c r="C168" s="37"/>
      <c r="D168" s="192" t="s">
        <v>125</v>
      </c>
      <c r="E168" s="37"/>
      <c r="F168" s="193" t="s">
        <v>612</v>
      </c>
      <c r="G168" s="37"/>
      <c r="H168" s="37"/>
      <c r="I168" s="109"/>
      <c r="J168" s="37"/>
      <c r="K168" s="37"/>
      <c r="L168" s="40"/>
      <c r="M168" s="194"/>
      <c r="N168" s="195"/>
      <c r="O168" s="65"/>
      <c r="P168" s="65"/>
      <c r="Q168" s="65"/>
      <c r="R168" s="65"/>
      <c r="S168" s="65"/>
      <c r="T168" s="66"/>
      <c r="U168" s="35"/>
      <c r="V168" s="35"/>
      <c r="W168" s="35"/>
      <c r="X168" s="35"/>
      <c r="Y168" s="35"/>
      <c r="Z168" s="35"/>
      <c r="AA168" s="35"/>
      <c r="AB168" s="35"/>
      <c r="AC168" s="35"/>
      <c r="AD168" s="35"/>
      <c r="AE168" s="35"/>
      <c r="AT168" s="18" t="s">
        <v>125</v>
      </c>
      <c r="AU168" s="18" t="s">
        <v>78</v>
      </c>
    </row>
    <row r="169" spans="1:65" s="13" customFormat="1" ht="11.25">
      <c r="B169" s="210"/>
      <c r="C169" s="211"/>
      <c r="D169" s="192" t="s">
        <v>534</v>
      </c>
      <c r="E169" s="212" t="s">
        <v>19</v>
      </c>
      <c r="F169" s="213" t="s">
        <v>613</v>
      </c>
      <c r="G169" s="211"/>
      <c r="H169" s="212" t="s">
        <v>19</v>
      </c>
      <c r="I169" s="214"/>
      <c r="J169" s="211"/>
      <c r="K169" s="211"/>
      <c r="L169" s="215"/>
      <c r="M169" s="216"/>
      <c r="N169" s="217"/>
      <c r="O169" s="217"/>
      <c r="P169" s="217"/>
      <c r="Q169" s="217"/>
      <c r="R169" s="217"/>
      <c r="S169" s="217"/>
      <c r="T169" s="218"/>
      <c r="AT169" s="219" t="s">
        <v>534</v>
      </c>
      <c r="AU169" s="219" t="s">
        <v>78</v>
      </c>
      <c r="AV169" s="13" t="s">
        <v>76</v>
      </c>
      <c r="AW169" s="13" t="s">
        <v>30</v>
      </c>
      <c r="AX169" s="13" t="s">
        <v>68</v>
      </c>
      <c r="AY169" s="219" t="s">
        <v>117</v>
      </c>
    </row>
    <row r="170" spans="1:65" s="14" customFormat="1" ht="11.25">
      <c r="B170" s="220"/>
      <c r="C170" s="221"/>
      <c r="D170" s="192" t="s">
        <v>534</v>
      </c>
      <c r="E170" s="222" t="s">
        <v>19</v>
      </c>
      <c r="F170" s="223" t="s">
        <v>614</v>
      </c>
      <c r="G170" s="221"/>
      <c r="H170" s="224">
        <v>302</v>
      </c>
      <c r="I170" s="225"/>
      <c r="J170" s="221"/>
      <c r="K170" s="221"/>
      <c r="L170" s="226"/>
      <c r="M170" s="227"/>
      <c r="N170" s="228"/>
      <c r="O170" s="228"/>
      <c r="P170" s="228"/>
      <c r="Q170" s="228"/>
      <c r="R170" s="228"/>
      <c r="S170" s="228"/>
      <c r="T170" s="229"/>
      <c r="AT170" s="230" t="s">
        <v>534</v>
      </c>
      <c r="AU170" s="230" t="s">
        <v>78</v>
      </c>
      <c r="AV170" s="14" t="s">
        <v>78</v>
      </c>
      <c r="AW170" s="14" t="s">
        <v>30</v>
      </c>
      <c r="AX170" s="14" t="s">
        <v>76</v>
      </c>
      <c r="AY170" s="230" t="s">
        <v>117</v>
      </c>
    </row>
    <row r="171" spans="1:65" s="2" customFormat="1" ht="33" customHeight="1">
      <c r="A171" s="35"/>
      <c r="B171" s="36"/>
      <c r="C171" s="179" t="s">
        <v>181</v>
      </c>
      <c r="D171" s="179" t="s">
        <v>118</v>
      </c>
      <c r="E171" s="180" t="s">
        <v>615</v>
      </c>
      <c r="F171" s="181" t="s">
        <v>616</v>
      </c>
      <c r="G171" s="182" t="s">
        <v>410</v>
      </c>
      <c r="H171" s="183">
        <v>302</v>
      </c>
      <c r="I171" s="184"/>
      <c r="J171" s="185">
        <f>ROUND(I171*H171,2)</f>
        <v>0</v>
      </c>
      <c r="K171" s="181" t="s">
        <v>519</v>
      </c>
      <c r="L171" s="40"/>
      <c r="M171" s="186" t="s">
        <v>19</v>
      </c>
      <c r="N171" s="187" t="s">
        <v>39</v>
      </c>
      <c r="O171" s="65"/>
      <c r="P171" s="188">
        <f>O171*H171</f>
        <v>0</v>
      </c>
      <c r="Q171" s="188">
        <v>0</v>
      </c>
      <c r="R171" s="188">
        <f>Q171*H171</f>
        <v>0</v>
      </c>
      <c r="S171" s="188">
        <v>0</v>
      </c>
      <c r="T171" s="189">
        <f>S171*H171</f>
        <v>0</v>
      </c>
      <c r="U171" s="35"/>
      <c r="V171" s="35"/>
      <c r="W171" s="35"/>
      <c r="X171" s="35"/>
      <c r="Y171" s="35"/>
      <c r="Z171" s="35"/>
      <c r="AA171" s="35"/>
      <c r="AB171" s="35"/>
      <c r="AC171" s="35"/>
      <c r="AD171" s="35"/>
      <c r="AE171" s="35"/>
      <c r="AR171" s="190" t="s">
        <v>123</v>
      </c>
      <c r="AT171" s="190" t="s">
        <v>118</v>
      </c>
      <c r="AU171" s="190" t="s">
        <v>78</v>
      </c>
      <c r="AY171" s="18" t="s">
        <v>117</v>
      </c>
      <c r="BE171" s="191">
        <f>IF(N171="základní",J171,0)</f>
        <v>0</v>
      </c>
      <c r="BF171" s="191">
        <f>IF(N171="snížená",J171,0)</f>
        <v>0</v>
      </c>
      <c r="BG171" s="191">
        <f>IF(N171="zákl. přenesená",J171,0)</f>
        <v>0</v>
      </c>
      <c r="BH171" s="191">
        <f>IF(N171="sníž. přenesená",J171,0)</f>
        <v>0</v>
      </c>
      <c r="BI171" s="191">
        <f>IF(N171="nulová",J171,0)</f>
        <v>0</v>
      </c>
      <c r="BJ171" s="18" t="s">
        <v>76</v>
      </c>
      <c r="BK171" s="191">
        <f>ROUND(I171*H171,2)</f>
        <v>0</v>
      </c>
      <c r="BL171" s="18" t="s">
        <v>123</v>
      </c>
      <c r="BM171" s="190" t="s">
        <v>617</v>
      </c>
    </row>
    <row r="172" spans="1:65" s="2" customFormat="1" ht="58.5">
      <c r="A172" s="35"/>
      <c r="B172" s="36"/>
      <c r="C172" s="37"/>
      <c r="D172" s="192" t="s">
        <v>521</v>
      </c>
      <c r="E172" s="37"/>
      <c r="F172" s="193" t="s">
        <v>618</v>
      </c>
      <c r="G172" s="37"/>
      <c r="H172" s="37"/>
      <c r="I172" s="109"/>
      <c r="J172" s="37"/>
      <c r="K172" s="37"/>
      <c r="L172" s="40"/>
      <c r="M172" s="194"/>
      <c r="N172" s="195"/>
      <c r="O172" s="65"/>
      <c r="P172" s="65"/>
      <c r="Q172" s="65"/>
      <c r="R172" s="65"/>
      <c r="S172" s="65"/>
      <c r="T172" s="66"/>
      <c r="U172" s="35"/>
      <c r="V172" s="35"/>
      <c r="W172" s="35"/>
      <c r="X172" s="35"/>
      <c r="Y172" s="35"/>
      <c r="Z172" s="35"/>
      <c r="AA172" s="35"/>
      <c r="AB172" s="35"/>
      <c r="AC172" s="35"/>
      <c r="AD172" s="35"/>
      <c r="AE172" s="35"/>
      <c r="AT172" s="18" t="s">
        <v>521</v>
      </c>
      <c r="AU172" s="18" t="s">
        <v>78</v>
      </c>
    </row>
    <row r="173" spans="1:65" s="2" customFormat="1" ht="33" customHeight="1">
      <c r="A173" s="35"/>
      <c r="B173" s="36"/>
      <c r="C173" s="179" t="s">
        <v>185</v>
      </c>
      <c r="D173" s="179" t="s">
        <v>118</v>
      </c>
      <c r="E173" s="180" t="s">
        <v>619</v>
      </c>
      <c r="F173" s="181" t="s">
        <v>620</v>
      </c>
      <c r="G173" s="182" t="s">
        <v>410</v>
      </c>
      <c r="H173" s="183">
        <v>3020</v>
      </c>
      <c r="I173" s="184"/>
      <c r="J173" s="185">
        <f>ROUND(I173*H173,2)</f>
        <v>0</v>
      </c>
      <c r="K173" s="181" t="s">
        <v>519</v>
      </c>
      <c r="L173" s="40"/>
      <c r="M173" s="186" t="s">
        <v>19</v>
      </c>
      <c r="N173" s="187" t="s">
        <v>39</v>
      </c>
      <c r="O173" s="65"/>
      <c r="P173" s="188">
        <f>O173*H173</f>
        <v>0</v>
      </c>
      <c r="Q173" s="188">
        <v>0</v>
      </c>
      <c r="R173" s="188">
        <f>Q173*H173</f>
        <v>0</v>
      </c>
      <c r="S173" s="188">
        <v>0</v>
      </c>
      <c r="T173" s="189">
        <f>S173*H173</f>
        <v>0</v>
      </c>
      <c r="U173" s="35"/>
      <c r="V173" s="35"/>
      <c r="W173" s="35"/>
      <c r="X173" s="35"/>
      <c r="Y173" s="35"/>
      <c r="Z173" s="35"/>
      <c r="AA173" s="35"/>
      <c r="AB173" s="35"/>
      <c r="AC173" s="35"/>
      <c r="AD173" s="35"/>
      <c r="AE173" s="35"/>
      <c r="AR173" s="190" t="s">
        <v>123</v>
      </c>
      <c r="AT173" s="190" t="s">
        <v>118</v>
      </c>
      <c r="AU173" s="190" t="s">
        <v>78</v>
      </c>
      <c r="AY173" s="18" t="s">
        <v>117</v>
      </c>
      <c r="BE173" s="191">
        <f>IF(N173="základní",J173,0)</f>
        <v>0</v>
      </c>
      <c r="BF173" s="191">
        <f>IF(N173="snížená",J173,0)</f>
        <v>0</v>
      </c>
      <c r="BG173" s="191">
        <f>IF(N173="zákl. přenesená",J173,0)</f>
        <v>0</v>
      </c>
      <c r="BH173" s="191">
        <f>IF(N173="sníž. přenesená",J173,0)</f>
        <v>0</v>
      </c>
      <c r="BI173" s="191">
        <f>IF(N173="nulová",J173,0)</f>
        <v>0</v>
      </c>
      <c r="BJ173" s="18" t="s">
        <v>76</v>
      </c>
      <c r="BK173" s="191">
        <f>ROUND(I173*H173,2)</f>
        <v>0</v>
      </c>
      <c r="BL173" s="18" t="s">
        <v>123</v>
      </c>
      <c r="BM173" s="190" t="s">
        <v>621</v>
      </c>
    </row>
    <row r="174" spans="1:65" s="2" customFormat="1" ht="58.5">
      <c r="A174" s="35"/>
      <c r="B174" s="36"/>
      <c r="C174" s="37"/>
      <c r="D174" s="192" t="s">
        <v>521</v>
      </c>
      <c r="E174" s="37"/>
      <c r="F174" s="193" t="s">
        <v>618</v>
      </c>
      <c r="G174" s="37"/>
      <c r="H174" s="37"/>
      <c r="I174" s="109"/>
      <c r="J174" s="37"/>
      <c r="K174" s="37"/>
      <c r="L174" s="40"/>
      <c r="M174" s="194"/>
      <c r="N174" s="195"/>
      <c r="O174" s="65"/>
      <c r="P174" s="65"/>
      <c r="Q174" s="65"/>
      <c r="R174" s="65"/>
      <c r="S174" s="65"/>
      <c r="T174" s="66"/>
      <c r="U174" s="35"/>
      <c r="V174" s="35"/>
      <c r="W174" s="35"/>
      <c r="X174" s="35"/>
      <c r="Y174" s="35"/>
      <c r="Z174" s="35"/>
      <c r="AA174" s="35"/>
      <c r="AB174" s="35"/>
      <c r="AC174" s="35"/>
      <c r="AD174" s="35"/>
      <c r="AE174" s="35"/>
      <c r="AT174" s="18" t="s">
        <v>521</v>
      </c>
      <c r="AU174" s="18" t="s">
        <v>78</v>
      </c>
    </row>
    <row r="175" spans="1:65" s="14" customFormat="1" ht="11.25">
      <c r="B175" s="220"/>
      <c r="C175" s="221"/>
      <c r="D175" s="192" t="s">
        <v>534</v>
      </c>
      <c r="E175" s="222" t="s">
        <v>19</v>
      </c>
      <c r="F175" s="223" t="s">
        <v>622</v>
      </c>
      <c r="G175" s="221"/>
      <c r="H175" s="224">
        <v>3020</v>
      </c>
      <c r="I175" s="225"/>
      <c r="J175" s="221"/>
      <c r="K175" s="221"/>
      <c r="L175" s="226"/>
      <c r="M175" s="227"/>
      <c r="N175" s="228"/>
      <c r="O175" s="228"/>
      <c r="P175" s="228"/>
      <c r="Q175" s="228"/>
      <c r="R175" s="228"/>
      <c r="S175" s="228"/>
      <c r="T175" s="229"/>
      <c r="AT175" s="230" t="s">
        <v>534</v>
      </c>
      <c r="AU175" s="230" t="s">
        <v>78</v>
      </c>
      <c r="AV175" s="14" t="s">
        <v>78</v>
      </c>
      <c r="AW175" s="14" t="s">
        <v>30</v>
      </c>
      <c r="AX175" s="14" t="s">
        <v>76</v>
      </c>
      <c r="AY175" s="230" t="s">
        <v>117</v>
      </c>
    </row>
    <row r="176" spans="1:65" s="2" customFormat="1" ht="21.75" customHeight="1">
      <c r="A176" s="35"/>
      <c r="B176" s="36"/>
      <c r="C176" s="179" t="s">
        <v>189</v>
      </c>
      <c r="D176" s="179" t="s">
        <v>118</v>
      </c>
      <c r="E176" s="180" t="s">
        <v>623</v>
      </c>
      <c r="F176" s="181" t="s">
        <v>624</v>
      </c>
      <c r="G176" s="182" t="s">
        <v>410</v>
      </c>
      <c r="H176" s="183">
        <v>45.1</v>
      </c>
      <c r="I176" s="184"/>
      <c r="J176" s="185">
        <f>ROUND(I176*H176,2)</f>
        <v>0</v>
      </c>
      <c r="K176" s="181" t="s">
        <v>519</v>
      </c>
      <c r="L176" s="40"/>
      <c r="M176" s="186" t="s">
        <v>19</v>
      </c>
      <c r="N176" s="187" t="s">
        <v>39</v>
      </c>
      <c r="O176" s="65"/>
      <c r="P176" s="188">
        <f>O176*H176</f>
        <v>0</v>
      </c>
      <c r="Q176" s="188">
        <v>0</v>
      </c>
      <c r="R176" s="188">
        <f>Q176*H176</f>
        <v>0</v>
      </c>
      <c r="S176" s="188">
        <v>0</v>
      </c>
      <c r="T176" s="189">
        <f>S176*H176</f>
        <v>0</v>
      </c>
      <c r="U176" s="35"/>
      <c r="V176" s="35"/>
      <c r="W176" s="35"/>
      <c r="X176" s="35"/>
      <c r="Y176" s="35"/>
      <c r="Z176" s="35"/>
      <c r="AA176" s="35"/>
      <c r="AB176" s="35"/>
      <c r="AC176" s="35"/>
      <c r="AD176" s="35"/>
      <c r="AE176" s="35"/>
      <c r="AR176" s="190" t="s">
        <v>123</v>
      </c>
      <c r="AT176" s="190" t="s">
        <v>118</v>
      </c>
      <c r="AU176" s="190" t="s">
        <v>78</v>
      </c>
      <c r="AY176" s="18" t="s">
        <v>117</v>
      </c>
      <c r="BE176" s="191">
        <f>IF(N176="základní",J176,0)</f>
        <v>0</v>
      </c>
      <c r="BF176" s="191">
        <f>IF(N176="snížená",J176,0)</f>
        <v>0</v>
      </c>
      <c r="BG176" s="191">
        <f>IF(N176="zákl. přenesená",J176,0)</f>
        <v>0</v>
      </c>
      <c r="BH176" s="191">
        <f>IF(N176="sníž. přenesená",J176,0)</f>
        <v>0</v>
      </c>
      <c r="BI176" s="191">
        <f>IF(N176="nulová",J176,0)</f>
        <v>0</v>
      </c>
      <c r="BJ176" s="18" t="s">
        <v>76</v>
      </c>
      <c r="BK176" s="191">
        <f>ROUND(I176*H176,2)</f>
        <v>0</v>
      </c>
      <c r="BL176" s="18" t="s">
        <v>123</v>
      </c>
      <c r="BM176" s="190" t="s">
        <v>625</v>
      </c>
    </row>
    <row r="177" spans="1:65" s="2" customFormat="1" ht="117">
      <c r="A177" s="35"/>
      <c r="B177" s="36"/>
      <c r="C177" s="37"/>
      <c r="D177" s="192" t="s">
        <v>521</v>
      </c>
      <c r="E177" s="37"/>
      <c r="F177" s="193" t="s">
        <v>626</v>
      </c>
      <c r="G177" s="37"/>
      <c r="H177" s="37"/>
      <c r="I177" s="109"/>
      <c r="J177" s="37"/>
      <c r="K177" s="37"/>
      <c r="L177" s="40"/>
      <c r="M177" s="194"/>
      <c r="N177" s="195"/>
      <c r="O177" s="65"/>
      <c r="P177" s="65"/>
      <c r="Q177" s="65"/>
      <c r="R177" s="65"/>
      <c r="S177" s="65"/>
      <c r="T177" s="66"/>
      <c r="U177" s="35"/>
      <c r="V177" s="35"/>
      <c r="W177" s="35"/>
      <c r="X177" s="35"/>
      <c r="Y177" s="35"/>
      <c r="Z177" s="35"/>
      <c r="AA177" s="35"/>
      <c r="AB177" s="35"/>
      <c r="AC177" s="35"/>
      <c r="AD177" s="35"/>
      <c r="AE177" s="35"/>
      <c r="AT177" s="18" t="s">
        <v>521</v>
      </c>
      <c r="AU177" s="18" t="s">
        <v>78</v>
      </c>
    </row>
    <row r="178" spans="1:65" s="2" customFormat="1" ht="48.75">
      <c r="A178" s="35"/>
      <c r="B178" s="36"/>
      <c r="C178" s="37"/>
      <c r="D178" s="192" t="s">
        <v>125</v>
      </c>
      <c r="E178" s="37"/>
      <c r="F178" s="193" t="s">
        <v>627</v>
      </c>
      <c r="G178" s="37"/>
      <c r="H178" s="37"/>
      <c r="I178" s="109"/>
      <c r="J178" s="37"/>
      <c r="K178" s="37"/>
      <c r="L178" s="40"/>
      <c r="M178" s="194"/>
      <c r="N178" s="195"/>
      <c r="O178" s="65"/>
      <c r="P178" s="65"/>
      <c r="Q178" s="65"/>
      <c r="R178" s="65"/>
      <c r="S178" s="65"/>
      <c r="T178" s="66"/>
      <c r="U178" s="35"/>
      <c r="V178" s="35"/>
      <c r="W178" s="35"/>
      <c r="X178" s="35"/>
      <c r="Y178" s="35"/>
      <c r="Z178" s="35"/>
      <c r="AA178" s="35"/>
      <c r="AB178" s="35"/>
      <c r="AC178" s="35"/>
      <c r="AD178" s="35"/>
      <c r="AE178" s="35"/>
      <c r="AT178" s="18" t="s">
        <v>125</v>
      </c>
      <c r="AU178" s="18" t="s">
        <v>78</v>
      </c>
    </row>
    <row r="179" spans="1:65" s="13" customFormat="1" ht="11.25">
      <c r="B179" s="210"/>
      <c r="C179" s="211"/>
      <c r="D179" s="192" t="s">
        <v>534</v>
      </c>
      <c r="E179" s="212" t="s">
        <v>19</v>
      </c>
      <c r="F179" s="213" t="s">
        <v>628</v>
      </c>
      <c r="G179" s="211"/>
      <c r="H179" s="212" t="s">
        <v>19</v>
      </c>
      <c r="I179" s="214"/>
      <c r="J179" s="211"/>
      <c r="K179" s="211"/>
      <c r="L179" s="215"/>
      <c r="M179" s="216"/>
      <c r="N179" s="217"/>
      <c r="O179" s="217"/>
      <c r="P179" s="217"/>
      <c r="Q179" s="217"/>
      <c r="R179" s="217"/>
      <c r="S179" s="217"/>
      <c r="T179" s="218"/>
      <c r="AT179" s="219" t="s">
        <v>534</v>
      </c>
      <c r="AU179" s="219" t="s">
        <v>78</v>
      </c>
      <c r="AV179" s="13" t="s">
        <v>76</v>
      </c>
      <c r="AW179" s="13" t="s">
        <v>30</v>
      </c>
      <c r="AX179" s="13" t="s">
        <v>68</v>
      </c>
      <c r="AY179" s="219" t="s">
        <v>117</v>
      </c>
    </row>
    <row r="180" spans="1:65" s="14" customFormat="1" ht="11.25">
      <c r="B180" s="220"/>
      <c r="C180" s="221"/>
      <c r="D180" s="192" t="s">
        <v>534</v>
      </c>
      <c r="E180" s="222" t="s">
        <v>19</v>
      </c>
      <c r="F180" s="223" t="s">
        <v>629</v>
      </c>
      <c r="G180" s="221"/>
      <c r="H180" s="224">
        <v>45.1</v>
      </c>
      <c r="I180" s="225"/>
      <c r="J180" s="221"/>
      <c r="K180" s="221"/>
      <c r="L180" s="226"/>
      <c r="M180" s="227"/>
      <c r="N180" s="228"/>
      <c r="O180" s="228"/>
      <c r="P180" s="228"/>
      <c r="Q180" s="228"/>
      <c r="R180" s="228"/>
      <c r="S180" s="228"/>
      <c r="T180" s="229"/>
      <c r="AT180" s="230" t="s">
        <v>534</v>
      </c>
      <c r="AU180" s="230" t="s">
        <v>78</v>
      </c>
      <c r="AV180" s="14" t="s">
        <v>78</v>
      </c>
      <c r="AW180" s="14" t="s">
        <v>30</v>
      </c>
      <c r="AX180" s="14" t="s">
        <v>76</v>
      </c>
      <c r="AY180" s="230" t="s">
        <v>117</v>
      </c>
    </row>
    <row r="181" spans="1:65" s="2" customFormat="1" ht="21.75" customHeight="1">
      <c r="A181" s="35"/>
      <c r="B181" s="36"/>
      <c r="C181" s="179" t="s">
        <v>194</v>
      </c>
      <c r="D181" s="179" t="s">
        <v>118</v>
      </c>
      <c r="E181" s="180" t="s">
        <v>630</v>
      </c>
      <c r="F181" s="181" t="s">
        <v>631</v>
      </c>
      <c r="G181" s="182" t="s">
        <v>410</v>
      </c>
      <c r="H181" s="183">
        <v>302</v>
      </c>
      <c r="I181" s="184"/>
      <c r="J181" s="185">
        <f>ROUND(I181*H181,2)</f>
        <v>0</v>
      </c>
      <c r="K181" s="181" t="s">
        <v>519</v>
      </c>
      <c r="L181" s="40"/>
      <c r="M181" s="186" t="s">
        <v>19</v>
      </c>
      <c r="N181" s="187" t="s">
        <v>39</v>
      </c>
      <c r="O181" s="65"/>
      <c r="P181" s="188">
        <f>O181*H181</f>
        <v>0</v>
      </c>
      <c r="Q181" s="188">
        <v>0</v>
      </c>
      <c r="R181" s="188">
        <f>Q181*H181</f>
        <v>0</v>
      </c>
      <c r="S181" s="188">
        <v>0</v>
      </c>
      <c r="T181" s="189">
        <f>S181*H181</f>
        <v>0</v>
      </c>
      <c r="U181" s="35"/>
      <c r="V181" s="35"/>
      <c r="W181" s="35"/>
      <c r="X181" s="35"/>
      <c r="Y181" s="35"/>
      <c r="Z181" s="35"/>
      <c r="AA181" s="35"/>
      <c r="AB181" s="35"/>
      <c r="AC181" s="35"/>
      <c r="AD181" s="35"/>
      <c r="AE181" s="35"/>
      <c r="AR181" s="190" t="s">
        <v>123</v>
      </c>
      <c r="AT181" s="190" t="s">
        <v>118</v>
      </c>
      <c r="AU181" s="190" t="s">
        <v>78</v>
      </c>
      <c r="AY181" s="18" t="s">
        <v>117</v>
      </c>
      <c r="BE181" s="191">
        <f>IF(N181="základní",J181,0)</f>
        <v>0</v>
      </c>
      <c r="BF181" s="191">
        <f>IF(N181="snížená",J181,0)</f>
        <v>0</v>
      </c>
      <c r="BG181" s="191">
        <f>IF(N181="zákl. přenesená",J181,0)</f>
        <v>0</v>
      </c>
      <c r="BH181" s="191">
        <f>IF(N181="sníž. přenesená",J181,0)</f>
        <v>0</v>
      </c>
      <c r="BI181" s="191">
        <f>IF(N181="nulová",J181,0)</f>
        <v>0</v>
      </c>
      <c r="BJ181" s="18" t="s">
        <v>76</v>
      </c>
      <c r="BK181" s="191">
        <f>ROUND(I181*H181,2)</f>
        <v>0</v>
      </c>
      <c r="BL181" s="18" t="s">
        <v>123</v>
      </c>
      <c r="BM181" s="190" t="s">
        <v>632</v>
      </c>
    </row>
    <row r="182" spans="1:65" s="2" customFormat="1" ht="97.5">
      <c r="A182" s="35"/>
      <c r="B182" s="36"/>
      <c r="C182" s="37"/>
      <c r="D182" s="192" t="s">
        <v>521</v>
      </c>
      <c r="E182" s="37"/>
      <c r="F182" s="193" t="s">
        <v>633</v>
      </c>
      <c r="G182" s="37"/>
      <c r="H182" s="37"/>
      <c r="I182" s="109"/>
      <c r="J182" s="37"/>
      <c r="K182" s="37"/>
      <c r="L182" s="40"/>
      <c r="M182" s="194"/>
      <c r="N182" s="195"/>
      <c r="O182" s="65"/>
      <c r="P182" s="65"/>
      <c r="Q182" s="65"/>
      <c r="R182" s="65"/>
      <c r="S182" s="65"/>
      <c r="T182" s="66"/>
      <c r="U182" s="35"/>
      <c r="V182" s="35"/>
      <c r="W182" s="35"/>
      <c r="X182" s="35"/>
      <c r="Y182" s="35"/>
      <c r="Z182" s="35"/>
      <c r="AA182" s="35"/>
      <c r="AB182" s="35"/>
      <c r="AC182" s="35"/>
      <c r="AD182" s="35"/>
      <c r="AE182" s="35"/>
      <c r="AT182" s="18" t="s">
        <v>521</v>
      </c>
      <c r="AU182" s="18" t="s">
        <v>78</v>
      </c>
    </row>
    <row r="183" spans="1:65" s="2" customFormat="1" ht="21.75" customHeight="1">
      <c r="A183" s="35"/>
      <c r="B183" s="36"/>
      <c r="C183" s="179" t="s">
        <v>198</v>
      </c>
      <c r="D183" s="179" t="s">
        <v>118</v>
      </c>
      <c r="E183" s="180" t="s">
        <v>634</v>
      </c>
      <c r="F183" s="181" t="s">
        <v>635</v>
      </c>
      <c r="G183" s="182" t="s">
        <v>636</v>
      </c>
      <c r="H183" s="183">
        <v>573.79999999999995</v>
      </c>
      <c r="I183" s="184"/>
      <c r="J183" s="185">
        <f>ROUND(I183*H183,2)</f>
        <v>0</v>
      </c>
      <c r="K183" s="181" t="s">
        <v>519</v>
      </c>
      <c r="L183" s="40"/>
      <c r="M183" s="186" t="s">
        <v>19</v>
      </c>
      <c r="N183" s="187" t="s">
        <v>39</v>
      </c>
      <c r="O183" s="65"/>
      <c r="P183" s="188">
        <f>O183*H183</f>
        <v>0</v>
      </c>
      <c r="Q183" s="188">
        <v>0</v>
      </c>
      <c r="R183" s="188">
        <f>Q183*H183</f>
        <v>0</v>
      </c>
      <c r="S183" s="188">
        <v>0</v>
      </c>
      <c r="T183" s="189">
        <f>S183*H183</f>
        <v>0</v>
      </c>
      <c r="U183" s="35"/>
      <c r="V183" s="35"/>
      <c r="W183" s="35"/>
      <c r="X183" s="35"/>
      <c r="Y183" s="35"/>
      <c r="Z183" s="35"/>
      <c r="AA183" s="35"/>
      <c r="AB183" s="35"/>
      <c r="AC183" s="35"/>
      <c r="AD183" s="35"/>
      <c r="AE183" s="35"/>
      <c r="AR183" s="190" t="s">
        <v>123</v>
      </c>
      <c r="AT183" s="190" t="s">
        <v>118</v>
      </c>
      <c r="AU183" s="190" t="s">
        <v>78</v>
      </c>
      <c r="AY183" s="18" t="s">
        <v>117</v>
      </c>
      <c r="BE183" s="191">
        <f>IF(N183="základní",J183,0)</f>
        <v>0</v>
      </c>
      <c r="BF183" s="191">
        <f>IF(N183="snížená",J183,0)</f>
        <v>0</v>
      </c>
      <c r="BG183" s="191">
        <f>IF(N183="zákl. přenesená",J183,0)</f>
        <v>0</v>
      </c>
      <c r="BH183" s="191">
        <f>IF(N183="sníž. přenesená",J183,0)</f>
        <v>0</v>
      </c>
      <c r="BI183" s="191">
        <f>IF(N183="nulová",J183,0)</f>
        <v>0</v>
      </c>
      <c r="BJ183" s="18" t="s">
        <v>76</v>
      </c>
      <c r="BK183" s="191">
        <f>ROUND(I183*H183,2)</f>
        <v>0</v>
      </c>
      <c r="BL183" s="18" t="s">
        <v>123</v>
      </c>
      <c r="BM183" s="190" t="s">
        <v>637</v>
      </c>
    </row>
    <row r="184" spans="1:65" s="2" customFormat="1" ht="39">
      <c r="A184" s="35"/>
      <c r="B184" s="36"/>
      <c r="C184" s="37"/>
      <c r="D184" s="192" t="s">
        <v>521</v>
      </c>
      <c r="E184" s="37"/>
      <c r="F184" s="193" t="s">
        <v>638</v>
      </c>
      <c r="G184" s="37"/>
      <c r="H184" s="37"/>
      <c r="I184" s="109"/>
      <c r="J184" s="37"/>
      <c r="K184" s="37"/>
      <c r="L184" s="40"/>
      <c r="M184" s="194"/>
      <c r="N184" s="195"/>
      <c r="O184" s="65"/>
      <c r="P184" s="65"/>
      <c r="Q184" s="65"/>
      <c r="R184" s="65"/>
      <c r="S184" s="65"/>
      <c r="T184" s="66"/>
      <c r="U184" s="35"/>
      <c r="V184" s="35"/>
      <c r="W184" s="35"/>
      <c r="X184" s="35"/>
      <c r="Y184" s="35"/>
      <c r="Z184" s="35"/>
      <c r="AA184" s="35"/>
      <c r="AB184" s="35"/>
      <c r="AC184" s="35"/>
      <c r="AD184" s="35"/>
      <c r="AE184" s="35"/>
      <c r="AT184" s="18" t="s">
        <v>521</v>
      </c>
      <c r="AU184" s="18" t="s">
        <v>78</v>
      </c>
    </row>
    <row r="185" spans="1:65" s="14" customFormat="1" ht="11.25">
      <c r="B185" s="220"/>
      <c r="C185" s="221"/>
      <c r="D185" s="192" t="s">
        <v>534</v>
      </c>
      <c r="E185" s="222" t="s">
        <v>19</v>
      </c>
      <c r="F185" s="223" t="s">
        <v>639</v>
      </c>
      <c r="G185" s="221"/>
      <c r="H185" s="224">
        <v>573.79999999999995</v>
      </c>
      <c r="I185" s="225"/>
      <c r="J185" s="221"/>
      <c r="K185" s="221"/>
      <c r="L185" s="226"/>
      <c r="M185" s="227"/>
      <c r="N185" s="228"/>
      <c r="O185" s="228"/>
      <c r="P185" s="228"/>
      <c r="Q185" s="228"/>
      <c r="R185" s="228"/>
      <c r="S185" s="228"/>
      <c r="T185" s="229"/>
      <c r="AT185" s="230" t="s">
        <v>534</v>
      </c>
      <c r="AU185" s="230" t="s">
        <v>78</v>
      </c>
      <c r="AV185" s="14" t="s">
        <v>78</v>
      </c>
      <c r="AW185" s="14" t="s">
        <v>30</v>
      </c>
      <c r="AX185" s="14" t="s">
        <v>76</v>
      </c>
      <c r="AY185" s="230" t="s">
        <v>117</v>
      </c>
    </row>
    <row r="186" spans="1:65" s="2" customFormat="1" ht="21.75" customHeight="1">
      <c r="A186" s="35"/>
      <c r="B186" s="36"/>
      <c r="C186" s="179" t="s">
        <v>7</v>
      </c>
      <c r="D186" s="179" t="s">
        <v>118</v>
      </c>
      <c r="E186" s="180" t="s">
        <v>640</v>
      </c>
      <c r="F186" s="181" t="s">
        <v>641</v>
      </c>
      <c r="G186" s="182" t="s">
        <v>530</v>
      </c>
      <c r="H186" s="183">
        <v>459</v>
      </c>
      <c r="I186" s="184"/>
      <c r="J186" s="185">
        <f>ROUND(I186*H186,2)</f>
        <v>0</v>
      </c>
      <c r="K186" s="181" t="s">
        <v>519</v>
      </c>
      <c r="L186" s="40"/>
      <c r="M186" s="186" t="s">
        <v>19</v>
      </c>
      <c r="N186" s="187" t="s">
        <v>39</v>
      </c>
      <c r="O186" s="65"/>
      <c r="P186" s="188">
        <f>O186*H186</f>
        <v>0</v>
      </c>
      <c r="Q186" s="188">
        <v>0</v>
      </c>
      <c r="R186" s="188">
        <f>Q186*H186</f>
        <v>0</v>
      </c>
      <c r="S186" s="188">
        <v>0</v>
      </c>
      <c r="T186" s="189">
        <f>S186*H186</f>
        <v>0</v>
      </c>
      <c r="U186" s="35"/>
      <c r="V186" s="35"/>
      <c r="W186" s="35"/>
      <c r="X186" s="35"/>
      <c r="Y186" s="35"/>
      <c r="Z186" s="35"/>
      <c r="AA186" s="35"/>
      <c r="AB186" s="35"/>
      <c r="AC186" s="35"/>
      <c r="AD186" s="35"/>
      <c r="AE186" s="35"/>
      <c r="AR186" s="190" t="s">
        <v>123</v>
      </c>
      <c r="AT186" s="190" t="s">
        <v>118</v>
      </c>
      <c r="AU186" s="190" t="s">
        <v>78</v>
      </c>
      <c r="AY186" s="18" t="s">
        <v>117</v>
      </c>
      <c r="BE186" s="191">
        <f>IF(N186="základní",J186,0)</f>
        <v>0</v>
      </c>
      <c r="BF186" s="191">
        <f>IF(N186="snížená",J186,0)</f>
        <v>0</v>
      </c>
      <c r="BG186" s="191">
        <f>IF(N186="zákl. přenesená",J186,0)</f>
        <v>0</v>
      </c>
      <c r="BH186" s="191">
        <f>IF(N186="sníž. přenesená",J186,0)</f>
        <v>0</v>
      </c>
      <c r="BI186" s="191">
        <f>IF(N186="nulová",J186,0)</f>
        <v>0</v>
      </c>
      <c r="BJ186" s="18" t="s">
        <v>76</v>
      </c>
      <c r="BK186" s="191">
        <f>ROUND(I186*H186,2)</f>
        <v>0</v>
      </c>
      <c r="BL186" s="18" t="s">
        <v>123</v>
      </c>
      <c r="BM186" s="190" t="s">
        <v>642</v>
      </c>
    </row>
    <row r="187" spans="1:65" s="2" customFormat="1" ht="107.25">
      <c r="A187" s="35"/>
      <c r="B187" s="36"/>
      <c r="C187" s="37"/>
      <c r="D187" s="192" t="s">
        <v>521</v>
      </c>
      <c r="E187" s="37"/>
      <c r="F187" s="193" t="s">
        <v>643</v>
      </c>
      <c r="G187" s="37"/>
      <c r="H187" s="37"/>
      <c r="I187" s="109"/>
      <c r="J187" s="37"/>
      <c r="K187" s="37"/>
      <c r="L187" s="40"/>
      <c r="M187" s="194"/>
      <c r="N187" s="195"/>
      <c r="O187" s="65"/>
      <c r="P187" s="65"/>
      <c r="Q187" s="65"/>
      <c r="R187" s="65"/>
      <c r="S187" s="65"/>
      <c r="T187" s="66"/>
      <c r="U187" s="35"/>
      <c r="V187" s="35"/>
      <c r="W187" s="35"/>
      <c r="X187" s="35"/>
      <c r="Y187" s="35"/>
      <c r="Z187" s="35"/>
      <c r="AA187" s="35"/>
      <c r="AB187" s="35"/>
      <c r="AC187" s="35"/>
      <c r="AD187" s="35"/>
      <c r="AE187" s="35"/>
      <c r="AT187" s="18" t="s">
        <v>521</v>
      </c>
      <c r="AU187" s="18" t="s">
        <v>78</v>
      </c>
    </row>
    <row r="188" spans="1:65" s="2" customFormat="1" ht="16.5" customHeight="1">
      <c r="A188" s="35"/>
      <c r="B188" s="36"/>
      <c r="C188" s="242" t="s">
        <v>205</v>
      </c>
      <c r="D188" s="242" t="s">
        <v>644</v>
      </c>
      <c r="E188" s="243" t="s">
        <v>645</v>
      </c>
      <c r="F188" s="244" t="s">
        <v>646</v>
      </c>
      <c r="G188" s="245" t="s">
        <v>647</v>
      </c>
      <c r="H188" s="246">
        <v>11.475</v>
      </c>
      <c r="I188" s="247"/>
      <c r="J188" s="248">
        <f>ROUND(I188*H188,2)</f>
        <v>0</v>
      </c>
      <c r="K188" s="244" t="s">
        <v>519</v>
      </c>
      <c r="L188" s="249"/>
      <c r="M188" s="250" t="s">
        <v>19</v>
      </c>
      <c r="N188" s="251" t="s">
        <v>39</v>
      </c>
      <c r="O188" s="65"/>
      <c r="P188" s="188">
        <f>O188*H188</f>
        <v>0</v>
      </c>
      <c r="Q188" s="188">
        <v>1E-3</v>
      </c>
      <c r="R188" s="188">
        <f>Q188*H188</f>
        <v>1.1474999999999999E-2</v>
      </c>
      <c r="S188" s="188">
        <v>0</v>
      </c>
      <c r="T188" s="189">
        <f>S188*H188</f>
        <v>0</v>
      </c>
      <c r="U188" s="35"/>
      <c r="V188" s="35"/>
      <c r="W188" s="35"/>
      <c r="X188" s="35"/>
      <c r="Y188" s="35"/>
      <c r="Z188" s="35"/>
      <c r="AA188" s="35"/>
      <c r="AB188" s="35"/>
      <c r="AC188" s="35"/>
      <c r="AD188" s="35"/>
      <c r="AE188" s="35"/>
      <c r="AR188" s="190" t="s">
        <v>153</v>
      </c>
      <c r="AT188" s="190" t="s">
        <v>644</v>
      </c>
      <c r="AU188" s="190" t="s">
        <v>78</v>
      </c>
      <c r="AY188" s="18" t="s">
        <v>117</v>
      </c>
      <c r="BE188" s="191">
        <f>IF(N188="základní",J188,0)</f>
        <v>0</v>
      </c>
      <c r="BF188" s="191">
        <f>IF(N188="snížená",J188,0)</f>
        <v>0</v>
      </c>
      <c r="BG188" s="191">
        <f>IF(N188="zákl. přenesená",J188,0)</f>
        <v>0</v>
      </c>
      <c r="BH188" s="191">
        <f>IF(N188="sníž. přenesená",J188,0)</f>
        <v>0</v>
      </c>
      <c r="BI188" s="191">
        <f>IF(N188="nulová",J188,0)</f>
        <v>0</v>
      </c>
      <c r="BJ188" s="18" t="s">
        <v>76</v>
      </c>
      <c r="BK188" s="191">
        <f>ROUND(I188*H188,2)</f>
        <v>0</v>
      </c>
      <c r="BL188" s="18" t="s">
        <v>123</v>
      </c>
      <c r="BM188" s="190" t="s">
        <v>648</v>
      </c>
    </row>
    <row r="189" spans="1:65" s="14" customFormat="1" ht="11.25">
      <c r="B189" s="220"/>
      <c r="C189" s="221"/>
      <c r="D189" s="192" t="s">
        <v>534</v>
      </c>
      <c r="E189" s="222" t="s">
        <v>19</v>
      </c>
      <c r="F189" s="223" t="s">
        <v>649</v>
      </c>
      <c r="G189" s="221"/>
      <c r="H189" s="224">
        <v>11.475</v>
      </c>
      <c r="I189" s="225"/>
      <c r="J189" s="221"/>
      <c r="K189" s="221"/>
      <c r="L189" s="226"/>
      <c r="M189" s="227"/>
      <c r="N189" s="228"/>
      <c r="O189" s="228"/>
      <c r="P189" s="228"/>
      <c r="Q189" s="228"/>
      <c r="R189" s="228"/>
      <c r="S189" s="228"/>
      <c r="T189" s="229"/>
      <c r="AT189" s="230" t="s">
        <v>534</v>
      </c>
      <c r="AU189" s="230" t="s">
        <v>78</v>
      </c>
      <c r="AV189" s="14" t="s">
        <v>78</v>
      </c>
      <c r="AW189" s="14" t="s">
        <v>30</v>
      </c>
      <c r="AX189" s="14" t="s">
        <v>76</v>
      </c>
      <c r="AY189" s="230" t="s">
        <v>117</v>
      </c>
    </row>
    <row r="190" spans="1:65" s="2" customFormat="1" ht="16.5" customHeight="1">
      <c r="A190" s="35"/>
      <c r="B190" s="36"/>
      <c r="C190" s="179" t="s">
        <v>209</v>
      </c>
      <c r="D190" s="179" t="s">
        <v>118</v>
      </c>
      <c r="E190" s="180" t="s">
        <v>650</v>
      </c>
      <c r="F190" s="181" t="s">
        <v>651</v>
      </c>
      <c r="G190" s="182" t="s">
        <v>530</v>
      </c>
      <c r="H190" s="183">
        <v>2081.9</v>
      </c>
      <c r="I190" s="184"/>
      <c r="J190" s="185">
        <f>ROUND(I190*H190,2)</f>
        <v>0</v>
      </c>
      <c r="K190" s="181" t="s">
        <v>519</v>
      </c>
      <c r="L190" s="40"/>
      <c r="M190" s="186" t="s">
        <v>19</v>
      </c>
      <c r="N190" s="187" t="s">
        <v>39</v>
      </c>
      <c r="O190" s="65"/>
      <c r="P190" s="188">
        <f>O190*H190</f>
        <v>0</v>
      </c>
      <c r="Q190" s="188">
        <v>0</v>
      </c>
      <c r="R190" s="188">
        <f>Q190*H190</f>
        <v>0</v>
      </c>
      <c r="S190" s="188">
        <v>0</v>
      </c>
      <c r="T190" s="189">
        <f>S190*H190</f>
        <v>0</v>
      </c>
      <c r="U190" s="35"/>
      <c r="V190" s="35"/>
      <c r="W190" s="35"/>
      <c r="X190" s="35"/>
      <c r="Y190" s="35"/>
      <c r="Z190" s="35"/>
      <c r="AA190" s="35"/>
      <c r="AB190" s="35"/>
      <c r="AC190" s="35"/>
      <c r="AD190" s="35"/>
      <c r="AE190" s="35"/>
      <c r="AR190" s="190" t="s">
        <v>123</v>
      </c>
      <c r="AT190" s="190" t="s">
        <v>118</v>
      </c>
      <c r="AU190" s="190" t="s">
        <v>78</v>
      </c>
      <c r="AY190" s="18" t="s">
        <v>117</v>
      </c>
      <c r="BE190" s="191">
        <f>IF(N190="základní",J190,0)</f>
        <v>0</v>
      </c>
      <c r="BF190" s="191">
        <f>IF(N190="snížená",J190,0)</f>
        <v>0</v>
      </c>
      <c r="BG190" s="191">
        <f>IF(N190="zákl. přenesená",J190,0)</f>
        <v>0</v>
      </c>
      <c r="BH190" s="191">
        <f>IF(N190="sníž. přenesená",J190,0)</f>
        <v>0</v>
      </c>
      <c r="BI190" s="191">
        <f>IF(N190="nulová",J190,0)</f>
        <v>0</v>
      </c>
      <c r="BJ190" s="18" t="s">
        <v>76</v>
      </c>
      <c r="BK190" s="191">
        <f>ROUND(I190*H190,2)</f>
        <v>0</v>
      </c>
      <c r="BL190" s="18" t="s">
        <v>123</v>
      </c>
      <c r="BM190" s="190" t="s">
        <v>652</v>
      </c>
    </row>
    <row r="191" spans="1:65" s="2" customFormat="1" ht="87.75">
      <c r="A191" s="35"/>
      <c r="B191" s="36"/>
      <c r="C191" s="37"/>
      <c r="D191" s="192" t="s">
        <v>521</v>
      </c>
      <c r="E191" s="37"/>
      <c r="F191" s="193" t="s">
        <v>653</v>
      </c>
      <c r="G191" s="37"/>
      <c r="H191" s="37"/>
      <c r="I191" s="109"/>
      <c r="J191" s="37"/>
      <c r="K191" s="37"/>
      <c r="L191" s="40"/>
      <c r="M191" s="194"/>
      <c r="N191" s="195"/>
      <c r="O191" s="65"/>
      <c r="P191" s="65"/>
      <c r="Q191" s="65"/>
      <c r="R191" s="65"/>
      <c r="S191" s="65"/>
      <c r="T191" s="66"/>
      <c r="U191" s="35"/>
      <c r="V191" s="35"/>
      <c r="W191" s="35"/>
      <c r="X191" s="35"/>
      <c r="Y191" s="35"/>
      <c r="Z191" s="35"/>
      <c r="AA191" s="35"/>
      <c r="AB191" s="35"/>
      <c r="AC191" s="35"/>
      <c r="AD191" s="35"/>
      <c r="AE191" s="35"/>
      <c r="AT191" s="18" t="s">
        <v>521</v>
      </c>
      <c r="AU191" s="18" t="s">
        <v>78</v>
      </c>
    </row>
    <row r="192" spans="1:65" s="2" customFormat="1" ht="243.75">
      <c r="A192" s="35"/>
      <c r="B192" s="36"/>
      <c r="C192" s="37"/>
      <c r="D192" s="192" t="s">
        <v>125</v>
      </c>
      <c r="E192" s="37"/>
      <c r="F192" s="193" t="s">
        <v>654</v>
      </c>
      <c r="G192" s="37"/>
      <c r="H192" s="37"/>
      <c r="I192" s="109"/>
      <c r="J192" s="37"/>
      <c r="K192" s="37"/>
      <c r="L192" s="40"/>
      <c r="M192" s="194"/>
      <c r="N192" s="195"/>
      <c r="O192" s="65"/>
      <c r="P192" s="65"/>
      <c r="Q192" s="65"/>
      <c r="R192" s="65"/>
      <c r="S192" s="65"/>
      <c r="T192" s="66"/>
      <c r="U192" s="35"/>
      <c r="V192" s="35"/>
      <c r="W192" s="35"/>
      <c r="X192" s="35"/>
      <c r="Y192" s="35"/>
      <c r="Z192" s="35"/>
      <c r="AA192" s="35"/>
      <c r="AB192" s="35"/>
      <c r="AC192" s="35"/>
      <c r="AD192" s="35"/>
      <c r="AE192" s="35"/>
      <c r="AT192" s="18" t="s">
        <v>125</v>
      </c>
      <c r="AU192" s="18" t="s">
        <v>78</v>
      </c>
    </row>
    <row r="193" spans="1:65" s="13" customFormat="1" ht="11.25">
      <c r="B193" s="210"/>
      <c r="C193" s="211"/>
      <c r="D193" s="192" t="s">
        <v>534</v>
      </c>
      <c r="E193" s="212" t="s">
        <v>19</v>
      </c>
      <c r="F193" s="213" t="s">
        <v>655</v>
      </c>
      <c r="G193" s="211"/>
      <c r="H193" s="212" t="s">
        <v>19</v>
      </c>
      <c r="I193" s="214"/>
      <c r="J193" s="211"/>
      <c r="K193" s="211"/>
      <c r="L193" s="215"/>
      <c r="M193" s="216"/>
      <c r="N193" s="217"/>
      <c r="O193" s="217"/>
      <c r="P193" s="217"/>
      <c r="Q193" s="217"/>
      <c r="R193" s="217"/>
      <c r="S193" s="217"/>
      <c r="T193" s="218"/>
      <c r="AT193" s="219" t="s">
        <v>534</v>
      </c>
      <c r="AU193" s="219" t="s">
        <v>78</v>
      </c>
      <c r="AV193" s="13" t="s">
        <v>76</v>
      </c>
      <c r="AW193" s="13" t="s">
        <v>30</v>
      </c>
      <c r="AX193" s="13" t="s">
        <v>68</v>
      </c>
      <c r="AY193" s="219" t="s">
        <v>117</v>
      </c>
    </row>
    <row r="194" spans="1:65" s="14" customFormat="1" ht="11.25">
      <c r="B194" s="220"/>
      <c r="C194" s="221"/>
      <c r="D194" s="192" t="s">
        <v>534</v>
      </c>
      <c r="E194" s="222" t="s">
        <v>19</v>
      </c>
      <c r="F194" s="223" t="s">
        <v>656</v>
      </c>
      <c r="G194" s="221"/>
      <c r="H194" s="224">
        <v>2081.9</v>
      </c>
      <c r="I194" s="225"/>
      <c r="J194" s="221"/>
      <c r="K194" s="221"/>
      <c r="L194" s="226"/>
      <c r="M194" s="227"/>
      <c r="N194" s="228"/>
      <c r="O194" s="228"/>
      <c r="P194" s="228"/>
      <c r="Q194" s="228"/>
      <c r="R194" s="228"/>
      <c r="S194" s="228"/>
      <c r="T194" s="229"/>
      <c r="AT194" s="230" t="s">
        <v>534</v>
      </c>
      <c r="AU194" s="230" t="s">
        <v>78</v>
      </c>
      <c r="AV194" s="14" t="s">
        <v>78</v>
      </c>
      <c r="AW194" s="14" t="s">
        <v>30</v>
      </c>
      <c r="AX194" s="14" t="s">
        <v>76</v>
      </c>
      <c r="AY194" s="230" t="s">
        <v>117</v>
      </c>
    </row>
    <row r="195" spans="1:65" s="2" customFormat="1" ht="16.5" customHeight="1">
      <c r="A195" s="35"/>
      <c r="B195" s="36"/>
      <c r="C195" s="179" t="s">
        <v>213</v>
      </c>
      <c r="D195" s="179" t="s">
        <v>118</v>
      </c>
      <c r="E195" s="180" t="s">
        <v>657</v>
      </c>
      <c r="F195" s="181" t="s">
        <v>658</v>
      </c>
      <c r="G195" s="182" t="s">
        <v>530</v>
      </c>
      <c r="H195" s="183">
        <v>459</v>
      </c>
      <c r="I195" s="184"/>
      <c r="J195" s="185">
        <f>ROUND(I195*H195,2)</f>
        <v>0</v>
      </c>
      <c r="K195" s="181" t="s">
        <v>519</v>
      </c>
      <c r="L195" s="40"/>
      <c r="M195" s="186" t="s">
        <v>19</v>
      </c>
      <c r="N195" s="187" t="s">
        <v>39</v>
      </c>
      <c r="O195" s="65"/>
      <c r="P195" s="188">
        <f>O195*H195</f>
        <v>0</v>
      </c>
      <c r="Q195" s="188">
        <v>0</v>
      </c>
      <c r="R195" s="188">
        <f>Q195*H195</f>
        <v>0</v>
      </c>
      <c r="S195" s="188">
        <v>0</v>
      </c>
      <c r="T195" s="189">
        <f>S195*H195</f>
        <v>0</v>
      </c>
      <c r="U195" s="35"/>
      <c r="V195" s="35"/>
      <c r="W195" s="35"/>
      <c r="X195" s="35"/>
      <c r="Y195" s="35"/>
      <c r="Z195" s="35"/>
      <c r="AA195" s="35"/>
      <c r="AB195" s="35"/>
      <c r="AC195" s="35"/>
      <c r="AD195" s="35"/>
      <c r="AE195" s="35"/>
      <c r="AR195" s="190" t="s">
        <v>123</v>
      </c>
      <c r="AT195" s="190" t="s">
        <v>118</v>
      </c>
      <c r="AU195" s="190" t="s">
        <v>78</v>
      </c>
      <c r="AY195" s="18" t="s">
        <v>117</v>
      </c>
      <c r="BE195" s="191">
        <f>IF(N195="základní",J195,0)</f>
        <v>0</v>
      </c>
      <c r="BF195" s="191">
        <f>IF(N195="snížená",J195,0)</f>
        <v>0</v>
      </c>
      <c r="BG195" s="191">
        <f>IF(N195="zákl. přenesená",J195,0)</f>
        <v>0</v>
      </c>
      <c r="BH195" s="191">
        <f>IF(N195="sníž. přenesená",J195,0)</f>
        <v>0</v>
      </c>
      <c r="BI195" s="191">
        <f>IF(N195="nulová",J195,0)</f>
        <v>0</v>
      </c>
      <c r="BJ195" s="18" t="s">
        <v>76</v>
      </c>
      <c r="BK195" s="191">
        <f>ROUND(I195*H195,2)</f>
        <v>0</v>
      </c>
      <c r="BL195" s="18" t="s">
        <v>123</v>
      </c>
      <c r="BM195" s="190" t="s">
        <v>659</v>
      </c>
    </row>
    <row r="196" spans="1:65" s="2" customFormat="1" ht="107.25">
      <c r="A196" s="35"/>
      <c r="B196" s="36"/>
      <c r="C196" s="37"/>
      <c r="D196" s="192" t="s">
        <v>521</v>
      </c>
      <c r="E196" s="37"/>
      <c r="F196" s="193" t="s">
        <v>660</v>
      </c>
      <c r="G196" s="37"/>
      <c r="H196" s="37"/>
      <c r="I196" s="109"/>
      <c r="J196" s="37"/>
      <c r="K196" s="37"/>
      <c r="L196" s="40"/>
      <c r="M196" s="194"/>
      <c r="N196" s="195"/>
      <c r="O196" s="65"/>
      <c r="P196" s="65"/>
      <c r="Q196" s="65"/>
      <c r="R196" s="65"/>
      <c r="S196" s="65"/>
      <c r="T196" s="66"/>
      <c r="U196" s="35"/>
      <c r="V196" s="35"/>
      <c r="W196" s="35"/>
      <c r="X196" s="35"/>
      <c r="Y196" s="35"/>
      <c r="Z196" s="35"/>
      <c r="AA196" s="35"/>
      <c r="AB196" s="35"/>
      <c r="AC196" s="35"/>
      <c r="AD196" s="35"/>
      <c r="AE196" s="35"/>
      <c r="AT196" s="18" t="s">
        <v>521</v>
      </c>
      <c r="AU196" s="18" t="s">
        <v>78</v>
      </c>
    </row>
    <row r="197" spans="1:65" s="2" customFormat="1" ht="48.75">
      <c r="A197" s="35"/>
      <c r="B197" s="36"/>
      <c r="C197" s="37"/>
      <c r="D197" s="192" t="s">
        <v>125</v>
      </c>
      <c r="E197" s="37"/>
      <c r="F197" s="193" t="s">
        <v>661</v>
      </c>
      <c r="G197" s="37"/>
      <c r="H197" s="37"/>
      <c r="I197" s="109"/>
      <c r="J197" s="37"/>
      <c r="K197" s="37"/>
      <c r="L197" s="40"/>
      <c r="M197" s="194"/>
      <c r="N197" s="195"/>
      <c r="O197" s="65"/>
      <c r="P197" s="65"/>
      <c r="Q197" s="65"/>
      <c r="R197" s="65"/>
      <c r="S197" s="65"/>
      <c r="T197" s="66"/>
      <c r="U197" s="35"/>
      <c r="V197" s="35"/>
      <c r="W197" s="35"/>
      <c r="X197" s="35"/>
      <c r="Y197" s="35"/>
      <c r="Z197" s="35"/>
      <c r="AA197" s="35"/>
      <c r="AB197" s="35"/>
      <c r="AC197" s="35"/>
      <c r="AD197" s="35"/>
      <c r="AE197" s="35"/>
      <c r="AT197" s="18" t="s">
        <v>125</v>
      </c>
      <c r="AU197" s="18" t="s">
        <v>78</v>
      </c>
    </row>
    <row r="198" spans="1:65" s="11" customFormat="1" ht="22.9" customHeight="1">
      <c r="B198" s="165"/>
      <c r="C198" s="166"/>
      <c r="D198" s="167" t="s">
        <v>67</v>
      </c>
      <c r="E198" s="208" t="s">
        <v>78</v>
      </c>
      <c r="F198" s="208" t="s">
        <v>662</v>
      </c>
      <c r="G198" s="166"/>
      <c r="H198" s="166"/>
      <c r="I198" s="169"/>
      <c r="J198" s="209">
        <f>BK198</f>
        <v>0</v>
      </c>
      <c r="K198" s="166"/>
      <c r="L198" s="171"/>
      <c r="M198" s="172"/>
      <c r="N198" s="173"/>
      <c r="O198" s="173"/>
      <c r="P198" s="174">
        <f>SUM(P199:P212)</f>
        <v>0</v>
      </c>
      <c r="Q198" s="173"/>
      <c r="R198" s="174">
        <f>SUM(R199:R212)</f>
        <v>10.153529999999998</v>
      </c>
      <c r="S198" s="173"/>
      <c r="T198" s="175">
        <f>SUM(T199:T212)</f>
        <v>0</v>
      </c>
      <c r="AR198" s="176" t="s">
        <v>76</v>
      </c>
      <c r="AT198" s="177" t="s">
        <v>67</v>
      </c>
      <c r="AU198" s="177" t="s">
        <v>76</v>
      </c>
      <c r="AY198" s="176" t="s">
        <v>117</v>
      </c>
      <c r="BK198" s="178">
        <f>SUM(BK199:BK212)</f>
        <v>0</v>
      </c>
    </row>
    <row r="199" spans="1:65" s="2" customFormat="1" ht="16.5" customHeight="1">
      <c r="A199" s="35"/>
      <c r="B199" s="36"/>
      <c r="C199" s="179" t="s">
        <v>225</v>
      </c>
      <c r="D199" s="179" t="s">
        <v>118</v>
      </c>
      <c r="E199" s="180" t="s">
        <v>663</v>
      </c>
      <c r="F199" s="181" t="s">
        <v>664</v>
      </c>
      <c r="G199" s="182" t="s">
        <v>410</v>
      </c>
      <c r="H199" s="183">
        <v>1.2</v>
      </c>
      <c r="I199" s="184"/>
      <c r="J199" s="185">
        <f>ROUND(I199*H199,2)</f>
        <v>0</v>
      </c>
      <c r="K199" s="181" t="s">
        <v>519</v>
      </c>
      <c r="L199" s="40"/>
      <c r="M199" s="186" t="s">
        <v>19</v>
      </c>
      <c r="N199" s="187" t="s">
        <v>39</v>
      </c>
      <c r="O199" s="65"/>
      <c r="P199" s="188">
        <f>O199*H199</f>
        <v>0</v>
      </c>
      <c r="Q199" s="188">
        <v>2.2563399999999998</v>
      </c>
      <c r="R199" s="188">
        <f>Q199*H199</f>
        <v>2.7076079999999996</v>
      </c>
      <c r="S199" s="188">
        <v>0</v>
      </c>
      <c r="T199" s="189">
        <f>S199*H199</f>
        <v>0</v>
      </c>
      <c r="U199" s="35"/>
      <c r="V199" s="35"/>
      <c r="W199" s="35"/>
      <c r="X199" s="35"/>
      <c r="Y199" s="35"/>
      <c r="Z199" s="35"/>
      <c r="AA199" s="35"/>
      <c r="AB199" s="35"/>
      <c r="AC199" s="35"/>
      <c r="AD199" s="35"/>
      <c r="AE199" s="35"/>
      <c r="AR199" s="190" t="s">
        <v>123</v>
      </c>
      <c r="AT199" s="190" t="s">
        <v>118</v>
      </c>
      <c r="AU199" s="190" t="s">
        <v>78</v>
      </c>
      <c r="AY199" s="18" t="s">
        <v>117</v>
      </c>
      <c r="BE199" s="191">
        <f>IF(N199="základní",J199,0)</f>
        <v>0</v>
      </c>
      <c r="BF199" s="191">
        <f>IF(N199="snížená",J199,0)</f>
        <v>0</v>
      </c>
      <c r="BG199" s="191">
        <f>IF(N199="zákl. přenesená",J199,0)</f>
        <v>0</v>
      </c>
      <c r="BH199" s="191">
        <f>IF(N199="sníž. přenesená",J199,0)</f>
        <v>0</v>
      </c>
      <c r="BI199" s="191">
        <f>IF(N199="nulová",J199,0)</f>
        <v>0</v>
      </c>
      <c r="BJ199" s="18" t="s">
        <v>76</v>
      </c>
      <c r="BK199" s="191">
        <f>ROUND(I199*H199,2)</f>
        <v>0</v>
      </c>
      <c r="BL199" s="18" t="s">
        <v>123</v>
      </c>
      <c r="BM199" s="190" t="s">
        <v>665</v>
      </c>
    </row>
    <row r="200" spans="1:65" s="2" customFormat="1" ht="58.5">
      <c r="A200" s="35"/>
      <c r="B200" s="36"/>
      <c r="C200" s="37"/>
      <c r="D200" s="192" t="s">
        <v>521</v>
      </c>
      <c r="E200" s="37"/>
      <c r="F200" s="193" t="s">
        <v>666</v>
      </c>
      <c r="G200" s="37"/>
      <c r="H200" s="37"/>
      <c r="I200" s="109"/>
      <c r="J200" s="37"/>
      <c r="K200" s="37"/>
      <c r="L200" s="40"/>
      <c r="M200" s="194"/>
      <c r="N200" s="195"/>
      <c r="O200" s="65"/>
      <c r="P200" s="65"/>
      <c r="Q200" s="65"/>
      <c r="R200" s="65"/>
      <c r="S200" s="65"/>
      <c r="T200" s="66"/>
      <c r="U200" s="35"/>
      <c r="V200" s="35"/>
      <c r="W200" s="35"/>
      <c r="X200" s="35"/>
      <c r="Y200" s="35"/>
      <c r="Z200" s="35"/>
      <c r="AA200" s="35"/>
      <c r="AB200" s="35"/>
      <c r="AC200" s="35"/>
      <c r="AD200" s="35"/>
      <c r="AE200" s="35"/>
      <c r="AT200" s="18" t="s">
        <v>521</v>
      </c>
      <c r="AU200" s="18" t="s">
        <v>78</v>
      </c>
    </row>
    <row r="201" spans="1:65" s="2" customFormat="1" ht="48.75">
      <c r="A201" s="35"/>
      <c r="B201" s="36"/>
      <c r="C201" s="37"/>
      <c r="D201" s="192" t="s">
        <v>125</v>
      </c>
      <c r="E201" s="37"/>
      <c r="F201" s="193" t="s">
        <v>667</v>
      </c>
      <c r="G201" s="37"/>
      <c r="H201" s="37"/>
      <c r="I201" s="109"/>
      <c r="J201" s="37"/>
      <c r="K201" s="37"/>
      <c r="L201" s="40"/>
      <c r="M201" s="194"/>
      <c r="N201" s="195"/>
      <c r="O201" s="65"/>
      <c r="P201" s="65"/>
      <c r="Q201" s="65"/>
      <c r="R201" s="65"/>
      <c r="S201" s="65"/>
      <c r="T201" s="66"/>
      <c r="U201" s="35"/>
      <c r="V201" s="35"/>
      <c r="W201" s="35"/>
      <c r="X201" s="35"/>
      <c r="Y201" s="35"/>
      <c r="Z201" s="35"/>
      <c r="AA201" s="35"/>
      <c r="AB201" s="35"/>
      <c r="AC201" s="35"/>
      <c r="AD201" s="35"/>
      <c r="AE201" s="35"/>
      <c r="AT201" s="18" t="s">
        <v>125</v>
      </c>
      <c r="AU201" s="18" t="s">
        <v>78</v>
      </c>
    </row>
    <row r="202" spans="1:65" s="13" customFormat="1" ht="11.25">
      <c r="B202" s="210"/>
      <c r="C202" s="211"/>
      <c r="D202" s="192" t="s">
        <v>534</v>
      </c>
      <c r="E202" s="212" t="s">
        <v>19</v>
      </c>
      <c r="F202" s="213" t="s">
        <v>668</v>
      </c>
      <c r="G202" s="211"/>
      <c r="H202" s="212" t="s">
        <v>19</v>
      </c>
      <c r="I202" s="214"/>
      <c r="J202" s="211"/>
      <c r="K202" s="211"/>
      <c r="L202" s="215"/>
      <c r="M202" s="216"/>
      <c r="N202" s="217"/>
      <c r="O202" s="217"/>
      <c r="P202" s="217"/>
      <c r="Q202" s="217"/>
      <c r="R202" s="217"/>
      <c r="S202" s="217"/>
      <c r="T202" s="218"/>
      <c r="AT202" s="219" t="s">
        <v>534</v>
      </c>
      <c r="AU202" s="219" t="s">
        <v>78</v>
      </c>
      <c r="AV202" s="13" t="s">
        <v>76</v>
      </c>
      <c r="AW202" s="13" t="s">
        <v>30</v>
      </c>
      <c r="AX202" s="13" t="s">
        <v>68</v>
      </c>
      <c r="AY202" s="219" t="s">
        <v>117</v>
      </c>
    </row>
    <row r="203" spans="1:65" s="14" customFormat="1" ht="11.25">
      <c r="B203" s="220"/>
      <c r="C203" s="221"/>
      <c r="D203" s="192" t="s">
        <v>534</v>
      </c>
      <c r="E203" s="222" t="s">
        <v>19</v>
      </c>
      <c r="F203" s="223" t="s">
        <v>669</v>
      </c>
      <c r="G203" s="221"/>
      <c r="H203" s="224">
        <v>1.2</v>
      </c>
      <c r="I203" s="225"/>
      <c r="J203" s="221"/>
      <c r="K203" s="221"/>
      <c r="L203" s="226"/>
      <c r="M203" s="227"/>
      <c r="N203" s="228"/>
      <c r="O203" s="228"/>
      <c r="P203" s="228"/>
      <c r="Q203" s="228"/>
      <c r="R203" s="228"/>
      <c r="S203" s="228"/>
      <c r="T203" s="229"/>
      <c r="AT203" s="230" t="s">
        <v>534</v>
      </c>
      <c r="AU203" s="230" t="s">
        <v>78</v>
      </c>
      <c r="AV203" s="14" t="s">
        <v>78</v>
      </c>
      <c r="AW203" s="14" t="s">
        <v>30</v>
      </c>
      <c r="AX203" s="14" t="s">
        <v>76</v>
      </c>
      <c r="AY203" s="230" t="s">
        <v>117</v>
      </c>
    </row>
    <row r="204" spans="1:65" s="2" customFormat="1" ht="16.5" customHeight="1">
      <c r="A204" s="35"/>
      <c r="B204" s="36"/>
      <c r="C204" s="179" t="s">
        <v>229</v>
      </c>
      <c r="D204" s="179" t="s">
        <v>118</v>
      </c>
      <c r="E204" s="180" t="s">
        <v>670</v>
      </c>
      <c r="F204" s="181" t="s">
        <v>671</v>
      </c>
      <c r="G204" s="182" t="s">
        <v>410</v>
      </c>
      <c r="H204" s="183">
        <v>3.3</v>
      </c>
      <c r="I204" s="184"/>
      <c r="J204" s="185">
        <f>ROUND(I204*H204,2)</f>
        <v>0</v>
      </c>
      <c r="K204" s="181" t="s">
        <v>519</v>
      </c>
      <c r="L204" s="40"/>
      <c r="M204" s="186" t="s">
        <v>19</v>
      </c>
      <c r="N204" s="187" t="s">
        <v>39</v>
      </c>
      <c r="O204" s="65"/>
      <c r="P204" s="188">
        <f>O204*H204</f>
        <v>0</v>
      </c>
      <c r="Q204" s="188">
        <v>2.2563399999999998</v>
      </c>
      <c r="R204" s="188">
        <f>Q204*H204</f>
        <v>7.4459219999999986</v>
      </c>
      <c r="S204" s="188">
        <v>0</v>
      </c>
      <c r="T204" s="189">
        <f>S204*H204</f>
        <v>0</v>
      </c>
      <c r="U204" s="35"/>
      <c r="V204" s="35"/>
      <c r="W204" s="35"/>
      <c r="X204" s="35"/>
      <c r="Y204" s="35"/>
      <c r="Z204" s="35"/>
      <c r="AA204" s="35"/>
      <c r="AB204" s="35"/>
      <c r="AC204" s="35"/>
      <c r="AD204" s="35"/>
      <c r="AE204" s="35"/>
      <c r="AR204" s="190" t="s">
        <v>123</v>
      </c>
      <c r="AT204" s="190" t="s">
        <v>118</v>
      </c>
      <c r="AU204" s="190" t="s">
        <v>78</v>
      </c>
      <c r="AY204" s="18" t="s">
        <v>117</v>
      </c>
      <c r="BE204" s="191">
        <f>IF(N204="základní",J204,0)</f>
        <v>0</v>
      </c>
      <c r="BF204" s="191">
        <f>IF(N204="snížená",J204,0)</f>
        <v>0</v>
      </c>
      <c r="BG204" s="191">
        <f>IF(N204="zákl. přenesená",J204,0)</f>
        <v>0</v>
      </c>
      <c r="BH204" s="191">
        <f>IF(N204="sníž. přenesená",J204,0)</f>
        <v>0</v>
      </c>
      <c r="BI204" s="191">
        <f>IF(N204="nulová",J204,0)</f>
        <v>0</v>
      </c>
      <c r="BJ204" s="18" t="s">
        <v>76</v>
      </c>
      <c r="BK204" s="191">
        <f>ROUND(I204*H204,2)</f>
        <v>0</v>
      </c>
      <c r="BL204" s="18" t="s">
        <v>123</v>
      </c>
      <c r="BM204" s="190" t="s">
        <v>672</v>
      </c>
    </row>
    <row r="205" spans="1:65" s="2" customFormat="1" ht="58.5">
      <c r="A205" s="35"/>
      <c r="B205" s="36"/>
      <c r="C205" s="37"/>
      <c r="D205" s="192" t="s">
        <v>521</v>
      </c>
      <c r="E205" s="37"/>
      <c r="F205" s="193" t="s">
        <v>666</v>
      </c>
      <c r="G205" s="37"/>
      <c r="H205" s="37"/>
      <c r="I205" s="109"/>
      <c r="J205" s="37"/>
      <c r="K205" s="37"/>
      <c r="L205" s="40"/>
      <c r="M205" s="194"/>
      <c r="N205" s="195"/>
      <c r="O205" s="65"/>
      <c r="P205" s="65"/>
      <c r="Q205" s="65"/>
      <c r="R205" s="65"/>
      <c r="S205" s="65"/>
      <c r="T205" s="66"/>
      <c r="U205" s="35"/>
      <c r="V205" s="35"/>
      <c r="W205" s="35"/>
      <c r="X205" s="35"/>
      <c r="Y205" s="35"/>
      <c r="Z205" s="35"/>
      <c r="AA205" s="35"/>
      <c r="AB205" s="35"/>
      <c r="AC205" s="35"/>
      <c r="AD205" s="35"/>
      <c r="AE205" s="35"/>
      <c r="AT205" s="18" t="s">
        <v>521</v>
      </c>
      <c r="AU205" s="18" t="s">
        <v>78</v>
      </c>
    </row>
    <row r="206" spans="1:65" s="13" customFormat="1" ht="11.25">
      <c r="B206" s="210"/>
      <c r="C206" s="211"/>
      <c r="D206" s="192" t="s">
        <v>534</v>
      </c>
      <c r="E206" s="212" t="s">
        <v>19</v>
      </c>
      <c r="F206" s="213" t="s">
        <v>673</v>
      </c>
      <c r="G206" s="211"/>
      <c r="H206" s="212" t="s">
        <v>19</v>
      </c>
      <c r="I206" s="214"/>
      <c r="J206" s="211"/>
      <c r="K206" s="211"/>
      <c r="L206" s="215"/>
      <c r="M206" s="216"/>
      <c r="N206" s="217"/>
      <c r="O206" s="217"/>
      <c r="P206" s="217"/>
      <c r="Q206" s="217"/>
      <c r="R206" s="217"/>
      <c r="S206" s="217"/>
      <c r="T206" s="218"/>
      <c r="AT206" s="219" t="s">
        <v>534</v>
      </c>
      <c r="AU206" s="219" t="s">
        <v>78</v>
      </c>
      <c r="AV206" s="13" t="s">
        <v>76</v>
      </c>
      <c r="AW206" s="13" t="s">
        <v>30</v>
      </c>
      <c r="AX206" s="13" t="s">
        <v>68</v>
      </c>
      <c r="AY206" s="219" t="s">
        <v>117</v>
      </c>
    </row>
    <row r="207" spans="1:65" s="14" customFormat="1" ht="11.25">
      <c r="B207" s="220"/>
      <c r="C207" s="221"/>
      <c r="D207" s="192" t="s">
        <v>534</v>
      </c>
      <c r="E207" s="222" t="s">
        <v>19</v>
      </c>
      <c r="F207" s="223" t="s">
        <v>674</v>
      </c>
      <c r="G207" s="221"/>
      <c r="H207" s="224">
        <v>1.7</v>
      </c>
      <c r="I207" s="225"/>
      <c r="J207" s="221"/>
      <c r="K207" s="221"/>
      <c r="L207" s="226"/>
      <c r="M207" s="227"/>
      <c r="N207" s="228"/>
      <c r="O207" s="228"/>
      <c r="P207" s="228"/>
      <c r="Q207" s="228"/>
      <c r="R207" s="228"/>
      <c r="S207" s="228"/>
      <c r="T207" s="229"/>
      <c r="AT207" s="230" t="s">
        <v>534</v>
      </c>
      <c r="AU207" s="230" t="s">
        <v>78</v>
      </c>
      <c r="AV207" s="14" t="s">
        <v>78</v>
      </c>
      <c r="AW207" s="14" t="s">
        <v>30</v>
      </c>
      <c r="AX207" s="14" t="s">
        <v>68</v>
      </c>
      <c r="AY207" s="230" t="s">
        <v>117</v>
      </c>
    </row>
    <row r="208" spans="1:65" s="13" customFormat="1" ht="11.25">
      <c r="B208" s="210"/>
      <c r="C208" s="211"/>
      <c r="D208" s="192" t="s">
        <v>534</v>
      </c>
      <c r="E208" s="212" t="s">
        <v>19</v>
      </c>
      <c r="F208" s="213" t="s">
        <v>675</v>
      </c>
      <c r="G208" s="211"/>
      <c r="H208" s="212" t="s">
        <v>19</v>
      </c>
      <c r="I208" s="214"/>
      <c r="J208" s="211"/>
      <c r="K208" s="211"/>
      <c r="L208" s="215"/>
      <c r="M208" s="216"/>
      <c r="N208" s="217"/>
      <c r="O208" s="217"/>
      <c r="P208" s="217"/>
      <c r="Q208" s="217"/>
      <c r="R208" s="217"/>
      <c r="S208" s="217"/>
      <c r="T208" s="218"/>
      <c r="AT208" s="219" t="s">
        <v>534</v>
      </c>
      <c r="AU208" s="219" t="s">
        <v>78</v>
      </c>
      <c r="AV208" s="13" t="s">
        <v>76</v>
      </c>
      <c r="AW208" s="13" t="s">
        <v>30</v>
      </c>
      <c r="AX208" s="13" t="s">
        <v>68</v>
      </c>
      <c r="AY208" s="219" t="s">
        <v>117</v>
      </c>
    </row>
    <row r="209" spans="1:65" s="14" customFormat="1" ht="11.25">
      <c r="B209" s="220"/>
      <c r="C209" s="221"/>
      <c r="D209" s="192" t="s">
        <v>534</v>
      </c>
      <c r="E209" s="222" t="s">
        <v>19</v>
      </c>
      <c r="F209" s="223" t="s">
        <v>676</v>
      </c>
      <c r="G209" s="221"/>
      <c r="H209" s="224">
        <v>0.9</v>
      </c>
      <c r="I209" s="225"/>
      <c r="J209" s="221"/>
      <c r="K209" s="221"/>
      <c r="L209" s="226"/>
      <c r="M209" s="227"/>
      <c r="N209" s="228"/>
      <c r="O209" s="228"/>
      <c r="P209" s="228"/>
      <c r="Q209" s="228"/>
      <c r="R209" s="228"/>
      <c r="S209" s="228"/>
      <c r="T209" s="229"/>
      <c r="AT209" s="230" t="s">
        <v>534</v>
      </c>
      <c r="AU209" s="230" t="s">
        <v>78</v>
      </c>
      <c r="AV209" s="14" t="s">
        <v>78</v>
      </c>
      <c r="AW209" s="14" t="s">
        <v>30</v>
      </c>
      <c r="AX209" s="14" t="s">
        <v>68</v>
      </c>
      <c r="AY209" s="230" t="s">
        <v>117</v>
      </c>
    </row>
    <row r="210" spans="1:65" s="13" customFormat="1" ht="11.25">
      <c r="B210" s="210"/>
      <c r="C210" s="211"/>
      <c r="D210" s="192" t="s">
        <v>534</v>
      </c>
      <c r="E210" s="212" t="s">
        <v>19</v>
      </c>
      <c r="F210" s="213" t="s">
        <v>677</v>
      </c>
      <c r="G210" s="211"/>
      <c r="H210" s="212" t="s">
        <v>19</v>
      </c>
      <c r="I210" s="214"/>
      <c r="J210" s="211"/>
      <c r="K210" s="211"/>
      <c r="L210" s="215"/>
      <c r="M210" s="216"/>
      <c r="N210" s="217"/>
      <c r="O210" s="217"/>
      <c r="P210" s="217"/>
      <c r="Q210" s="217"/>
      <c r="R210" s="217"/>
      <c r="S210" s="217"/>
      <c r="T210" s="218"/>
      <c r="AT210" s="219" t="s">
        <v>534</v>
      </c>
      <c r="AU210" s="219" t="s">
        <v>78</v>
      </c>
      <c r="AV210" s="13" t="s">
        <v>76</v>
      </c>
      <c r="AW210" s="13" t="s">
        <v>30</v>
      </c>
      <c r="AX210" s="13" t="s">
        <v>68</v>
      </c>
      <c r="AY210" s="219" t="s">
        <v>117</v>
      </c>
    </row>
    <row r="211" spans="1:65" s="14" customFormat="1" ht="11.25">
      <c r="B211" s="220"/>
      <c r="C211" s="221"/>
      <c r="D211" s="192" t="s">
        <v>534</v>
      </c>
      <c r="E211" s="222" t="s">
        <v>19</v>
      </c>
      <c r="F211" s="223" t="s">
        <v>678</v>
      </c>
      <c r="G211" s="221"/>
      <c r="H211" s="224">
        <v>0.7</v>
      </c>
      <c r="I211" s="225"/>
      <c r="J211" s="221"/>
      <c r="K211" s="221"/>
      <c r="L211" s="226"/>
      <c r="M211" s="227"/>
      <c r="N211" s="228"/>
      <c r="O211" s="228"/>
      <c r="P211" s="228"/>
      <c r="Q211" s="228"/>
      <c r="R211" s="228"/>
      <c r="S211" s="228"/>
      <c r="T211" s="229"/>
      <c r="AT211" s="230" t="s">
        <v>534</v>
      </c>
      <c r="AU211" s="230" t="s">
        <v>78</v>
      </c>
      <c r="AV211" s="14" t="s">
        <v>78</v>
      </c>
      <c r="AW211" s="14" t="s">
        <v>30</v>
      </c>
      <c r="AX211" s="14" t="s">
        <v>68</v>
      </c>
      <c r="AY211" s="230" t="s">
        <v>117</v>
      </c>
    </row>
    <row r="212" spans="1:65" s="15" customFormat="1" ht="11.25">
      <c r="B212" s="231"/>
      <c r="C212" s="232"/>
      <c r="D212" s="192" t="s">
        <v>534</v>
      </c>
      <c r="E212" s="233" t="s">
        <v>19</v>
      </c>
      <c r="F212" s="234" t="s">
        <v>552</v>
      </c>
      <c r="G212" s="232"/>
      <c r="H212" s="235">
        <v>3.3</v>
      </c>
      <c r="I212" s="236"/>
      <c r="J212" s="232"/>
      <c r="K212" s="232"/>
      <c r="L212" s="237"/>
      <c r="M212" s="238"/>
      <c r="N212" s="239"/>
      <c r="O212" s="239"/>
      <c r="P212" s="239"/>
      <c r="Q212" s="239"/>
      <c r="R212" s="239"/>
      <c r="S212" s="239"/>
      <c r="T212" s="240"/>
      <c r="AT212" s="241" t="s">
        <v>534</v>
      </c>
      <c r="AU212" s="241" t="s">
        <v>78</v>
      </c>
      <c r="AV212" s="15" t="s">
        <v>123</v>
      </c>
      <c r="AW212" s="15" t="s">
        <v>30</v>
      </c>
      <c r="AX212" s="15" t="s">
        <v>76</v>
      </c>
      <c r="AY212" s="241" t="s">
        <v>117</v>
      </c>
    </row>
    <row r="213" spans="1:65" s="11" customFormat="1" ht="22.9" customHeight="1">
      <c r="B213" s="165"/>
      <c r="C213" s="166"/>
      <c r="D213" s="167" t="s">
        <v>67</v>
      </c>
      <c r="E213" s="208" t="s">
        <v>132</v>
      </c>
      <c r="F213" s="208" t="s">
        <v>679</v>
      </c>
      <c r="G213" s="166"/>
      <c r="H213" s="166"/>
      <c r="I213" s="169"/>
      <c r="J213" s="209">
        <f>BK213</f>
        <v>0</v>
      </c>
      <c r="K213" s="166"/>
      <c r="L213" s="171"/>
      <c r="M213" s="172"/>
      <c r="N213" s="173"/>
      <c r="O213" s="173"/>
      <c r="P213" s="174">
        <f>SUM(P214:P262)</f>
        <v>0</v>
      </c>
      <c r="Q213" s="173"/>
      <c r="R213" s="174">
        <f>SUM(R214:R262)</f>
        <v>4.4148769799999998</v>
      </c>
      <c r="S213" s="173"/>
      <c r="T213" s="175">
        <f>SUM(T214:T262)</f>
        <v>0</v>
      </c>
      <c r="AR213" s="176" t="s">
        <v>76</v>
      </c>
      <c r="AT213" s="177" t="s">
        <v>67</v>
      </c>
      <c r="AU213" s="177" t="s">
        <v>76</v>
      </c>
      <c r="AY213" s="176" t="s">
        <v>117</v>
      </c>
      <c r="BK213" s="178">
        <f>SUM(BK214:BK262)</f>
        <v>0</v>
      </c>
    </row>
    <row r="214" spans="1:65" s="2" customFormat="1" ht="21.75" customHeight="1">
      <c r="A214" s="35"/>
      <c r="B214" s="36"/>
      <c r="C214" s="179" t="s">
        <v>233</v>
      </c>
      <c r="D214" s="179" t="s">
        <v>118</v>
      </c>
      <c r="E214" s="180" t="s">
        <v>680</v>
      </c>
      <c r="F214" s="181" t="s">
        <v>681</v>
      </c>
      <c r="G214" s="182" t="s">
        <v>129</v>
      </c>
      <c r="H214" s="183">
        <v>16</v>
      </c>
      <c r="I214" s="184"/>
      <c r="J214" s="185">
        <f>ROUND(I214*H214,2)</f>
        <v>0</v>
      </c>
      <c r="K214" s="181" t="s">
        <v>519</v>
      </c>
      <c r="L214" s="40"/>
      <c r="M214" s="186" t="s">
        <v>19</v>
      </c>
      <c r="N214" s="187" t="s">
        <v>39</v>
      </c>
      <c r="O214" s="65"/>
      <c r="P214" s="188">
        <f>O214*H214</f>
        <v>0</v>
      </c>
      <c r="Q214" s="188">
        <v>0.17488999999999999</v>
      </c>
      <c r="R214" s="188">
        <f>Q214*H214</f>
        <v>2.7982399999999998</v>
      </c>
      <c r="S214" s="188">
        <v>0</v>
      </c>
      <c r="T214" s="189">
        <f>S214*H214</f>
        <v>0</v>
      </c>
      <c r="U214" s="35"/>
      <c r="V214" s="35"/>
      <c r="W214" s="35"/>
      <c r="X214" s="35"/>
      <c r="Y214" s="35"/>
      <c r="Z214" s="35"/>
      <c r="AA214" s="35"/>
      <c r="AB214" s="35"/>
      <c r="AC214" s="35"/>
      <c r="AD214" s="35"/>
      <c r="AE214" s="35"/>
      <c r="AR214" s="190" t="s">
        <v>123</v>
      </c>
      <c r="AT214" s="190" t="s">
        <v>118</v>
      </c>
      <c r="AU214" s="190" t="s">
        <v>78</v>
      </c>
      <c r="AY214" s="18" t="s">
        <v>117</v>
      </c>
      <c r="BE214" s="191">
        <f>IF(N214="základní",J214,0)</f>
        <v>0</v>
      </c>
      <c r="BF214" s="191">
        <f>IF(N214="snížená",J214,0)</f>
        <v>0</v>
      </c>
      <c r="BG214" s="191">
        <f>IF(N214="zákl. přenesená",J214,0)</f>
        <v>0</v>
      </c>
      <c r="BH214" s="191">
        <f>IF(N214="sníž. přenesená",J214,0)</f>
        <v>0</v>
      </c>
      <c r="BI214" s="191">
        <f>IF(N214="nulová",J214,0)</f>
        <v>0</v>
      </c>
      <c r="BJ214" s="18" t="s">
        <v>76</v>
      </c>
      <c r="BK214" s="191">
        <f>ROUND(I214*H214,2)</f>
        <v>0</v>
      </c>
      <c r="BL214" s="18" t="s">
        <v>123</v>
      </c>
      <c r="BM214" s="190" t="s">
        <v>682</v>
      </c>
    </row>
    <row r="215" spans="1:65" s="2" customFormat="1" ht="97.5">
      <c r="A215" s="35"/>
      <c r="B215" s="36"/>
      <c r="C215" s="37"/>
      <c r="D215" s="192" t="s">
        <v>521</v>
      </c>
      <c r="E215" s="37"/>
      <c r="F215" s="193" t="s">
        <v>683</v>
      </c>
      <c r="G215" s="37"/>
      <c r="H215" s="37"/>
      <c r="I215" s="109"/>
      <c r="J215" s="37"/>
      <c r="K215" s="37"/>
      <c r="L215" s="40"/>
      <c r="M215" s="194"/>
      <c r="N215" s="195"/>
      <c r="O215" s="65"/>
      <c r="P215" s="65"/>
      <c r="Q215" s="65"/>
      <c r="R215" s="65"/>
      <c r="S215" s="65"/>
      <c r="T215" s="66"/>
      <c r="U215" s="35"/>
      <c r="V215" s="35"/>
      <c r="W215" s="35"/>
      <c r="X215" s="35"/>
      <c r="Y215" s="35"/>
      <c r="Z215" s="35"/>
      <c r="AA215" s="35"/>
      <c r="AB215" s="35"/>
      <c r="AC215" s="35"/>
      <c r="AD215" s="35"/>
      <c r="AE215" s="35"/>
      <c r="AT215" s="18" t="s">
        <v>521</v>
      </c>
      <c r="AU215" s="18" t="s">
        <v>78</v>
      </c>
    </row>
    <row r="216" spans="1:65" s="13" customFormat="1" ht="11.25">
      <c r="B216" s="210"/>
      <c r="C216" s="211"/>
      <c r="D216" s="192" t="s">
        <v>534</v>
      </c>
      <c r="E216" s="212" t="s">
        <v>19</v>
      </c>
      <c r="F216" s="213" t="s">
        <v>684</v>
      </c>
      <c r="G216" s="211"/>
      <c r="H216" s="212" t="s">
        <v>19</v>
      </c>
      <c r="I216" s="214"/>
      <c r="J216" s="211"/>
      <c r="K216" s="211"/>
      <c r="L216" s="215"/>
      <c r="M216" s="216"/>
      <c r="N216" s="217"/>
      <c r="O216" s="217"/>
      <c r="P216" s="217"/>
      <c r="Q216" s="217"/>
      <c r="R216" s="217"/>
      <c r="S216" s="217"/>
      <c r="T216" s="218"/>
      <c r="AT216" s="219" t="s">
        <v>534</v>
      </c>
      <c r="AU216" s="219" t="s">
        <v>78</v>
      </c>
      <c r="AV216" s="13" t="s">
        <v>76</v>
      </c>
      <c r="AW216" s="13" t="s">
        <v>30</v>
      </c>
      <c r="AX216" s="13" t="s">
        <v>68</v>
      </c>
      <c r="AY216" s="219" t="s">
        <v>117</v>
      </c>
    </row>
    <row r="217" spans="1:65" s="14" customFormat="1" ht="11.25">
      <c r="B217" s="220"/>
      <c r="C217" s="221"/>
      <c r="D217" s="192" t="s">
        <v>534</v>
      </c>
      <c r="E217" s="222" t="s">
        <v>19</v>
      </c>
      <c r="F217" s="223" t="s">
        <v>158</v>
      </c>
      <c r="G217" s="221"/>
      <c r="H217" s="224">
        <v>10</v>
      </c>
      <c r="I217" s="225"/>
      <c r="J217" s="221"/>
      <c r="K217" s="221"/>
      <c r="L217" s="226"/>
      <c r="M217" s="227"/>
      <c r="N217" s="228"/>
      <c r="O217" s="228"/>
      <c r="P217" s="228"/>
      <c r="Q217" s="228"/>
      <c r="R217" s="228"/>
      <c r="S217" s="228"/>
      <c r="T217" s="229"/>
      <c r="AT217" s="230" t="s">
        <v>534</v>
      </c>
      <c r="AU217" s="230" t="s">
        <v>78</v>
      </c>
      <c r="AV217" s="14" t="s">
        <v>78</v>
      </c>
      <c r="AW217" s="14" t="s">
        <v>30</v>
      </c>
      <c r="AX217" s="14" t="s">
        <v>68</v>
      </c>
      <c r="AY217" s="230" t="s">
        <v>117</v>
      </c>
    </row>
    <row r="218" spans="1:65" s="13" customFormat="1" ht="11.25">
      <c r="B218" s="210"/>
      <c r="C218" s="211"/>
      <c r="D218" s="192" t="s">
        <v>534</v>
      </c>
      <c r="E218" s="212" t="s">
        <v>19</v>
      </c>
      <c r="F218" s="213" t="s">
        <v>685</v>
      </c>
      <c r="G218" s="211"/>
      <c r="H218" s="212" t="s">
        <v>19</v>
      </c>
      <c r="I218" s="214"/>
      <c r="J218" s="211"/>
      <c r="K218" s="211"/>
      <c r="L218" s="215"/>
      <c r="M218" s="216"/>
      <c r="N218" s="217"/>
      <c r="O218" s="217"/>
      <c r="P218" s="217"/>
      <c r="Q218" s="217"/>
      <c r="R218" s="217"/>
      <c r="S218" s="217"/>
      <c r="T218" s="218"/>
      <c r="AT218" s="219" t="s">
        <v>534</v>
      </c>
      <c r="AU218" s="219" t="s">
        <v>78</v>
      </c>
      <c r="AV218" s="13" t="s">
        <v>76</v>
      </c>
      <c r="AW218" s="13" t="s">
        <v>30</v>
      </c>
      <c r="AX218" s="13" t="s">
        <v>68</v>
      </c>
      <c r="AY218" s="219" t="s">
        <v>117</v>
      </c>
    </row>
    <row r="219" spans="1:65" s="14" customFormat="1" ht="11.25">
      <c r="B219" s="220"/>
      <c r="C219" s="221"/>
      <c r="D219" s="192" t="s">
        <v>534</v>
      </c>
      <c r="E219" s="222" t="s">
        <v>19</v>
      </c>
      <c r="F219" s="223" t="s">
        <v>145</v>
      </c>
      <c r="G219" s="221"/>
      <c r="H219" s="224">
        <v>6</v>
      </c>
      <c r="I219" s="225"/>
      <c r="J219" s="221"/>
      <c r="K219" s="221"/>
      <c r="L219" s="226"/>
      <c r="M219" s="227"/>
      <c r="N219" s="228"/>
      <c r="O219" s="228"/>
      <c r="P219" s="228"/>
      <c r="Q219" s="228"/>
      <c r="R219" s="228"/>
      <c r="S219" s="228"/>
      <c r="T219" s="229"/>
      <c r="AT219" s="230" t="s">
        <v>534</v>
      </c>
      <c r="AU219" s="230" t="s">
        <v>78</v>
      </c>
      <c r="AV219" s="14" t="s">
        <v>78</v>
      </c>
      <c r="AW219" s="14" t="s">
        <v>30</v>
      </c>
      <c r="AX219" s="14" t="s">
        <v>68</v>
      </c>
      <c r="AY219" s="230" t="s">
        <v>117</v>
      </c>
    </row>
    <row r="220" spans="1:65" s="15" customFormat="1" ht="11.25">
      <c r="B220" s="231"/>
      <c r="C220" s="232"/>
      <c r="D220" s="192" t="s">
        <v>534</v>
      </c>
      <c r="E220" s="233" t="s">
        <v>19</v>
      </c>
      <c r="F220" s="234" t="s">
        <v>552</v>
      </c>
      <c r="G220" s="232"/>
      <c r="H220" s="235">
        <v>16</v>
      </c>
      <c r="I220" s="236"/>
      <c r="J220" s="232"/>
      <c r="K220" s="232"/>
      <c r="L220" s="237"/>
      <c r="M220" s="238"/>
      <c r="N220" s="239"/>
      <c r="O220" s="239"/>
      <c r="P220" s="239"/>
      <c r="Q220" s="239"/>
      <c r="R220" s="239"/>
      <c r="S220" s="239"/>
      <c r="T220" s="240"/>
      <c r="AT220" s="241" t="s">
        <v>534</v>
      </c>
      <c r="AU220" s="241" t="s">
        <v>78</v>
      </c>
      <c r="AV220" s="15" t="s">
        <v>123</v>
      </c>
      <c r="AW220" s="15" t="s">
        <v>30</v>
      </c>
      <c r="AX220" s="15" t="s">
        <v>76</v>
      </c>
      <c r="AY220" s="241" t="s">
        <v>117</v>
      </c>
    </row>
    <row r="221" spans="1:65" s="2" customFormat="1" ht="21.75" customHeight="1">
      <c r="A221" s="35"/>
      <c r="B221" s="36"/>
      <c r="C221" s="242" t="s">
        <v>237</v>
      </c>
      <c r="D221" s="242" t="s">
        <v>644</v>
      </c>
      <c r="E221" s="243" t="s">
        <v>686</v>
      </c>
      <c r="F221" s="244" t="s">
        <v>687</v>
      </c>
      <c r="G221" s="245" t="s">
        <v>248</v>
      </c>
      <c r="H221" s="246">
        <v>10</v>
      </c>
      <c r="I221" s="247"/>
      <c r="J221" s="248">
        <f>ROUND(I221*H221,2)</f>
        <v>0</v>
      </c>
      <c r="K221" s="244" t="s">
        <v>19</v>
      </c>
      <c r="L221" s="249"/>
      <c r="M221" s="250" t="s">
        <v>19</v>
      </c>
      <c r="N221" s="251" t="s">
        <v>39</v>
      </c>
      <c r="O221" s="65"/>
      <c r="P221" s="188">
        <f>O221*H221</f>
        <v>0</v>
      </c>
      <c r="Q221" s="188">
        <v>0</v>
      </c>
      <c r="R221" s="188">
        <f>Q221*H221</f>
        <v>0</v>
      </c>
      <c r="S221" s="188">
        <v>0</v>
      </c>
      <c r="T221" s="189">
        <f>S221*H221</f>
        <v>0</v>
      </c>
      <c r="U221" s="35"/>
      <c r="V221" s="35"/>
      <c r="W221" s="35"/>
      <c r="X221" s="35"/>
      <c r="Y221" s="35"/>
      <c r="Z221" s="35"/>
      <c r="AA221" s="35"/>
      <c r="AB221" s="35"/>
      <c r="AC221" s="35"/>
      <c r="AD221" s="35"/>
      <c r="AE221" s="35"/>
      <c r="AR221" s="190" t="s">
        <v>153</v>
      </c>
      <c r="AT221" s="190" t="s">
        <v>644</v>
      </c>
      <c r="AU221" s="190" t="s">
        <v>78</v>
      </c>
      <c r="AY221" s="18" t="s">
        <v>117</v>
      </c>
      <c r="BE221" s="191">
        <f>IF(N221="základní",J221,0)</f>
        <v>0</v>
      </c>
      <c r="BF221" s="191">
        <f>IF(N221="snížená",J221,0)</f>
        <v>0</v>
      </c>
      <c r="BG221" s="191">
        <f>IF(N221="zákl. přenesená",J221,0)</f>
        <v>0</v>
      </c>
      <c r="BH221" s="191">
        <f>IF(N221="sníž. přenesená",J221,0)</f>
        <v>0</v>
      </c>
      <c r="BI221" s="191">
        <f>IF(N221="nulová",J221,0)</f>
        <v>0</v>
      </c>
      <c r="BJ221" s="18" t="s">
        <v>76</v>
      </c>
      <c r="BK221" s="191">
        <f>ROUND(I221*H221,2)</f>
        <v>0</v>
      </c>
      <c r="BL221" s="18" t="s">
        <v>123</v>
      </c>
      <c r="BM221" s="190" t="s">
        <v>688</v>
      </c>
    </row>
    <row r="222" spans="1:65" s="2" customFormat="1" ht="58.5">
      <c r="A222" s="35"/>
      <c r="B222" s="36"/>
      <c r="C222" s="37"/>
      <c r="D222" s="192" t="s">
        <v>125</v>
      </c>
      <c r="E222" s="37"/>
      <c r="F222" s="193" t="s">
        <v>689</v>
      </c>
      <c r="G222" s="37"/>
      <c r="H222" s="37"/>
      <c r="I222" s="109"/>
      <c r="J222" s="37"/>
      <c r="K222" s="37"/>
      <c r="L222" s="40"/>
      <c r="M222" s="194"/>
      <c r="N222" s="195"/>
      <c r="O222" s="65"/>
      <c r="P222" s="65"/>
      <c r="Q222" s="65"/>
      <c r="R222" s="65"/>
      <c r="S222" s="65"/>
      <c r="T222" s="66"/>
      <c r="U222" s="35"/>
      <c r="V222" s="35"/>
      <c r="W222" s="35"/>
      <c r="X222" s="35"/>
      <c r="Y222" s="35"/>
      <c r="Z222" s="35"/>
      <c r="AA222" s="35"/>
      <c r="AB222" s="35"/>
      <c r="AC222" s="35"/>
      <c r="AD222" s="35"/>
      <c r="AE222" s="35"/>
      <c r="AT222" s="18" t="s">
        <v>125</v>
      </c>
      <c r="AU222" s="18" t="s">
        <v>78</v>
      </c>
    </row>
    <row r="223" spans="1:65" s="2" customFormat="1" ht="22.5" customHeight="1">
      <c r="A223" s="35"/>
      <c r="B223" s="36"/>
      <c r="C223" s="242" t="s">
        <v>241</v>
      </c>
      <c r="D223" s="242" t="s">
        <v>644</v>
      </c>
      <c r="E223" s="243" t="s">
        <v>690</v>
      </c>
      <c r="F223" s="244" t="s">
        <v>691</v>
      </c>
      <c r="G223" s="245" t="s">
        <v>248</v>
      </c>
      <c r="H223" s="246">
        <v>6</v>
      </c>
      <c r="I223" s="247"/>
      <c r="J223" s="248">
        <f>ROUND(I223*H223,2)</f>
        <v>0</v>
      </c>
      <c r="K223" s="244" t="s">
        <v>19</v>
      </c>
      <c r="L223" s="249"/>
      <c r="M223" s="250" t="s">
        <v>19</v>
      </c>
      <c r="N223" s="251" t="s">
        <v>39</v>
      </c>
      <c r="O223" s="65"/>
      <c r="P223" s="188">
        <f>O223*H223</f>
        <v>0</v>
      </c>
      <c r="Q223" s="188">
        <v>0</v>
      </c>
      <c r="R223" s="188">
        <f>Q223*H223</f>
        <v>0</v>
      </c>
      <c r="S223" s="188">
        <v>0</v>
      </c>
      <c r="T223" s="189">
        <f>S223*H223</f>
        <v>0</v>
      </c>
      <c r="U223" s="35"/>
      <c r="V223" s="35"/>
      <c r="W223" s="35"/>
      <c r="X223" s="35"/>
      <c r="Y223" s="35"/>
      <c r="Z223" s="35"/>
      <c r="AA223" s="35"/>
      <c r="AB223" s="35"/>
      <c r="AC223" s="35"/>
      <c r="AD223" s="35"/>
      <c r="AE223" s="35"/>
      <c r="AR223" s="190" t="s">
        <v>153</v>
      </c>
      <c r="AT223" s="190" t="s">
        <v>644</v>
      </c>
      <c r="AU223" s="190" t="s">
        <v>78</v>
      </c>
      <c r="AY223" s="18" t="s">
        <v>117</v>
      </c>
      <c r="BE223" s="191">
        <f>IF(N223="základní",J223,0)</f>
        <v>0</v>
      </c>
      <c r="BF223" s="191">
        <f>IF(N223="snížená",J223,0)</f>
        <v>0</v>
      </c>
      <c r="BG223" s="191">
        <f>IF(N223="zákl. přenesená",J223,0)</f>
        <v>0</v>
      </c>
      <c r="BH223" s="191">
        <f>IF(N223="sníž. přenesená",J223,0)</f>
        <v>0</v>
      </c>
      <c r="BI223" s="191">
        <f>IF(N223="nulová",J223,0)</f>
        <v>0</v>
      </c>
      <c r="BJ223" s="18" t="s">
        <v>76</v>
      </c>
      <c r="BK223" s="191">
        <f>ROUND(I223*H223,2)</f>
        <v>0</v>
      </c>
      <c r="BL223" s="18" t="s">
        <v>123</v>
      </c>
      <c r="BM223" s="190" t="s">
        <v>692</v>
      </c>
    </row>
    <row r="224" spans="1:65" s="2" customFormat="1" ht="48.75">
      <c r="A224" s="35"/>
      <c r="B224" s="36"/>
      <c r="C224" s="37"/>
      <c r="D224" s="192" t="s">
        <v>125</v>
      </c>
      <c r="E224" s="37"/>
      <c r="F224" s="193" t="s">
        <v>693</v>
      </c>
      <c r="G224" s="37"/>
      <c r="H224" s="37"/>
      <c r="I224" s="109"/>
      <c r="J224" s="37"/>
      <c r="K224" s="37"/>
      <c r="L224" s="40"/>
      <c r="M224" s="194"/>
      <c r="N224" s="195"/>
      <c r="O224" s="65"/>
      <c r="P224" s="65"/>
      <c r="Q224" s="65"/>
      <c r="R224" s="65"/>
      <c r="S224" s="65"/>
      <c r="T224" s="66"/>
      <c r="U224" s="35"/>
      <c r="V224" s="35"/>
      <c r="W224" s="35"/>
      <c r="X224" s="35"/>
      <c r="Y224" s="35"/>
      <c r="Z224" s="35"/>
      <c r="AA224" s="35"/>
      <c r="AB224" s="35"/>
      <c r="AC224" s="35"/>
      <c r="AD224" s="35"/>
      <c r="AE224" s="35"/>
      <c r="AT224" s="18" t="s">
        <v>125</v>
      </c>
      <c r="AU224" s="18" t="s">
        <v>78</v>
      </c>
    </row>
    <row r="225" spans="1:65" s="2" customFormat="1" ht="16.5" customHeight="1">
      <c r="A225" s="35"/>
      <c r="B225" s="36"/>
      <c r="C225" s="179" t="s">
        <v>245</v>
      </c>
      <c r="D225" s="179" t="s">
        <v>118</v>
      </c>
      <c r="E225" s="180" t="s">
        <v>694</v>
      </c>
      <c r="F225" s="181" t="s">
        <v>695</v>
      </c>
      <c r="G225" s="182" t="s">
        <v>129</v>
      </c>
      <c r="H225" s="183">
        <v>1</v>
      </c>
      <c r="I225" s="184"/>
      <c r="J225" s="185">
        <f>ROUND(I225*H225,2)</f>
        <v>0</v>
      </c>
      <c r="K225" s="181" t="s">
        <v>519</v>
      </c>
      <c r="L225" s="40"/>
      <c r="M225" s="186" t="s">
        <v>19</v>
      </c>
      <c r="N225" s="187" t="s">
        <v>39</v>
      </c>
      <c r="O225" s="65"/>
      <c r="P225" s="188">
        <f>O225*H225</f>
        <v>0</v>
      </c>
      <c r="Q225" s="188">
        <v>0</v>
      </c>
      <c r="R225" s="188">
        <f>Q225*H225</f>
        <v>0</v>
      </c>
      <c r="S225" s="188">
        <v>0</v>
      </c>
      <c r="T225" s="189">
        <f>S225*H225</f>
        <v>0</v>
      </c>
      <c r="U225" s="35"/>
      <c r="V225" s="35"/>
      <c r="W225" s="35"/>
      <c r="X225" s="35"/>
      <c r="Y225" s="35"/>
      <c r="Z225" s="35"/>
      <c r="AA225" s="35"/>
      <c r="AB225" s="35"/>
      <c r="AC225" s="35"/>
      <c r="AD225" s="35"/>
      <c r="AE225" s="35"/>
      <c r="AR225" s="190" t="s">
        <v>123</v>
      </c>
      <c r="AT225" s="190" t="s">
        <v>118</v>
      </c>
      <c r="AU225" s="190" t="s">
        <v>78</v>
      </c>
      <c r="AY225" s="18" t="s">
        <v>117</v>
      </c>
      <c r="BE225" s="191">
        <f>IF(N225="základní",J225,0)</f>
        <v>0</v>
      </c>
      <c r="BF225" s="191">
        <f>IF(N225="snížená",J225,0)</f>
        <v>0</v>
      </c>
      <c r="BG225" s="191">
        <f>IF(N225="zákl. přenesená",J225,0)</f>
        <v>0</v>
      </c>
      <c r="BH225" s="191">
        <f>IF(N225="sníž. přenesená",J225,0)</f>
        <v>0</v>
      </c>
      <c r="BI225" s="191">
        <f>IF(N225="nulová",J225,0)</f>
        <v>0</v>
      </c>
      <c r="BJ225" s="18" t="s">
        <v>76</v>
      </c>
      <c r="BK225" s="191">
        <f>ROUND(I225*H225,2)</f>
        <v>0</v>
      </c>
      <c r="BL225" s="18" t="s">
        <v>123</v>
      </c>
      <c r="BM225" s="190" t="s">
        <v>696</v>
      </c>
    </row>
    <row r="226" spans="1:65" s="2" customFormat="1" ht="48.75">
      <c r="A226" s="35"/>
      <c r="B226" s="36"/>
      <c r="C226" s="37"/>
      <c r="D226" s="192" t="s">
        <v>521</v>
      </c>
      <c r="E226" s="37"/>
      <c r="F226" s="193" t="s">
        <v>697</v>
      </c>
      <c r="G226" s="37"/>
      <c r="H226" s="37"/>
      <c r="I226" s="109"/>
      <c r="J226" s="37"/>
      <c r="K226" s="37"/>
      <c r="L226" s="40"/>
      <c r="M226" s="194"/>
      <c r="N226" s="195"/>
      <c r="O226" s="65"/>
      <c r="P226" s="65"/>
      <c r="Q226" s="65"/>
      <c r="R226" s="65"/>
      <c r="S226" s="65"/>
      <c r="T226" s="66"/>
      <c r="U226" s="35"/>
      <c r="V226" s="35"/>
      <c r="W226" s="35"/>
      <c r="X226" s="35"/>
      <c r="Y226" s="35"/>
      <c r="Z226" s="35"/>
      <c r="AA226" s="35"/>
      <c r="AB226" s="35"/>
      <c r="AC226" s="35"/>
      <c r="AD226" s="35"/>
      <c r="AE226" s="35"/>
      <c r="AT226" s="18" t="s">
        <v>521</v>
      </c>
      <c r="AU226" s="18" t="s">
        <v>78</v>
      </c>
    </row>
    <row r="227" spans="1:65" s="13" customFormat="1" ht="11.25">
      <c r="B227" s="210"/>
      <c r="C227" s="211"/>
      <c r="D227" s="192" t="s">
        <v>534</v>
      </c>
      <c r="E227" s="212" t="s">
        <v>19</v>
      </c>
      <c r="F227" s="213" t="s">
        <v>698</v>
      </c>
      <c r="G227" s="211"/>
      <c r="H227" s="212" t="s">
        <v>19</v>
      </c>
      <c r="I227" s="214"/>
      <c r="J227" s="211"/>
      <c r="K227" s="211"/>
      <c r="L227" s="215"/>
      <c r="M227" s="216"/>
      <c r="N227" s="217"/>
      <c r="O227" s="217"/>
      <c r="P227" s="217"/>
      <c r="Q227" s="217"/>
      <c r="R227" s="217"/>
      <c r="S227" s="217"/>
      <c r="T227" s="218"/>
      <c r="AT227" s="219" t="s">
        <v>534</v>
      </c>
      <c r="AU227" s="219" t="s">
        <v>78</v>
      </c>
      <c r="AV227" s="13" t="s">
        <v>76</v>
      </c>
      <c r="AW227" s="13" t="s">
        <v>30</v>
      </c>
      <c r="AX227" s="13" t="s">
        <v>68</v>
      </c>
      <c r="AY227" s="219" t="s">
        <v>117</v>
      </c>
    </row>
    <row r="228" spans="1:65" s="14" customFormat="1" ht="11.25">
      <c r="B228" s="220"/>
      <c r="C228" s="221"/>
      <c r="D228" s="192" t="s">
        <v>534</v>
      </c>
      <c r="E228" s="222" t="s">
        <v>19</v>
      </c>
      <c r="F228" s="223" t="s">
        <v>76</v>
      </c>
      <c r="G228" s="221"/>
      <c r="H228" s="224">
        <v>1</v>
      </c>
      <c r="I228" s="225"/>
      <c r="J228" s="221"/>
      <c r="K228" s="221"/>
      <c r="L228" s="226"/>
      <c r="M228" s="227"/>
      <c r="N228" s="228"/>
      <c r="O228" s="228"/>
      <c r="P228" s="228"/>
      <c r="Q228" s="228"/>
      <c r="R228" s="228"/>
      <c r="S228" s="228"/>
      <c r="T228" s="229"/>
      <c r="AT228" s="230" t="s">
        <v>534</v>
      </c>
      <c r="AU228" s="230" t="s">
        <v>78</v>
      </c>
      <c r="AV228" s="14" t="s">
        <v>78</v>
      </c>
      <c r="AW228" s="14" t="s">
        <v>30</v>
      </c>
      <c r="AX228" s="14" t="s">
        <v>76</v>
      </c>
      <c r="AY228" s="230" t="s">
        <v>117</v>
      </c>
    </row>
    <row r="229" spans="1:65" s="2" customFormat="1" ht="16.5" customHeight="1">
      <c r="A229" s="35"/>
      <c r="B229" s="36"/>
      <c r="C229" s="242" t="s">
        <v>250</v>
      </c>
      <c r="D229" s="242" t="s">
        <v>644</v>
      </c>
      <c r="E229" s="243" t="s">
        <v>699</v>
      </c>
      <c r="F229" s="244" t="s">
        <v>700</v>
      </c>
      <c r="G229" s="245" t="s">
        <v>248</v>
      </c>
      <c r="H229" s="246">
        <v>1</v>
      </c>
      <c r="I229" s="247"/>
      <c r="J229" s="248">
        <f>ROUND(I229*H229,2)</f>
        <v>0</v>
      </c>
      <c r="K229" s="244" t="s">
        <v>19</v>
      </c>
      <c r="L229" s="249"/>
      <c r="M229" s="250" t="s">
        <v>19</v>
      </c>
      <c r="N229" s="251" t="s">
        <v>39</v>
      </c>
      <c r="O229" s="65"/>
      <c r="P229" s="188">
        <f>O229*H229</f>
        <v>0</v>
      </c>
      <c r="Q229" s="188">
        <v>0</v>
      </c>
      <c r="R229" s="188">
        <f>Q229*H229</f>
        <v>0</v>
      </c>
      <c r="S229" s="188">
        <v>0</v>
      </c>
      <c r="T229" s="189">
        <f>S229*H229</f>
        <v>0</v>
      </c>
      <c r="U229" s="35"/>
      <c r="V229" s="35"/>
      <c r="W229" s="35"/>
      <c r="X229" s="35"/>
      <c r="Y229" s="35"/>
      <c r="Z229" s="35"/>
      <c r="AA229" s="35"/>
      <c r="AB229" s="35"/>
      <c r="AC229" s="35"/>
      <c r="AD229" s="35"/>
      <c r="AE229" s="35"/>
      <c r="AR229" s="190" t="s">
        <v>153</v>
      </c>
      <c r="AT229" s="190" t="s">
        <v>644</v>
      </c>
      <c r="AU229" s="190" t="s">
        <v>78</v>
      </c>
      <c r="AY229" s="18" t="s">
        <v>117</v>
      </c>
      <c r="BE229" s="191">
        <f>IF(N229="základní",J229,0)</f>
        <v>0</v>
      </c>
      <c r="BF229" s="191">
        <f>IF(N229="snížená",J229,0)</f>
        <v>0</v>
      </c>
      <c r="BG229" s="191">
        <f>IF(N229="zákl. přenesená",J229,0)</f>
        <v>0</v>
      </c>
      <c r="BH229" s="191">
        <f>IF(N229="sníž. přenesená",J229,0)</f>
        <v>0</v>
      </c>
      <c r="BI229" s="191">
        <f>IF(N229="nulová",J229,0)</f>
        <v>0</v>
      </c>
      <c r="BJ229" s="18" t="s">
        <v>76</v>
      </c>
      <c r="BK229" s="191">
        <f>ROUND(I229*H229,2)</f>
        <v>0</v>
      </c>
      <c r="BL229" s="18" t="s">
        <v>123</v>
      </c>
      <c r="BM229" s="190" t="s">
        <v>701</v>
      </c>
    </row>
    <row r="230" spans="1:65" s="2" customFormat="1" ht="58.5">
      <c r="A230" s="35"/>
      <c r="B230" s="36"/>
      <c r="C230" s="37"/>
      <c r="D230" s="192" t="s">
        <v>125</v>
      </c>
      <c r="E230" s="37"/>
      <c r="F230" s="193" t="s">
        <v>702</v>
      </c>
      <c r="G230" s="37"/>
      <c r="H230" s="37"/>
      <c r="I230" s="109"/>
      <c r="J230" s="37"/>
      <c r="K230" s="37"/>
      <c r="L230" s="40"/>
      <c r="M230" s="194"/>
      <c r="N230" s="195"/>
      <c r="O230" s="65"/>
      <c r="P230" s="65"/>
      <c r="Q230" s="65"/>
      <c r="R230" s="65"/>
      <c r="S230" s="65"/>
      <c r="T230" s="66"/>
      <c r="U230" s="35"/>
      <c r="V230" s="35"/>
      <c r="W230" s="35"/>
      <c r="X230" s="35"/>
      <c r="Y230" s="35"/>
      <c r="Z230" s="35"/>
      <c r="AA230" s="35"/>
      <c r="AB230" s="35"/>
      <c r="AC230" s="35"/>
      <c r="AD230" s="35"/>
      <c r="AE230" s="35"/>
      <c r="AT230" s="18" t="s">
        <v>125</v>
      </c>
      <c r="AU230" s="18" t="s">
        <v>78</v>
      </c>
    </row>
    <row r="231" spans="1:65" s="2" customFormat="1" ht="21.75" customHeight="1">
      <c r="A231" s="35"/>
      <c r="B231" s="36"/>
      <c r="C231" s="179" t="s">
        <v>254</v>
      </c>
      <c r="D231" s="179" t="s">
        <v>118</v>
      </c>
      <c r="E231" s="180" t="s">
        <v>703</v>
      </c>
      <c r="F231" s="181" t="s">
        <v>704</v>
      </c>
      <c r="G231" s="182" t="s">
        <v>139</v>
      </c>
      <c r="H231" s="183">
        <v>19.25</v>
      </c>
      <c r="I231" s="184"/>
      <c r="J231" s="185">
        <f>ROUND(I231*H231,2)</f>
        <v>0</v>
      </c>
      <c r="K231" s="181" t="s">
        <v>519</v>
      </c>
      <c r="L231" s="40"/>
      <c r="M231" s="186" t="s">
        <v>19</v>
      </c>
      <c r="N231" s="187" t="s">
        <v>39</v>
      </c>
      <c r="O231" s="65"/>
      <c r="P231" s="188">
        <f>O231*H231</f>
        <v>0</v>
      </c>
      <c r="Q231" s="188">
        <v>0</v>
      </c>
      <c r="R231" s="188">
        <f>Q231*H231</f>
        <v>0</v>
      </c>
      <c r="S231" s="188">
        <v>0</v>
      </c>
      <c r="T231" s="189">
        <f>S231*H231</f>
        <v>0</v>
      </c>
      <c r="U231" s="35"/>
      <c r="V231" s="35"/>
      <c r="W231" s="35"/>
      <c r="X231" s="35"/>
      <c r="Y231" s="35"/>
      <c r="Z231" s="35"/>
      <c r="AA231" s="35"/>
      <c r="AB231" s="35"/>
      <c r="AC231" s="35"/>
      <c r="AD231" s="35"/>
      <c r="AE231" s="35"/>
      <c r="AR231" s="190" t="s">
        <v>123</v>
      </c>
      <c r="AT231" s="190" t="s">
        <v>118</v>
      </c>
      <c r="AU231" s="190" t="s">
        <v>78</v>
      </c>
      <c r="AY231" s="18" t="s">
        <v>117</v>
      </c>
      <c r="BE231" s="191">
        <f>IF(N231="základní",J231,0)</f>
        <v>0</v>
      </c>
      <c r="BF231" s="191">
        <f>IF(N231="snížená",J231,0)</f>
        <v>0</v>
      </c>
      <c r="BG231" s="191">
        <f>IF(N231="zákl. přenesená",J231,0)</f>
        <v>0</v>
      </c>
      <c r="BH231" s="191">
        <f>IF(N231="sníž. přenesená",J231,0)</f>
        <v>0</v>
      </c>
      <c r="BI231" s="191">
        <f>IF(N231="nulová",J231,0)</f>
        <v>0</v>
      </c>
      <c r="BJ231" s="18" t="s">
        <v>76</v>
      </c>
      <c r="BK231" s="191">
        <f>ROUND(I231*H231,2)</f>
        <v>0</v>
      </c>
      <c r="BL231" s="18" t="s">
        <v>123</v>
      </c>
      <c r="BM231" s="190" t="s">
        <v>705</v>
      </c>
    </row>
    <row r="232" spans="1:65" s="2" customFormat="1" ht="29.25">
      <c r="A232" s="35"/>
      <c r="B232" s="36"/>
      <c r="C232" s="37"/>
      <c r="D232" s="192" t="s">
        <v>521</v>
      </c>
      <c r="E232" s="37"/>
      <c r="F232" s="193" t="s">
        <v>706</v>
      </c>
      <c r="G232" s="37"/>
      <c r="H232" s="37"/>
      <c r="I232" s="109"/>
      <c r="J232" s="37"/>
      <c r="K232" s="37"/>
      <c r="L232" s="40"/>
      <c r="M232" s="194"/>
      <c r="N232" s="195"/>
      <c r="O232" s="65"/>
      <c r="P232" s="65"/>
      <c r="Q232" s="65"/>
      <c r="R232" s="65"/>
      <c r="S232" s="65"/>
      <c r="T232" s="66"/>
      <c r="U232" s="35"/>
      <c r="V232" s="35"/>
      <c r="W232" s="35"/>
      <c r="X232" s="35"/>
      <c r="Y232" s="35"/>
      <c r="Z232" s="35"/>
      <c r="AA232" s="35"/>
      <c r="AB232" s="35"/>
      <c r="AC232" s="35"/>
      <c r="AD232" s="35"/>
      <c r="AE232" s="35"/>
      <c r="AT232" s="18" t="s">
        <v>521</v>
      </c>
      <c r="AU232" s="18" t="s">
        <v>78</v>
      </c>
    </row>
    <row r="233" spans="1:65" s="2" customFormat="1" ht="58.5">
      <c r="A233" s="35"/>
      <c r="B233" s="36"/>
      <c r="C233" s="37"/>
      <c r="D233" s="192" t="s">
        <v>125</v>
      </c>
      <c r="E233" s="37"/>
      <c r="F233" s="193" t="s">
        <v>707</v>
      </c>
      <c r="G233" s="37"/>
      <c r="H233" s="37"/>
      <c r="I233" s="109"/>
      <c r="J233" s="37"/>
      <c r="K233" s="37"/>
      <c r="L233" s="40"/>
      <c r="M233" s="194"/>
      <c r="N233" s="195"/>
      <c r="O233" s="65"/>
      <c r="P233" s="65"/>
      <c r="Q233" s="65"/>
      <c r="R233" s="65"/>
      <c r="S233" s="65"/>
      <c r="T233" s="66"/>
      <c r="U233" s="35"/>
      <c r="V233" s="35"/>
      <c r="W233" s="35"/>
      <c r="X233" s="35"/>
      <c r="Y233" s="35"/>
      <c r="Z233" s="35"/>
      <c r="AA233" s="35"/>
      <c r="AB233" s="35"/>
      <c r="AC233" s="35"/>
      <c r="AD233" s="35"/>
      <c r="AE233" s="35"/>
      <c r="AT233" s="18" t="s">
        <v>125</v>
      </c>
      <c r="AU233" s="18" t="s">
        <v>78</v>
      </c>
    </row>
    <row r="234" spans="1:65" s="13" customFormat="1" ht="11.25">
      <c r="B234" s="210"/>
      <c r="C234" s="211"/>
      <c r="D234" s="192" t="s">
        <v>534</v>
      </c>
      <c r="E234" s="212" t="s">
        <v>19</v>
      </c>
      <c r="F234" s="213" t="s">
        <v>708</v>
      </c>
      <c r="G234" s="211"/>
      <c r="H234" s="212" t="s">
        <v>19</v>
      </c>
      <c r="I234" s="214"/>
      <c r="J234" s="211"/>
      <c r="K234" s="211"/>
      <c r="L234" s="215"/>
      <c r="M234" s="216"/>
      <c r="N234" s="217"/>
      <c r="O234" s="217"/>
      <c r="P234" s="217"/>
      <c r="Q234" s="217"/>
      <c r="R234" s="217"/>
      <c r="S234" s="217"/>
      <c r="T234" s="218"/>
      <c r="AT234" s="219" t="s">
        <v>534</v>
      </c>
      <c r="AU234" s="219" t="s">
        <v>78</v>
      </c>
      <c r="AV234" s="13" t="s">
        <v>76</v>
      </c>
      <c r="AW234" s="13" t="s">
        <v>30</v>
      </c>
      <c r="AX234" s="13" t="s">
        <v>68</v>
      </c>
      <c r="AY234" s="219" t="s">
        <v>117</v>
      </c>
    </row>
    <row r="235" spans="1:65" s="14" customFormat="1" ht="11.25">
      <c r="B235" s="220"/>
      <c r="C235" s="221"/>
      <c r="D235" s="192" t="s">
        <v>534</v>
      </c>
      <c r="E235" s="222" t="s">
        <v>19</v>
      </c>
      <c r="F235" s="223" t="s">
        <v>709</v>
      </c>
      <c r="G235" s="221"/>
      <c r="H235" s="224">
        <v>19.25</v>
      </c>
      <c r="I235" s="225"/>
      <c r="J235" s="221"/>
      <c r="K235" s="221"/>
      <c r="L235" s="226"/>
      <c r="M235" s="227"/>
      <c r="N235" s="228"/>
      <c r="O235" s="228"/>
      <c r="P235" s="228"/>
      <c r="Q235" s="228"/>
      <c r="R235" s="228"/>
      <c r="S235" s="228"/>
      <c r="T235" s="229"/>
      <c r="AT235" s="230" t="s">
        <v>534</v>
      </c>
      <c r="AU235" s="230" t="s">
        <v>78</v>
      </c>
      <c r="AV235" s="14" t="s">
        <v>78</v>
      </c>
      <c r="AW235" s="14" t="s">
        <v>30</v>
      </c>
      <c r="AX235" s="14" t="s">
        <v>76</v>
      </c>
      <c r="AY235" s="230" t="s">
        <v>117</v>
      </c>
    </row>
    <row r="236" spans="1:65" s="2" customFormat="1" ht="21.75" customHeight="1">
      <c r="A236" s="35"/>
      <c r="B236" s="36"/>
      <c r="C236" s="242" t="s">
        <v>258</v>
      </c>
      <c r="D236" s="242" t="s">
        <v>644</v>
      </c>
      <c r="E236" s="243" t="s">
        <v>710</v>
      </c>
      <c r="F236" s="244" t="s">
        <v>711</v>
      </c>
      <c r="G236" s="245" t="s">
        <v>139</v>
      </c>
      <c r="H236" s="246">
        <v>19.25</v>
      </c>
      <c r="I236" s="247"/>
      <c r="J236" s="248">
        <f>ROUND(I236*H236,2)</f>
        <v>0</v>
      </c>
      <c r="K236" s="244" t="s">
        <v>19</v>
      </c>
      <c r="L236" s="249"/>
      <c r="M236" s="250" t="s">
        <v>19</v>
      </c>
      <c r="N236" s="251" t="s">
        <v>39</v>
      </c>
      <c r="O236" s="65"/>
      <c r="P236" s="188">
        <f>O236*H236</f>
        <v>0</v>
      </c>
      <c r="Q236" s="188">
        <v>2.3800000000000002E-2</v>
      </c>
      <c r="R236" s="188">
        <f>Q236*H236</f>
        <v>0.45815000000000006</v>
      </c>
      <c r="S236" s="188">
        <v>0</v>
      </c>
      <c r="T236" s="189">
        <f>S236*H236</f>
        <v>0</v>
      </c>
      <c r="U236" s="35"/>
      <c r="V236" s="35"/>
      <c r="W236" s="35"/>
      <c r="X236" s="35"/>
      <c r="Y236" s="35"/>
      <c r="Z236" s="35"/>
      <c r="AA236" s="35"/>
      <c r="AB236" s="35"/>
      <c r="AC236" s="35"/>
      <c r="AD236" s="35"/>
      <c r="AE236" s="35"/>
      <c r="AR236" s="190" t="s">
        <v>153</v>
      </c>
      <c r="AT236" s="190" t="s">
        <v>644</v>
      </c>
      <c r="AU236" s="190" t="s">
        <v>78</v>
      </c>
      <c r="AY236" s="18" t="s">
        <v>117</v>
      </c>
      <c r="BE236" s="191">
        <f>IF(N236="základní",J236,0)</f>
        <v>0</v>
      </c>
      <c r="BF236" s="191">
        <f>IF(N236="snížená",J236,0)</f>
        <v>0</v>
      </c>
      <c r="BG236" s="191">
        <f>IF(N236="zákl. přenesená",J236,0)</f>
        <v>0</v>
      </c>
      <c r="BH236" s="191">
        <f>IF(N236="sníž. přenesená",J236,0)</f>
        <v>0</v>
      </c>
      <c r="BI236" s="191">
        <f>IF(N236="nulová",J236,0)</f>
        <v>0</v>
      </c>
      <c r="BJ236" s="18" t="s">
        <v>76</v>
      </c>
      <c r="BK236" s="191">
        <f>ROUND(I236*H236,2)</f>
        <v>0</v>
      </c>
      <c r="BL236" s="18" t="s">
        <v>123</v>
      </c>
      <c r="BM236" s="190" t="s">
        <v>712</v>
      </c>
    </row>
    <row r="237" spans="1:65" s="2" customFormat="1" ht="58.5">
      <c r="A237" s="35"/>
      <c r="B237" s="36"/>
      <c r="C237" s="37"/>
      <c r="D237" s="192" t="s">
        <v>125</v>
      </c>
      <c r="E237" s="37"/>
      <c r="F237" s="193" t="s">
        <v>707</v>
      </c>
      <c r="G237" s="37"/>
      <c r="H237" s="37"/>
      <c r="I237" s="109"/>
      <c r="J237" s="37"/>
      <c r="K237" s="37"/>
      <c r="L237" s="40"/>
      <c r="M237" s="194"/>
      <c r="N237" s="195"/>
      <c r="O237" s="65"/>
      <c r="P237" s="65"/>
      <c r="Q237" s="65"/>
      <c r="R237" s="65"/>
      <c r="S237" s="65"/>
      <c r="T237" s="66"/>
      <c r="U237" s="35"/>
      <c r="V237" s="35"/>
      <c r="W237" s="35"/>
      <c r="X237" s="35"/>
      <c r="Y237" s="35"/>
      <c r="Z237" s="35"/>
      <c r="AA237" s="35"/>
      <c r="AB237" s="35"/>
      <c r="AC237" s="35"/>
      <c r="AD237" s="35"/>
      <c r="AE237" s="35"/>
      <c r="AT237" s="18" t="s">
        <v>125</v>
      </c>
      <c r="AU237" s="18" t="s">
        <v>78</v>
      </c>
    </row>
    <row r="238" spans="1:65" s="14" customFormat="1" ht="11.25">
      <c r="B238" s="220"/>
      <c r="C238" s="221"/>
      <c r="D238" s="192" t="s">
        <v>534</v>
      </c>
      <c r="E238" s="222" t="s">
        <v>19</v>
      </c>
      <c r="F238" s="223" t="s">
        <v>713</v>
      </c>
      <c r="G238" s="221"/>
      <c r="H238" s="224">
        <v>19.25</v>
      </c>
      <c r="I238" s="225"/>
      <c r="J238" s="221"/>
      <c r="K238" s="221"/>
      <c r="L238" s="226"/>
      <c r="M238" s="227"/>
      <c r="N238" s="228"/>
      <c r="O238" s="228"/>
      <c r="P238" s="228"/>
      <c r="Q238" s="228"/>
      <c r="R238" s="228"/>
      <c r="S238" s="228"/>
      <c r="T238" s="229"/>
      <c r="AT238" s="230" t="s">
        <v>534</v>
      </c>
      <c r="AU238" s="230" t="s">
        <v>78</v>
      </c>
      <c r="AV238" s="14" t="s">
        <v>78</v>
      </c>
      <c r="AW238" s="14" t="s">
        <v>30</v>
      </c>
      <c r="AX238" s="14" t="s">
        <v>76</v>
      </c>
      <c r="AY238" s="230" t="s">
        <v>117</v>
      </c>
    </row>
    <row r="239" spans="1:65" s="2" customFormat="1" ht="16.5" customHeight="1">
      <c r="A239" s="35"/>
      <c r="B239" s="36"/>
      <c r="C239" s="179" t="s">
        <v>268</v>
      </c>
      <c r="D239" s="179" t="s">
        <v>118</v>
      </c>
      <c r="E239" s="180" t="s">
        <v>714</v>
      </c>
      <c r="F239" s="181" t="s">
        <v>715</v>
      </c>
      <c r="G239" s="182" t="s">
        <v>129</v>
      </c>
      <c r="H239" s="183">
        <v>1</v>
      </c>
      <c r="I239" s="184"/>
      <c r="J239" s="185">
        <f>ROUND(I239*H239,2)</f>
        <v>0</v>
      </c>
      <c r="K239" s="181" t="s">
        <v>519</v>
      </c>
      <c r="L239" s="40"/>
      <c r="M239" s="186" t="s">
        <v>19</v>
      </c>
      <c r="N239" s="187" t="s">
        <v>39</v>
      </c>
      <c r="O239" s="65"/>
      <c r="P239" s="188">
        <f>O239*H239</f>
        <v>0</v>
      </c>
      <c r="Q239" s="188">
        <v>0</v>
      </c>
      <c r="R239" s="188">
        <f>Q239*H239</f>
        <v>0</v>
      </c>
      <c r="S239" s="188">
        <v>0</v>
      </c>
      <c r="T239" s="189">
        <f>S239*H239</f>
        <v>0</v>
      </c>
      <c r="U239" s="35"/>
      <c r="V239" s="35"/>
      <c r="W239" s="35"/>
      <c r="X239" s="35"/>
      <c r="Y239" s="35"/>
      <c r="Z239" s="35"/>
      <c r="AA239" s="35"/>
      <c r="AB239" s="35"/>
      <c r="AC239" s="35"/>
      <c r="AD239" s="35"/>
      <c r="AE239" s="35"/>
      <c r="AR239" s="190" t="s">
        <v>123</v>
      </c>
      <c r="AT239" s="190" t="s">
        <v>118</v>
      </c>
      <c r="AU239" s="190" t="s">
        <v>78</v>
      </c>
      <c r="AY239" s="18" t="s">
        <v>117</v>
      </c>
      <c r="BE239" s="191">
        <f>IF(N239="základní",J239,0)</f>
        <v>0</v>
      </c>
      <c r="BF239" s="191">
        <f>IF(N239="snížená",J239,0)</f>
        <v>0</v>
      </c>
      <c r="BG239" s="191">
        <f>IF(N239="zákl. přenesená",J239,0)</f>
        <v>0</v>
      </c>
      <c r="BH239" s="191">
        <f>IF(N239="sníž. přenesená",J239,0)</f>
        <v>0</v>
      </c>
      <c r="BI239" s="191">
        <f>IF(N239="nulová",J239,0)</f>
        <v>0</v>
      </c>
      <c r="BJ239" s="18" t="s">
        <v>76</v>
      </c>
      <c r="BK239" s="191">
        <f>ROUND(I239*H239,2)</f>
        <v>0</v>
      </c>
      <c r="BL239" s="18" t="s">
        <v>123</v>
      </c>
      <c r="BM239" s="190" t="s">
        <v>716</v>
      </c>
    </row>
    <row r="240" spans="1:65" s="2" customFormat="1" ht="48.75">
      <c r="A240" s="35"/>
      <c r="B240" s="36"/>
      <c r="C240" s="37"/>
      <c r="D240" s="192" t="s">
        <v>521</v>
      </c>
      <c r="E240" s="37"/>
      <c r="F240" s="193" t="s">
        <v>717</v>
      </c>
      <c r="G240" s="37"/>
      <c r="H240" s="37"/>
      <c r="I240" s="109"/>
      <c r="J240" s="37"/>
      <c r="K240" s="37"/>
      <c r="L240" s="40"/>
      <c r="M240" s="194"/>
      <c r="N240" s="195"/>
      <c r="O240" s="65"/>
      <c r="P240" s="65"/>
      <c r="Q240" s="65"/>
      <c r="R240" s="65"/>
      <c r="S240" s="65"/>
      <c r="T240" s="66"/>
      <c r="U240" s="35"/>
      <c r="V240" s="35"/>
      <c r="W240" s="35"/>
      <c r="X240" s="35"/>
      <c r="Y240" s="35"/>
      <c r="Z240" s="35"/>
      <c r="AA240" s="35"/>
      <c r="AB240" s="35"/>
      <c r="AC240" s="35"/>
      <c r="AD240" s="35"/>
      <c r="AE240" s="35"/>
      <c r="AT240" s="18" t="s">
        <v>521</v>
      </c>
      <c r="AU240" s="18" t="s">
        <v>78</v>
      </c>
    </row>
    <row r="241" spans="1:65" s="13" customFormat="1" ht="22.5">
      <c r="B241" s="210"/>
      <c r="C241" s="211"/>
      <c r="D241" s="192" t="s">
        <v>534</v>
      </c>
      <c r="E241" s="212" t="s">
        <v>19</v>
      </c>
      <c r="F241" s="213" t="s">
        <v>718</v>
      </c>
      <c r="G241" s="211"/>
      <c r="H241" s="212" t="s">
        <v>19</v>
      </c>
      <c r="I241" s="214"/>
      <c r="J241" s="211"/>
      <c r="K241" s="211"/>
      <c r="L241" s="215"/>
      <c r="M241" s="216"/>
      <c r="N241" s="217"/>
      <c r="O241" s="217"/>
      <c r="P241" s="217"/>
      <c r="Q241" s="217"/>
      <c r="R241" s="217"/>
      <c r="S241" s="217"/>
      <c r="T241" s="218"/>
      <c r="AT241" s="219" t="s">
        <v>534</v>
      </c>
      <c r="AU241" s="219" t="s">
        <v>78</v>
      </c>
      <c r="AV241" s="13" t="s">
        <v>76</v>
      </c>
      <c r="AW241" s="13" t="s">
        <v>30</v>
      </c>
      <c r="AX241" s="13" t="s">
        <v>68</v>
      </c>
      <c r="AY241" s="219" t="s">
        <v>117</v>
      </c>
    </row>
    <row r="242" spans="1:65" s="14" customFormat="1" ht="11.25">
      <c r="B242" s="220"/>
      <c r="C242" s="221"/>
      <c r="D242" s="192" t="s">
        <v>534</v>
      </c>
      <c r="E242" s="222" t="s">
        <v>19</v>
      </c>
      <c r="F242" s="223" t="s">
        <v>76</v>
      </c>
      <c r="G242" s="221"/>
      <c r="H242" s="224">
        <v>1</v>
      </c>
      <c r="I242" s="225"/>
      <c r="J242" s="221"/>
      <c r="K242" s="221"/>
      <c r="L242" s="226"/>
      <c r="M242" s="227"/>
      <c r="N242" s="228"/>
      <c r="O242" s="228"/>
      <c r="P242" s="228"/>
      <c r="Q242" s="228"/>
      <c r="R242" s="228"/>
      <c r="S242" s="228"/>
      <c r="T242" s="229"/>
      <c r="AT242" s="230" t="s">
        <v>534</v>
      </c>
      <c r="AU242" s="230" t="s">
        <v>78</v>
      </c>
      <c r="AV242" s="14" t="s">
        <v>78</v>
      </c>
      <c r="AW242" s="14" t="s">
        <v>30</v>
      </c>
      <c r="AX242" s="14" t="s">
        <v>76</v>
      </c>
      <c r="AY242" s="230" t="s">
        <v>117</v>
      </c>
    </row>
    <row r="243" spans="1:65" s="2" customFormat="1" ht="33.75" customHeight="1">
      <c r="A243" s="35"/>
      <c r="B243" s="36"/>
      <c r="C243" s="242" t="s">
        <v>272</v>
      </c>
      <c r="D243" s="242" t="s">
        <v>644</v>
      </c>
      <c r="E243" s="243" t="s">
        <v>719</v>
      </c>
      <c r="F243" s="244" t="s">
        <v>720</v>
      </c>
      <c r="G243" s="245" t="s">
        <v>248</v>
      </c>
      <c r="H243" s="246">
        <v>1</v>
      </c>
      <c r="I243" s="247"/>
      <c r="J243" s="248">
        <f>ROUND(I243*H243,2)</f>
        <v>0</v>
      </c>
      <c r="K243" s="244" t="s">
        <v>19</v>
      </c>
      <c r="L243" s="249"/>
      <c r="M243" s="250" t="s">
        <v>19</v>
      </c>
      <c r="N243" s="251" t="s">
        <v>39</v>
      </c>
      <c r="O243" s="65"/>
      <c r="P243" s="188">
        <f>O243*H243</f>
        <v>0</v>
      </c>
      <c r="Q243" s="188">
        <v>0</v>
      </c>
      <c r="R243" s="188">
        <f>Q243*H243</f>
        <v>0</v>
      </c>
      <c r="S243" s="188">
        <v>0</v>
      </c>
      <c r="T243" s="189">
        <f>S243*H243</f>
        <v>0</v>
      </c>
      <c r="U243" s="35"/>
      <c r="V243" s="35"/>
      <c r="W243" s="35"/>
      <c r="X243" s="35"/>
      <c r="Y243" s="35"/>
      <c r="Z243" s="35"/>
      <c r="AA243" s="35"/>
      <c r="AB243" s="35"/>
      <c r="AC243" s="35"/>
      <c r="AD243" s="35"/>
      <c r="AE243" s="35"/>
      <c r="AR243" s="190" t="s">
        <v>153</v>
      </c>
      <c r="AT243" s="190" t="s">
        <v>644</v>
      </c>
      <c r="AU243" s="190" t="s">
        <v>78</v>
      </c>
      <c r="AY243" s="18" t="s">
        <v>117</v>
      </c>
      <c r="BE243" s="191">
        <f>IF(N243="základní",J243,0)</f>
        <v>0</v>
      </c>
      <c r="BF243" s="191">
        <f>IF(N243="snížená",J243,0)</f>
        <v>0</v>
      </c>
      <c r="BG243" s="191">
        <f>IF(N243="zákl. přenesená",J243,0)</f>
        <v>0</v>
      </c>
      <c r="BH243" s="191">
        <f>IF(N243="sníž. přenesená",J243,0)</f>
        <v>0</v>
      </c>
      <c r="BI243" s="191">
        <f>IF(N243="nulová",J243,0)</f>
        <v>0</v>
      </c>
      <c r="BJ243" s="18" t="s">
        <v>76</v>
      </c>
      <c r="BK243" s="191">
        <f>ROUND(I243*H243,2)</f>
        <v>0</v>
      </c>
      <c r="BL243" s="18" t="s">
        <v>123</v>
      </c>
      <c r="BM243" s="190" t="s">
        <v>721</v>
      </c>
    </row>
    <row r="244" spans="1:65" s="2" customFormat="1" ht="39">
      <c r="A244" s="35"/>
      <c r="B244" s="36"/>
      <c r="C244" s="37"/>
      <c r="D244" s="192" t="s">
        <v>125</v>
      </c>
      <c r="E244" s="37"/>
      <c r="F244" s="193" t="s">
        <v>722</v>
      </c>
      <c r="G244" s="37"/>
      <c r="H244" s="37"/>
      <c r="I244" s="109"/>
      <c r="J244" s="37"/>
      <c r="K244" s="37"/>
      <c r="L244" s="40"/>
      <c r="M244" s="194"/>
      <c r="N244" s="195"/>
      <c r="O244" s="65"/>
      <c r="P244" s="65"/>
      <c r="Q244" s="65"/>
      <c r="R244" s="65"/>
      <c r="S244" s="65"/>
      <c r="T244" s="66"/>
      <c r="U244" s="35"/>
      <c r="V244" s="35"/>
      <c r="W244" s="35"/>
      <c r="X244" s="35"/>
      <c r="Y244" s="35"/>
      <c r="Z244" s="35"/>
      <c r="AA244" s="35"/>
      <c r="AB244" s="35"/>
      <c r="AC244" s="35"/>
      <c r="AD244" s="35"/>
      <c r="AE244" s="35"/>
      <c r="AT244" s="18" t="s">
        <v>125</v>
      </c>
      <c r="AU244" s="18" t="s">
        <v>78</v>
      </c>
    </row>
    <row r="245" spans="1:65" s="2" customFormat="1" ht="21.75" customHeight="1">
      <c r="A245" s="35"/>
      <c r="B245" s="36"/>
      <c r="C245" s="179" t="s">
        <v>276</v>
      </c>
      <c r="D245" s="179" t="s">
        <v>118</v>
      </c>
      <c r="E245" s="180" t="s">
        <v>723</v>
      </c>
      <c r="F245" s="181" t="s">
        <v>724</v>
      </c>
      <c r="G245" s="182" t="s">
        <v>530</v>
      </c>
      <c r="H245" s="183">
        <v>459</v>
      </c>
      <c r="I245" s="184"/>
      <c r="J245" s="185">
        <f>ROUND(I245*H245,2)</f>
        <v>0</v>
      </c>
      <c r="K245" s="181" t="s">
        <v>519</v>
      </c>
      <c r="L245" s="40"/>
      <c r="M245" s="186" t="s">
        <v>19</v>
      </c>
      <c r="N245" s="187" t="s">
        <v>39</v>
      </c>
      <c r="O245" s="65"/>
      <c r="P245" s="188">
        <f>O245*H245</f>
        <v>0</v>
      </c>
      <c r="Q245" s="188">
        <v>0</v>
      </c>
      <c r="R245" s="188">
        <f>Q245*H245</f>
        <v>0</v>
      </c>
      <c r="S245" s="188">
        <v>0</v>
      </c>
      <c r="T245" s="189">
        <f>S245*H245</f>
        <v>0</v>
      </c>
      <c r="U245" s="35"/>
      <c r="V245" s="35"/>
      <c r="W245" s="35"/>
      <c r="X245" s="35"/>
      <c r="Y245" s="35"/>
      <c r="Z245" s="35"/>
      <c r="AA245" s="35"/>
      <c r="AB245" s="35"/>
      <c r="AC245" s="35"/>
      <c r="AD245" s="35"/>
      <c r="AE245" s="35"/>
      <c r="AR245" s="190" t="s">
        <v>123</v>
      </c>
      <c r="AT245" s="190" t="s">
        <v>118</v>
      </c>
      <c r="AU245" s="190" t="s">
        <v>78</v>
      </c>
      <c r="AY245" s="18" t="s">
        <v>117</v>
      </c>
      <c r="BE245" s="191">
        <f>IF(N245="základní",J245,0)</f>
        <v>0</v>
      </c>
      <c r="BF245" s="191">
        <f>IF(N245="snížená",J245,0)</f>
        <v>0</v>
      </c>
      <c r="BG245" s="191">
        <f>IF(N245="zákl. přenesená",J245,0)</f>
        <v>0</v>
      </c>
      <c r="BH245" s="191">
        <f>IF(N245="sníž. přenesená",J245,0)</f>
        <v>0</v>
      </c>
      <c r="BI245" s="191">
        <f>IF(N245="nulová",J245,0)</f>
        <v>0</v>
      </c>
      <c r="BJ245" s="18" t="s">
        <v>76</v>
      </c>
      <c r="BK245" s="191">
        <f>ROUND(I245*H245,2)</f>
        <v>0</v>
      </c>
      <c r="BL245" s="18" t="s">
        <v>123</v>
      </c>
      <c r="BM245" s="190" t="s">
        <v>725</v>
      </c>
    </row>
    <row r="246" spans="1:65" s="2" customFormat="1" ht="48.75">
      <c r="A246" s="35"/>
      <c r="B246" s="36"/>
      <c r="C246" s="37"/>
      <c r="D246" s="192" t="s">
        <v>521</v>
      </c>
      <c r="E246" s="37"/>
      <c r="F246" s="193" t="s">
        <v>726</v>
      </c>
      <c r="G246" s="37"/>
      <c r="H246" s="37"/>
      <c r="I246" s="109"/>
      <c r="J246" s="37"/>
      <c r="K246" s="37"/>
      <c r="L246" s="40"/>
      <c r="M246" s="194"/>
      <c r="N246" s="195"/>
      <c r="O246" s="65"/>
      <c r="P246" s="65"/>
      <c r="Q246" s="65"/>
      <c r="R246" s="65"/>
      <c r="S246" s="65"/>
      <c r="T246" s="66"/>
      <c r="U246" s="35"/>
      <c r="V246" s="35"/>
      <c r="W246" s="35"/>
      <c r="X246" s="35"/>
      <c r="Y246" s="35"/>
      <c r="Z246" s="35"/>
      <c r="AA246" s="35"/>
      <c r="AB246" s="35"/>
      <c r="AC246" s="35"/>
      <c r="AD246" s="35"/>
      <c r="AE246" s="35"/>
      <c r="AT246" s="18" t="s">
        <v>521</v>
      </c>
      <c r="AU246" s="18" t="s">
        <v>78</v>
      </c>
    </row>
    <row r="247" spans="1:65" s="2" customFormat="1" ht="78">
      <c r="A247" s="35"/>
      <c r="B247" s="36"/>
      <c r="C247" s="37"/>
      <c r="D247" s="192" t="s">
        <v>125</v>
      </c>
      <c r="E247" s="37"/>
      <c r="F247" s="193" t="s">
        <v>727</v>
      </c>
      <c r="G247" s="37"/>
      <c r="H247" s="37"/>
      <c r="I247" s="109"/>
      <c r="J247" s="37"/>
      <c r="K247" s="37"/>
      <c r="L247" s="40"/>
      <c r="M247" s="194"/>
      <c r="N247" s="195"/>
      <c r="O247" s="65"/>
      <c r="P247" s="65"/>
      <c r="Q247" s="65"/>
      <c r="R247" s="65"/>
      <c r="S247" s="65"/>
      <c r="T247" s="66"/>
      <c r="U247" s="35"/>
      <c r="V247" s="35"/>
      <c r="W247" s="35"/>
      <c r="X247" s="35"/>
      <c r="Y247" s="35"/>
      <c r="Z247" s="35"/>
      <c r="AA247" s="35"/>
      <c r="AB247" s="35"/>
      <c r="AC247" s="35"/>
      <c r="AD247" s="35"/>
      <c r="AE247" s="35"/>
      <c r="AT247" s="18" t="s">
        <v>125</v>
      </c>
      <c r="AU247" s="18" t="s">
        <v>78</v>
      </c>
    </row>
    <row r="248" spans="1:65" s="13" customFormat="1" ht="11.25">
      <c r="B248" s="210"/>
      <c r="C248" s="211"/>
      <c r="D248" s="192" t="s">
        <v>534</v>
      </c>
      <c r="E248" s="212" t="s">
        <v>19</v>
      </c>
      <c r="F248" s="213" t="s">
        <v>728</v>
      </c>
      <c r="G248" s="211"/>
      <c r="H248" s="212" t="s">
        <v>19</v>
      </c>
      <c r="I248" s="214"/>
      <c r="J248" s="211"/>
      <c r="K248" s="211"/>
      <c r="L248" s="215"/>
      <c r="M248" s="216"/>
      <c r="N248" s="217"/>
      <c r="O248" s="217"/>
      <c r="P248" s="217"/>
      <c r="Q248" s="217"/>
      <c r="R248" s="217"/>
      <c r="S248" s="217"/>
      <c r="T248" s="218"/>
      <c r="AT248" s="219" t="s">
        <v>534</v>
      </c>
      <c r="AU248" s="219" t="s">
        <v>78</v>
      </c>
      <c r="AV248" s="13" t="s">
        <v>76</v>
      </c>
      <c r="AW248" s="13" t="s">
        <v>30</v>
      </c>
      <c r="AX248" s="13" t="s">
        <v>68</v>
      </c>
      <c r="AY248" s="219" t="s">
        <v>117</v>
      </c>
    </row>
    <row r="249" spans="1:65" s="14" customFormat="1" ht="11.25">
      <c r="B249" s="220"/>
      <c r="C249" s="221"/>
      <c r="D249" s="192" t="s">
        <v>534</v>
      </c>
      <c r="E249" s="222" t="s">
        <v>19</v>
      </c>
      <c r="F249" s="223" t="s">
        <v>729</v>
      </c>
      <c r="G249" s="221"/>
      <c r="H249" s="224">
        <v>300</v>
      </c>
      <c r="I249" s="225"/>
      <c r="J249" s="221"/>
      <c r="K249" s="221"/>
      <c r="L249" s="226"/>
      <c r="M249" s="227"/>
      <c r="N249" s="228"/>
      <c r="O249" s="228"/>
      <c r="P249" s="228"/>
      <c r="Q249" s="228"/>
      <c r="R249" s="228"/>
      <c r="S249" s="228"/>
      <c r="T249" s="229"/>
      <c r="AT249" s="230" t="s">
        <v>534</v>
      </c>
      <c r="AU249" s="230" t="s">
        <v>78</v>
      </c>
      <c r="AV249" s="14" t="s">
        <v>78</v>
      </c>
      <c r="AW249" s="14" t="s">
        <v>30</v>
      </c>
      <c r="AX249" s="14" t="s">
        <v>68</v>
      </c>
      <c r="AY249" s="230" t="s">
        <v>117</v>
      </c>
    </row>
    <row r="250" spans="1:65" s="13" customFormat="1" ht="11.25">
      <c r="B250" s="210"/>
      <c r="C250" s="211"/>
      <c r="D250" s="192" t="s">
        <v>534</v>
      </c>
      <c r="E250" s="212" t="s">
        <v>19</v>
      </c>
      <c r="F250" s="213" t="s">
        <v>730</v>
      </c>
      <c r="G250" s="211"/>
      <c r="H250" s="212" t="s">
        <v>19</v>
      </c>
      <c r="I250" s="214"/>
      <c r="J250" s="211"/>
      <c r="K250" s="211"/>
      <c r="L250" s="215"/>
      <c r="M250" s="216"/>
      <c r="N250" s="217"/>
      <c r="O250" s="217"/>
      <c r="P250" s="217"/>
      <c r="Q250" s="217"/>
      <c r="R250" s="217"/>
      <c r="S250" s="217"/>
      <c r="T250" s="218"/>
      <c r="AT250" s="219" t="s">
        <v>534</v>
      </c>
      <c r="AU250" s="219" t="s">
        <v>78</v>
      </c>
      <c r="AV250" s="13" t="s">
        <v>76</v>
      </c>
      <c r="AW250" s="13" t="s">
        <v>30</v>
      </c>
      <c r="AX250" s="13" t="s">
        <v>68</v>
      </c>
      <c r="AY250" s="219" t="s">
        <v>117</v>
      </c>
    </row>
    <row r="251" spans="1:65" s="14" customFormat="1" ht="11.25">
      <c r="B251" s="220"/>
      <c r="C251" s="221"/>
      <c r="D251" s="192" t="s">
        <v>534</v>
      </c>
      <c r="E251" s="222" t="s">
        <v>19</v>
      </c>
      <c r="F251" s="223" t="s">
        <v>731</v>
      </c>
      <c r="G251" s="221"/>
      <c r="H251" s="224">
        <v>159</v>
      </c>
      <c r="I251" s="225"/>
      <c r="J251" s="221"/>
      <c r="K251" s="221"/>
      <c r="L251" s="226"/>
      <c r="M251" s="227"/>
      <c r="N251" s="228"/>
      <c r="O251" s="228"/>
      <c r="P251" s="228"/>
      <c r="Q251" s="228"/>
      <c r="R251" s="228"/>
      <c r="S251" s="228"/>
      <c r="T251" s="229"/>
      <c r="AT251" s="230" t="s">
        <v>534</v>
      </c>
      <c r="AU251" s="230" t="s">
        <v>78</v>
      </c>
      <c r="AV251" s="14" t="s">
        <v>78</v>
      </c>
      <c r="AW251" s="14" t="s">
        <v>30</v>
      </c>
      <c r="AX251" s="14" t="s">
        <v>68</v>
      </c>
      <c r="AY251" s="230" t="s">
        <v>117</v>
      </c>
    </row>
    <row r="252" spans="1:65" s="15" customFormat="1" ht="11.25">
      <c r="B252" s="231"/>
      <c r="C252" s="232"/>
      <c r="D252" s="192" t="s">
        <v>534</v>
      </c>
      <c r="E252" s="233" t="s">
        <v>19</v>
      </c>
      <c r="F252" s="234" t="s">
        <v>552</v>
      </c>
      <c r="G252" s="232"/>
      <c r="H252" s="235">
        <v>459</v>
      </c>
      <c r="I252" s="236"/>
      <c r="J252" s="232"/>
      <c r="K252" s="232"/>
      <c r="L252" s="237"/>
      <c r="M252" s="238"/>
      <c r="N252" s="239"/>
      <c r="O252" s="239"/>
      <c r="P252" s="239"/>
      <c r="Q252" s="239"/>
      <c r="R252" s="239"/>
      <c r="S252" s="239"/>
      <c r="T252" s="240"/>
      <c r="AT252" s="241" t="s">
        <v>534</v>
      </c>
      <c r="AU252" s="241" t="s">
        <v>78</v>
      </c>
      <c r="AV252" s="15" t="s">
        <v>123</v>
      </c>
      <c r="AW252" s="15" t="s">
        <v>30</v>
      </c>
      <c r="AX252" s="15" t="s">
        <v>76</v>
      </c>
      <c r="AY252" s="241" t="s">
        <v>117</v>
      </c>
    </row>
    <row r="253" spans="1:65" s="2" customFormat="1" ht="33" customHeight="1">
      <c r="A253" s="35"/>
      <c r="B253" s="36"/>
      <c r="C253" s="179" t="s">
        <v>280</v>
      </c>
      <c r="D253" s="179" t="s">
        <v>118</v>
      </c>
      <c r="E253" s="180" t="s">
        <v>732</v>
      </c>
      <c r="F253" s="181" t="s">
        <v>733</v>
      </c>
      <c r="G253" s="182" t="s">
        <v>139</v>
      </c>
      <c r="H253" s="183">
        <v>4</v>
      </c>
      <c r="I253" s="184"/>
      <c r="J253" s="185">
        <f>ROUND(I253*H253,2)</f>
        <v>0</v>
      </c>
      <c r="K253" s="181" t="s">
        <v>519</v>
      </c>
      <c r="L253" s="40"/>
      <c r="M253" s="186" t="s">
        <v>19</v>
      </c>
      <c r="N253" s="187" t="s">
        <v>39</v>
      </c>
      <c r="O253" s="65"/>
      <c r="P253" s="188">
        <f>O253*H253</f>
        <v>0</v>
      </c>
      <c r="Q253" s="188">
        <v>0.26702999999999999</v>
      </c>
      <c r="R253" s="188">
        <f>Q253*H253</f>
        <v>1.06812</v>
      </c>
      <c r="S253" s="188">
        <v>0</v>
      </c>
      <c r="T253" s="189">
        <f>S253*H253</f>
        <v>0</v>
      </c>
      <c r="U253" s="35"/>
      <c r="V253" s="35"/>
      <c r="W253" s="35"/>
      <c r="X253" s="35"/>
      <c r="Y253" s="35"/>
      <c r="Z253" s="35"/>
      <c r="AA253" s="35"/>
      <c r="AB253" s="35"/>
      <c r="AC253" s="35"/>
      <c r="AD253" s="35"/>
      <c r="AE253" s="35"/>
      <c r="AR253" s="190" t="s">
        <v>123</v>
      </c>
      <c r="AT253" s="190" t="s">
        <v>118</v>
      </c>
      <c r="AU253" s="190" t="s">
        <v>78</v>
      </c>
      <c r="AY253" s="18" t="s">
        <v>117</v>
      </c>
      <c r="BE253" s="191">
        <f>IF(N253="základní",J253,0)</f>
        <v>0</v>
      </c>
      <c r="BF253" s="191">
        <f>IF(N253="snížená",J253,0)</f>
        <v>0</v>
      </c>
      <c r="BG253" s="191">
        <f>IF(N253="zákl. přenesená",J253,0)</f>
        <v>0</v>
      </c>
      <c r="BH253" s="191">
        <f>IF(N253="sníž. přenesená",J253,0)</f>
        <v>0</v>
      </c>
      <c r="BI253" s="191">
        <f>IF(N253="nulová",J253,0)</f>
        <v>0</v>
      </c>
      <c r="BJ253" s="18" t="s">
        <v>76</v>
      </c>
      <c r="BK253" s="191">
        <f>ROUND(I253*H253,2)</f>
        <v>0</v>
      </c>
      <c r="BL253" s="18" t="s">
        <v>123</v>
      </c>
      <c r="BM253" s="190" t="s">
        <v>734</v>
      </c>
    </row>
    <row r="254" spans="1:65" s="2" customFormat="1" ht="117">
      <c r="A254" s="35"/>
      <c r="B254" s="36"/>
      <c r="C254" s="37"/>
      <c r="D254" s="192" t="s">
        <v>521</v>
      </c>
      <c r="E254" s="37"/>
      <c r="F254" s="193" t="s">
        <v>735</v>
      </c>
      <c r="G254" s="37"/>
      <c r="H254" s="37"/>
      <c r="I254" s="109"/>
      <c r="J254" s="37"/>
      <c r="K254" s="37"/>
      <c r="L254" s="40"/>
      <c r="M254" s="194"/>
      <c r="N254" s="195"/>
      <c r="O254" s="65"/>
      <c r="P254" s="65"/>
      <c r="Q254" s="65"/>
      <c r="R254" s="65"/>
      <c r="S254" s="65"/>
      <c r="T254" s="66"/>
      <c r="U254" s="35"/>
      <c r="V254" s="35"/>
      <c r="W254" s="35"/>
      <c r="X254" s="35"/>
      <c r="Y254" s="35"/>
      <c r="Z254" s="35"/>
      <c r="AA254" s="35"/>
      <c r="AB254" s="35"/>
      <c r="AC254" s="35"/>
      <c r="AD254" s="35"/>
      <c r="AE254" s="35"/>
      <c r="AT254" s="18" t="s">
        <v>521</v>
      </c>
      <c r="AU254" s="18" t="s">
        <v>78</v>
      </c>
    </row>
    <row r="255" spans="1:65" s="2" customFormat="1" ht="48.75">
      <c r="A255" s="35"/>
      <c r="B255" s="36"/>
      <c r="C255" s="37"/>
      <c r="D255" s="192" t="s">
        <v>125</v>
      </c>
      <c r="E255" s="37"/>
      <c r="F255" s="193" t="s">
        <v>736</v>
      </c>
      <c r="G255" s="37"/>
      <c r="H255" s="37"/>
      <c r="I255" s="109"/>
      <c r="J255" s="37"/>
      <c r="K255" s="37"/>
      <c r="L255" s="40"/>
      <c r="M255" s="194"/>
      <c r="N255" s="195"/>
      <c r="O255" s="65"/>
      <c r="P255" s="65"/>
      <c r="Q255" s="65"/>
      <c r="R255" s="65"/>
      <c r="S255" s="65"/>
      <c r="T255" s="66"/>
      <c r="U255" s="35"/>
      <c r="V255" s="35"/>
      <c r="W255" s="35"/>
      <c r="X255" s="35"/>
      <c r="Y255" s="35"/>
      <c r="Z255" s="35"/>
      <c r="AA255" s="35"/>
      <c r="AB255" s="35"/>
      <c r="AC255" s="35"/>
      <c r="AD255" s="35"/>
      <c r="AE255" s="35"/>
      <c r="AT255" s="18" t="s">
        <v>125</v>
      </c>
      <c r="AU255" s="18" t="s">
        <v>78</v>
      </c>
    </row>
    <row r="256" spans="1:65" s="13" customFormat="1" ht="11.25">
      <c r="B256" s="210"/>
      <c r="C256" s="211"/>
      <c r="D256" s="192" t="s">
        <v>534</v>
      </c>
      <c r="E256" s="212" t="s">
        <v>19</v>
      </c>
      <c r="F256" s="213" t="s">
        <v>737</v>
      </c>
      <c r="G256" s="211"/>
      <c r="H256" s="212" t="s">
        <v>19</v>
      </c>
      <c r="I256" s="214"/>
      <c r="J256" s="211"/>
      <c r="K256" s="211"/>
      <c r="L256" s="215"/>
      <c r="M256" s="216"/>
      <c r="N256" s="217"/>
      <c r="O256" s="217"/>
      <c r="P256" s="217"/>
      <c r="Q256" s="217"/>
      <c r="R256" s="217"/>
      <c r="S256" s="217"/>
      <c r="T256" s="218"/>
      <c r="AT256" s="219" t="s">
        <v>534</v>
      </c>
      <c r="AU256" s="219" t="s">
        <v>78</v>
      </c>
      <c r="AV256" s="13" t="s">
        <v>76</v>
      </c>
      <c r="AW256" s="13" t="s">
        <v>30</v>
      </c>
      <c r="AX256" s="13" t="s">
        <v>68</v>
      </c>
      <c r="AY256" s="219" t="s">
        <v>117</v>
      </c>
    </row>
    <row r="257" spans="1:65" s="14" customFormat="1" ht="11.25">
      <c r="B257" s="220"/>
      <c r="C257" s="221"/>
      <c r="D257" s="192" t="s">
        <v>534</v>
      </c>
      <c r="E257" s="222" t="s">
        <v>19</v>
      </c>
      <c r="F257" s="223" t="s">
        <v>738</v>
      </c>
      <c r="G257" s="221"/>
      <c r="H257" s="224">
        <v>4</v>
      </c>
      <c r="I257" s="225"/>
      <c r="J257" s="221"/>
      <c r="K257" s="221"/>
      <c r="L257" s="226"/>
      <c r="M257" s="227"/>
      <c r="N257" s="228"/>
      <c r="O257" s="228"/>
      <c r="P257" s="228"/>
      <c r="Q257" s="228"/>
      <c r="R257" s="228"/>
      <c r="S257" s="228"/>
      <c r="T257" s="229"/>
      <c r="AT257" s="230" t="s">
        <v>534</v>
      </c>
      <c r="AU257" s="230" t="s">
        <v>78</v>
      </c>
      <c r="AV257" s="14" t="s">
        <v>78</v>
      </c>
      <c r="AW257" s="14" t="s">
        <v>30</v>
      </c>
      <c r="AX257" s="14" t="s">
        <v>76</v>
      </c>
      <c r="AY257" s="230" t="s">
        <v>117</v>
      </c>
    </row>
    <row r="258" spans="1:65" s="2" customFormat="1" ht="21.75" customHeight="1">
      <c r="A258" s="35"/>
      <c r="B258" s="36"/>
      <c r="C258" s="179" t="s">
        <v>284</v>
      </c>
      <c r="D258" s="179" t="s">
        <v>118</v>
      </c>
      <c r="E258" s="180" t="s">
        <v>739</v>
      </c>
      <c r="F258" s="181" t="s">
        <v>740</v>
      </c>
      <c r="G258" s="182" t="s">
        <v>636</v>
      </c>
      <c r="H258" s="183">
        <v>3.4000000000000002E-2</v>
      </c>
      <c r="I258" s="184"/>
      <c r="J258" s="185">
        <f>ROUND(I258*H258,2)</f>
        <v>0</v>
      </c>
      <c r="K258" s="181" t="s">
        <v>519</v>
      </c>
      <c r="L258" s="40"/>
      <c r="M258" s="186" t="s">
        <v>19</v>
      </c>
      <c r="N258" s="187" t="s">
        <v>39</v>
      </c>
      <c r="O258" s="65"/>
      <c r="P258" s="188">
        <f>O258*H258</f>
        <v>0</v>
      </c>
      <c r="Q258" s="188">
        <v>1.0519700000000001</v>
      </c>
      <c r="R258" s="188">
        <f>Q258*H258</f>
        <v>3.5766980000000004E-2</v>
      </c>
      <c r="S258" s="188">
        <v>0</v>
      </c>
      <c r="T258" s="189">
        <f>S258*H258</f>
        <v>0</v>
      </c>
      <c r="U258" s="35"/>
      <c r="V258" s="35"/>
      <c r="W258" s="35"/>
      <c r="X258" s="35"/>
      <c r="Y258" s="35"/>
      <c r="Z258" s="35"/>
      <c r="AA258" s="35"/>
      <c r="AB258" s="35"/>
      <c r="AC258" s="35"/>
      <c r="AD258" s="35"/>
      <c r="AE258" s="35"/>
      <c r="AR258" s="190" t="s">
        <v>123</v>
      </c>
      <c r="AT258" s="190" t="s">
        <v>118</v>
      </c>
      <c r="AU258" s="190" t="s">
        <v>78</v>
      </c>
      <c r="AY258" s="18" t="s">
        <v>117</v>
      </c>
      <c r="BE258" s="191">
        <f>IF(N258="základní",J258,0)</f>
        <v>0</v>
      </c>
      <c r="BF258" s="191">
        <f>IF(N258="snížená",J258,0)</f>
        <v>0</v>
      </c>
      <c r="BG258" s="191">
        <f>IF(N258="zákl. přenesená",J258,0)</f>
        <v>0</v>
      </c>
      <c r="BH258" s="191">
        <f>IF(N258="sníž. přenesená",J258,0)</f>
        <v>0</v>
      </c>
      <c r="BI258" s="191">
        <f>IF(N258="nulová",J258,0)</f>
        <v>0</v>
      </c>
      <c r="BJ258" s="18" t="s">
        <v>76</v>
      </c>
      <c r="BK258" s="191">
        <f>ROUND(I258*H258,2)</f>
        <v>0</v>
      </c>
      <c r="BL258" s="18" t="s">
        <v>123</v>
      </c>
      <c r="BM258" s="190" t="s">
        <v>741</v>
      </c>
    </row>
    <row r="259" spans="1:65" s="13" customFormat="1" ht="11.25">
      <c r="B259" s="210"/>
      <c r="C259" s="211"/>
      <c r="D259" s="192" t="s">
        <v>534</v>
      </c>
      <c r="E259" s="212" t="s">
        <v>19</v>
      </c>
      <c r="F259" s="213" t="s">
        <v>742</v>
      </c>
      <c r="G259" s="211"/>
      <c r="H259" s="212" t="s">
        <v>19</v>
      </c>
      <c r="I259" s="214"/>
      <c r="J259" s="211"/>
      <c r="K259" s="211"/>
      <c r="L259" s="215"/>
      <c r="M259" s="216"/>
      <c r="N259" s="217"/>
      <c r="O259" s="217"/>
      <c r="P259" s="217"/>
      <c r="Q259" s="217"/>
      <c r="R259" s="217"/>
      <c r="S259" s="217"/>
      <c r="T259" s="218"/>
      <c r="AT259" s="219" t="s">
        <v>534</v>
      </c>
      <c r="AU259" s="219" t="s">
        <v>78</v>
      </c>
      <c r="AV259" s="13" t="s">
        <v>76</v>
      </c>
      <c r="AW259" s="13" t="s">
        <v>30</v>
      </c>
      <c r="AX259" s="13" t="s">
        <v>68</v>
      </c>
      <c r="AY259" s="219" t="s">
        <v>117</v>
      </c>
    </row>
    <row r="260" spans="1:65" s="14" customFormat="1" ht="11.25">
      <c r="B260" s="220"/>
      <c r="C260" s="221"/>
      <c r="D260" s="192" t="s">
        <v>534</v>
      </c>
      <c r="E260" s="222" t="s">
        <v>19</v>
      </c>
      <c r="F260" s="223" t="s">
        <v>743</v>
      </c>
      <c r="G260" s="221"/>
      <c r="H260" s="224">
        <v>3.4000000000000002E-2</v>
      </c>
      <c r="I260" s="225"/>
      <c r="J260" s="221"/>
      <c r="K260" s="221"/>
      <c r="L260" s="226"/>
      <c r="M260" s="227"/>
      <c r="N260" s="228"/>
      <c r="O260" s="228"/>
      <c r="P260" s="228"/>
      <c r="Q260" s="228"/>
      <c r="R260" s="228"/>
      <c r="S260" s="228"/>
      <c r="T260" s="229"/>
      <c r="AT260" s="230" t="s">
        <v>534</v>
      </c>
      <c r="AU260" s="230" t="s">
        <v>78</v>
      </c>
      <c r="AV260" s="14" t="s">
        <v>78</v>
      </c>
      <c r="AW260" s="14" t="s">
        <v>30</v>
      </c>
      <c r="AX260" s="14" t="s">
        <v>76</v>
      </c>
      <c r="AY260" s="230" t="s">
        <v>117</v>
      </c>
    </row>
    <row r="261" spans="1:65" s="2" customFormat="1" ht="21.75" customHeight="1">
      <c r="A261" s="35"/>
      <c r="B261" s="36"/>
      <c r="C261" s="179" t="s">
        <v>288</v>
      </c>
      <c r="D261" s="179" t="s">
        <v>118</v>
      </c>
      <c r="E261" s="180" t="s">
        <v>744</v>
      </c>
      <c r="F261" s="181" t="s">
        <v>745</v>
      </c>
      <c r="G261" s="182" t="s">
        <v>129</v>
      </c>
      <c r="H261" s="183">
        <v>2</v>
      </c>
      <c r="I261" s="184"/>
      <c r="J261" s="185">
        <f>ROUND(I261*H261,2)</f>
        <v>0</v>
      </c>
      <c r="K261" s="181" t="s">
        <v>519</v>
      </c>
      <c r="L261" s="40"/>
      <c r="M261" s="186" t="s">
        <v>19</v>
      </c>
      <c r="N261" s="187" t="s">
        <v>39</v>
      </c>
      <c r="O261" s="65"/>
      <c r="P261" s="188">
        <f>O261*H261</f>
        <v>0</v>
      </c>
      <c r="Q261" s="188">
        <v>2.7300000000000001E-2</v>
      </c>
      <c r="R261" s="188">
        <f>Q261*H261</f>
        <v>5.4600000000000003E-2</v>
      </c>
      <c r="S261" s="188">
        <v>0</v>
      </c>
      <c r="T261" s="189">
        <f>S261*H261</f>
        <v>0</v>
      </c>
      <c r="U261" s="35"/>
      <c r="V261" s="35"/>
      <c r="W261" s="35"/>
      <c r="X261" s="35"/>
      <c r="Y261" s="35"/>
      <c r="Z261" s="35"/>
      <c r="AA261" s="35"/>
      <c r="AB261" s="35"/>
      <c r="AC261" s="35"/>
      <c r="AD261" s="35"/>
      <c r="AE261" s="35"/>
      <c r="AR261" s="190" t="s">
        <v>123</v>
      </c>
      <c r="AT261" s="190" t="s">
        <v>118</v>
      </c>
      <c r="AU261" s="190" t="s">
        <v>78</v>
      </c>
      <c r="AY261" s="18" t="s">
        <v>117</v>
      </c>
      <c r="BE261" s="191">
        <f>IF(N261="základní",J261,0)</f>
        <v>0</v>
      </c>
      <c r="BF261" s="191">
        <f>IF(N261="snížená",J261,0)</f>
        <v>0</v>
      </c>
      <c r="BG261" s="191">
        <f>IF(N261="zákl. přenesená",J261,0)</f>
        <v>0</v>
      </c>
      <c r="BH261" s="191">
        <f>IF(N261="sníž. přenesená",J261,0)</f>
        <v>0</v>
      </c>
      <c r="BI261" s="191">
        <f>IF(N261="nulová",J261,0)</f>
        <v>0</v>
      </c>
      <c r="BJ261" s="18" t="s">
        <v>76</v>
      </c>
      <c r="BK261" s="191">
        <f>ROUND(I261*H261,2)</f>
        <v>0</v>
      </c>
      <c r="BL261" s="18" t="s">
        <v>123</v>
      </c>
      <c r="BM261" s="190" t="s">
        <v>746</v>
      </c>
    </row>
    <row r="262" spans="1:65" s="2" customFormat="1" ht="117">
      <c r="A262" s="35"/>
      <c r="B262" s="36"/>
      <c r="C262" s="37"/>
      <c r="D262" s="192" t="s">
        <v>521</v>
      </c>
      <c r="E262" s="37"/>
      <c r="F262" s="193" t="s">
        <v>735</v>
      </c>
      <c r="G262" s="37"/>
      <c r="H262" s="37"/>
      <c r="I262" s="109"/>
      <c r="J262" s="37"/>
      <c r="K262" s="37"/>
      <c r="L262" s="40"/>
      <c r="M262" s="194"/>
      <c r="N262" s="195"/>
      <c r="O262" s="65"/>
      <c r="P262" s="65"/>
      <c r="Q262" s="65"/>
      <c r="R262" s="65"/>
      <c r="S262" s="65"/>
      <c r="T262" s="66"/>
      <c r="U262" s="35"/>
      <c r="V262" s="35"/>
      <c r="W262" s="35"/>
      <c r="X262" s="35"/>
      <c r="Y262" s="35"/>
      <c r="Z262" s="35"/>
      <c r="AA262" s="35"/>
      <c r="AB262" s="35"/>
      <c r="AC262" s="35"/>
      <c r="AD262" s="35"/>
      <c r="AE262" s="35"/>
      <c r="AT262" s="18" t="s">
        <v>521</v>
      </c>
      <c r="AU262" s="18" t="s">
        <v>78</v>
      </c>
    </row>
    <row r="263" spans="1:65" s="11" customFormat="1" ht="22.9" customHeight="1">
      <c r="B263" s="165"/>
      <c r="C263" s="166"/>
      <c r="D263" s="167" t="s">
        <v>67</v>
      </c>
      <c r="E263" s="208" t="s">
        <v>141</v>
      </c>
      <c r="F263" s="208" t="s">
        <v>747</v>
      </c>
      <c r="G263" s="166"/>
      <c r="H263" s="166"/>
      <c r="I263" s="169"/>
      <c r="J263" s="209">
        <f>BK263</f>
        <v>0</v>
      </c>
      <c r="K263" s="166"/>
      <c r="L263" s="171"/>
      <c r="M263" s="172"/>
      <c r="N263" s="173"/>
      <c r="O263" s="173"/>
      <c r="P263" s="174">
        <f>SUM(P264:P345)</f>
        <v>0</v>
      </c>
      <c r="Q263" s="173"/>
      <c r="R263" s="174">
        <f>SUM(R264:R345)</f>
        <v>1614.5334069999999</v>
      </c>
      <c r="S263" s="173"/>
      <c r="T263" s="175">
        <f>SUM(T264:T345)</f>
        <v>0</v>
      </c>
      <c r="AR263" s="176" t="s">
        <v>76</v>
      </c>
      <c r="AT263" s="177" t="s">
        <v>67</v>
      </c>
      <c r="AU263" s="177" t="s">
        <v>76</v>
      </c>
      <c r="AY263" s="176" t="s">
        <v>117</v>
      </c>
      <c r="BK263" s="178">
        <f>SUM(BK264:BK345)</f>
        <v>0</v>
      </c>
    </row>
    <row r="264" spans="1:65" s="2" customFormat="1" ht="21.75" customHeight="1">
      <c r="A264" s="35"/>
      <c r="B264" s="36"/>
      <c r="C264" s="179" t="s">
        <v>292</v>
      </c>
      <c r="D264" s="179" t="s">
        <v>118</v>
      </c>
      <c r="E264" s="180" t="s">
        <v>748</v>
      </c>
      <c r="F264" s="181" t="s">
        <v>749</v>
      </c>
      <c r="G264" s="182" t="s">
        <v>530</v>
      </c>
      <c r="H264" s="183">
        <v>62.5</v>
      </c>
      <c r="I264" s="184"/>
      <c r="J264" s="185">
        <f>ROUND(I264*H264,2)</f>
        <v>0</v>
      </c>
      <c r="K264" s="181" t="s">
        <v>519</v>
      </c>
      <c r="L264" s="40"/>
      <c r="M264" s="186" t="s">
        <v>19</v>
      </c>
      <c r="N264" s="187" t="s">
        <v>39</v>
      </c>
      <c r="O264" s="65"/>
      <c r="P264" s="188">
        <f>O264*H264</f>
        <v>0</v>
      </c>
      <c r="Q264" s="188">
        <v>0</v>
      </c>
      <c r="R264" s="188">
        <f>Q264*H264</f>
        <v>0</v>
      </c>
      <c r="S264" s="188">
        <v>0</v>
      </c>
      <c r="T264" s="189">
        <f>S264*H264</f>
        <v>0</v>
      </c>
      <c r="U264" s="35"/>
      <c r="V264" s="35"/>
      <c r="W264" s="35"/>
      <c r="X264" s="35"/>
      <c r="Y264" s="35"/>
      <c r="Z264" s="35"/>
      <c r="AA264" s="35"/>
      <c r="AB264" s="35"/>
      <c r="AC264" s="35"/>
      <c r="AD264" s="35"/>
      <c r="AE264" s="35"/>
      <c r="AR264" s="190" t="s">
        <v>123</v>
      </c>
      <c r="AT264" s="190" t="s">
        <v>118</v>
      </c>
      <c r="AU264" s="190" t="s">
        <v>78</v>
      </c>
      <c r="AY264" s="18" t="s">
        <v>117</v>
      </c>
      <c r="BE264" s="191">
        <f>IF(N264="základní",J264,0)</f>
        <v>0</v>
      </c>
      <c r="BF264" s="191">
        <f>IF(N264="snížená",J264,0)</f>
        <v>0</v>
      </c>
      <c r="BG264" s="191">
        <f>IF(N264="zákl. přenesená",J264,0)</f>
        <v>0</v>
      </c>
      <c r="BH264" s="191">
        <f>IF(N264="sníž. přenesená",J264,0)</f>
        <v>0</v>
      </c>
      <c r="BI264" s="191">
        <f>IF(N264="nulová",J264,0)</f>
        <v>0</v>
      </c>
      <c r="BJ264" s="18" t="s">
        <v>76</v>
      </c>
      <c r="BK264" s="191">
        <f>ROUND(I264*H264,2)</f>
        <v>0</v>
      </c>
      <c r="BL264" s="18" t="s">
        <v>123</v>
      </c>
      <c r="BM264" s="190" t="s">
        <v>750</v>
      </c>
    </row>
    <row r="265" spans="1:65" s="2" customFormat="1" ht="175.5">
      <c r="A265" s="35"/>
      <c r="B265" s="36"/>
      <c r="C265" s="37"/>
      <c r="D265" s="192" t="s">
        <v>521</v>
      </c>
      <c r="E265" s="37"/>
      <c r="F265" s="193" t="s">
        <v>751</v>
      </c>
      <c r="G265" s="37"/>
      <c r="H265" s="37"/>
      <c r="I265" s="109"/>
      <c r="J265" s="37"/>
      <c r="K265" s="37"/>
      <c r="L265" s="40"/>
      <c r="M265" s="194"/>
      <c r="N265" s="195"/>
      <c r="O265" s="65"/>
      <c r="P265" s="65"/>
      <c r="Q265" s="65"/>
      <c r="R265" s="65"/>
      <c r="S265" s="65"/>
      <c r="T265" s="66"/>
      <c r="U265" s="35"/>
      <c r="V265" s="35"/>
      <c r="W265" s="35"/>
      <c r="X265" s="35"/>
      <c r="Y265" s="35"/>
      <c r="Z265" s="35"/>
      <c r="AA265" s="35"/>
      <c r="AB265" s="35"/>
      <c r="AC265" s="35"/>
      <c r="AD265" s="35"/>
      <c r="AE265" s="35"/>
      <c r="AT265" s="18" t="s">
        <v>521</v>
      </c>
      <c r="AU265" s="18" t="s">
        <v>78</v>
      </c>
    </row>
    <row r="266" spans="1:65" s="2" customFormat="1" ht="48.75">
      <c r="A266" s="35"/>
      <c r="B266" s="36"/>
      <c r="C266" s="37"/>
      <c r="D266" s="192" t="s">
        <v>125</v>
      </c>
      <c r="E266" s="37"/>
      <c r="F266" s="193" t="s">
        <v>752</v>
      </c>
      <c r="G266" s="37"/>
      <c r="H266" s="37"/>
      <c r="I266" s="109"/>
      <c r="J266" s="37"/>
      <c r="K266" s="37"/>
      <c r="L266" s="40"/>
      <c r="M266" s="194"/>
      <c r="N266" s="195"/>
      <c r="O266" s="65"/>
      <c r="P266" s="65"/>
      <c r="Q266" s="65"/>
      <c r="R266" s="65"/>
      <c r="S266" s="65"/>
      <c r="T266" s="66"/>
      <c r="U266" s="35"/>
      <c r="V266" s="35"/>
      <c r="W266" s="35"/>
      <c r="X266" s="35"/>
      <c r="Y266" s="35"/>
      <c r="Z266" s="35"/>
      <c r="AA266" s="35"/>
      <c r="AB266" s="35"/>
      <c r="AC266" s="35"/>
      <c r="AD266" s="35"/>
      <c r="AE266" s="35"/>
      <c r="AT266" s="18" t="s">
        <v>125</v>
      </c>
      <c r="AU266" s="18" t="s">
        <v>78</v>
      </c>
    </row>
    <row r="267" spans="1:65" s="13" customFormat="1" ht="11.25">
      <c r="B267" s="210"/>
      <c r="C267" s="211"/>
      <c r="D267" s="192" t="s">
        <v>534</v>
      </c>
      <c r="E267" s="212" t="s">
        <v>19</v>
      </c>
      <c r="F267" s="213" t="s">
        <v>753</v>
      </c>
      <c r="G267" s="211"/>
      <c r="H267" s="212" t="s">
        <v>19</v>
      </c>
      <c r="I267" s="214"/>
      <c r="J267" s="211"/>
      <c r="K267" s="211"/>
      <c r="L267" s="215"/>
      <c r="M267" s="216"/>
      <c r="N267" s="217"/>
      <c r="O267" s="217"/>
      <c r="P267" s="217"/>
      <c r="Q267" s="217"/>
      <c r="R267" s="217"/>
      <c r="S267" s="217"/>
      <c r="T267" s="218"/>
      <c r="AT267" s="219" t="s">
        <v>534</v>
      </c>
      <c r="AU267" s="219" t="s">
        <v>78</v>
      </c>
      <c r="AV267" s="13" t="s">
        <v>76</v>
      </c>
      <c r="AW267" s="13" t="s">
        <v>30</v>
      </c>
      <c r="AX267" s="13" t="s">
        <v>68</v>
      </c>
      <c r="AY267" s="219" t="s">
        <v>117</v>
      </c>
    </row>
    <row r="268" spans="1:65" s="14" customFormat="1" ht="11.25">
      <c r="B268" s="220"/>
      <c r="C268" s="221"/>
      <c r="D268" s="192" t="s">
        <v>534</v>
      </c>
      <c r="E268" s="222" t="s">
        <v>19</v>
      </c>
      <c r="F268" s="223" t="s">
        <v>754</v>
      </c>
      <c r="G268" s="221"/>
      <c r="H268" s="224">
        <v>62.5</v>
      </c>
      <c r="I268" s="225"/>
      <c r="J268" s="221"/>
      <c r="K268" s="221"/>
      <c r="L268" s="226"/>
      <c r="M268" s="227"/>
      <c r="N268" s="228"/>
      <c r="O268" s="228"/>
      <c r="P268" s="228"/>
      <c r="Q268" s="228"/>
      <c r="R268" s="228"/>
      <c r="S268" s="228"/>
      <c r="T268" s="229"/>
      <c r="AT268" s="230" t="s">
        <v>534</v>
      </c>
      <c r="AU268" s="230" t="s">
        <v>78</v>
      </c>
      <c r="AV268" s="14" t="s">
        <v>78</v>
      </c>
      <c r="AW268" s="14" t="s">
        <v>30</v>
      </c>
      <c r="AX268" s="14" t="s">
        <v>76</v>
      </c>
      <c r="AY268" s="230" t="s">
        <v>117</v>
      </c>
    </row>
    <row r="269" spans="1:65" s="2" customFormat="1" ht="16.5" customHeight="1">
      <c r="A269" s="35"/>
      <c r="B269" s="36"/>
      <c r="C269" s="179" t="s">
        <v>296</v>
      </c>
      <c r="D269" s="179" t="s">
        <v>118</v>
      </c>
      <c r="E269" s="180" t="s">
        <v>755</v>
      </c>
      <c r="F269" s="181" t="s">
        <v>756</v>
      </c>
      <c r="G269" s="182" t="s">
        <v>530</v>
      </c>
      <c r="H269" s="183">
        <v>318.8</v>
      </c>
      <c r="I269" s="184"/>
      <c r="J269" s="185">
        <f>ROUND(I269*H269,2)</f>
        <v>0</v>
      </c>
      <c r="K269" s="181" t="s">
        <v>519</v>
      </c>
      <c r="L269" s="40"/>
      <c r="M269" s="186" t="s">
        <v>19</v>
      </c>
      <c r="N269" s="187" t="s">
        <v>39</v>
      </c>
      <c r="O269" s="65"/>
      <c r="P269" s="188">
        <f>O269*H269</f>
        <v>0</v>
      </c>
      <c r="Q269" s="188">
        <v>0.34499999999999997</v>
      </c>
      <c r="R269" s="188">
        <f>Q269*H269</f>
        <v>109.98599999999999</v>
      </c>
      <c r="S269" s="188">
        <v>0</v>
      </c>
      <c r="T269" s="189">
        <f>S269*H269</f>
        <v>0</v>
      </c>
      <c r="U269" s="35"/>
      <c r="V269" s="35"/>
      <c r="W269" s="35"/>
      <c r="X269" s="35"/>
      <c r="Y269" s="35"/>
      <c r="Z269" s="35"/>
      <c r="AA269" s="35"/>
      <c r="AB269" s="35"/>
      <c r="AC269" s="35"/>
      <c r="AD269" s="35"/>
      <c r="AE269" s="35"/>
      <c r="AR269" s="190" t="s">
        <v>123</v>
      </c>
      <c r="AT269" s="190" t="s">
        <v>118</v>
      </c>
      <c r="AU269" s="190" t="s">
        <v>78</v>
      </c>
      <c r="AY269" s="18" t="s">
        <v>117</v>
      </c>
      <c r="BE269" s="191">
        <f>IF(N269="základní",J269,0)</f>
        <v>0</v>
      </c>
      <c r="BF269" s="191">
        <f>IF(N269="snížená",J269,0)</f>
        <v>0</v>
      </c>
      <c r="BG269" s="191">
        <f>IF(N269="zákl. přenesená",J269,0)</f>
        <v>0</v>
      </c>
      <c r="BH269" s="191">
        <f>IF(N269="sníž. přenesená",J269,0)</f>
        <v>0</v>
      </c>
      <c r="BI269" s="191">
        <f>IF(N269="nulová",J269,0)</f>
        <v>0</v>
      </c>
      <c r="BJ269" s="18" t="s">
        <v>76</v>
      </c>
      <c r="BK269" s="191">
        <f>ROUND(I269*H269,2)</f>
        <v>0</v>
      </c>
      <c r="BL269" s="18" t="s">
        <v>123</v>
      </c>
      <c r="BM269" s="190" t="s">
        <v>757</v>
      </c>
    </row>
    <row r="270" spans="1:65" s="2" customFormat="1" ht="136.5">
      <c r="A270" s="35"/>
      <c r="B270" s="36"/>
      <c r="C270" s="37"/>
      <c r="D270" s="192" t="s">
        <v>125</v>
      </c>
      <c r="E270" s="37"/>
      <c r="F270" s="193" t="s">
        <v>758</v>
      </c>
      <c r="G270" s="37"/>
      <c r="H270" s="37"/>
      <c r="I270" s="109"/>
      <c r="J270" s="37"/>
      <c r="K270" s="37"/>
      <c r="L270" s="40"/>
      <c r="M270" s="194"/>
      <c r="N270" s="195"/>
      <c r="O270" s="65"/>
      <c r="P270" s="65"/>
      <c r="Q270" s="65"/>
      <c r="R270" s="65"/>
      <c r="S270" s="65"/>
      <c r="T270" s="66"/>
      <c r="U270" s="35"/>
      <c r="V270" s="35"/>
      <c r="W270" s="35"/>
      <c r="X270" s="35"/>
      <c r="Y270" s="35"/>
      <c r="Z270" s="35"/>
      <c r="AA270" s="35"/>
      <c r="AB270" s="35"/>
      <c r="AC270" s="35"/>
      <c r="AD270" s="35"/>
      <c r="AE270" s="35"/>
      <c r="AT270" s="18" t="s">
        <v>125</v>
      </c>
      <c r="AU270" s="18" t="s">
        <v>78</v>
      </c>
    </row>
    <row r="271" spans="1:65" s="13" customFormat="1" ht="11.25">
      <c r="B271" s="210"/>
      <c r="C271" s="211"/>
      <c r="D271" s="192" t="s">
        <v>534</v>
      </c>
      <c r="E271" s="212" t="s">
        <v>19</v>
      </c>
      <c r="F271" s="213" t="s">
        <v>759</v>
      </c>
      <c r="G271" s="211"/>
      <c r="H271" s="212" t="s">
        <v>19</v>
      </c>
      <c r="I271" s="214"/>
      <c r="J271" s="211"/>
      <c r="K271" s="211"/>
      <c r="L271" s="215"/>
      <c r="M271" s="216"/>
      <c r="N271" s="217"/>
      <c r="O271" s="217"/>
      <c r="P271" s="217"/>
      <c r="Q271" s="217"/>
      <c r="R271" s="217"/>
      <c r="S271" s="217"/>
      <c r="T271" s="218"/>
      <c r="AT271" s="219" t="s">
        <v>534</v>
      </c>
      <c r="AU271" s="219" t="s">
        <v>78</v>
      </c>
      <c r="AV271" s="13" t="s">
        <v>76</v>
      </c>
      <c r="AW271" s="13" t="s">
        <v>30</v>
      </c>
      <c r="AX271" s="13" t="s">
        <v>68</v>
      </c>
      <c r="AY271" s="219" t="s">
        <v>117</v>
      </c>
    </row>
    <row r="272" spans="1:65" s="14" customFormat="1" ht="11.25">
      <c r="B272" s="220"/>
      <c r="C272" s="221"/>
      <c r="D272" s="192" t="s">
        <v>534</v>
      </c>
      <c r="E272" s="222" t="s">
        <v>19</v>
      </c>
      <c r="F272" s="223" t="s">
        <v>760</v>
      </c>
      <c r="G272" s="221"/>
      <c r="H272" s="224">
        <v>11.9</v>
      </c>
      <c r="I272" s="225"/>
      <c r="J272" s="221"/>
      <c r="K272" s="221"/>
      <c r="L272" s="226"/>
      <c r="M272" s="227"/>
      <c r="N272" s="228"/>
      <c r="O272" s="228"/>
      <c r="P272" s="228"/>
      <c r="Q272" s="228"/>
      <c r="R272" s="228"/>
      <c r="S272" s="228"/>
      <c r="T272" s="229"/>
      <c r="AT272" s="230" t="s">
        <v>534</v>
      </c>
      <c r="AU272" s="230" t="s">
        <v>78</v>
      </c>
      <c r="AV272" s="14" t="s">
        <v>78</v>
      </c>
      <c r="AW272" s="14" t="s">
        <v>30</v>
      </c>
      <c r="AX272" s="14" t="s">
        <v>68</v>
      </c>
      <c r="AY272" s="230" t="s">
        <v>117</v>
      </c>
    </row>
    <row r="273" spans="1:65" s="13" customFormat="1" ht="11.25">
      <c r="B273" s="210"/>
      <c r="C273" s="211"/>
      <c r="D273" s="192" t="s">
        <v>534</v>
      </c>
      <c r="E273" s="212" t="s">
        <v>19</v>
      </c>
      <c r="F273" s="213" t="s">
        <v>761</v>
      </c>
      <c r="G273" s="211"/>
      <c r="H273" s="212" t="s">
        <v>19</v>
      </c>
      <c r="I273" s="214"/>
      <c r="J273" s="211"/>
      <c r="K273" s="211"/>
      <c r="L273" s="215"/>
      <c r="M273" s="216"/>
      <c r="N273" s="217"/>
      <c r="O273" s="217"/>
      <c r="P273" s="217"/>
      <c r="Q273" s="217"/>
      <c r="R273" s="217"/>
      <c r="S273" s="217"/>
      <c r="T273" s="218"/>
      <c r="AT273" s="219" t="s">
        <v>534</v>
      </c>
      <c r="AU273" s="219" t="s">
        <v>78</v>
      </c>
      <c r="AV273" s="13" t="s">
        <v>76</v>
      </c>
      <c r="AW273" s="13" t="s">
        <v>30</v>
      </c>
      <c r="AX273" s="13" t="s">
        <v>68</v>
      </c>
      <c r="AY273" s="219" t="s">
        <v>117</v>
      </c>
    </row>
    <row r="274" spans="1:65" s="14" customFormat="1" ht="11.25">
      <c r="B274" s="220"/>
      <c r="C274" s="221"/>
      <c r="D274" s="192" t="s">
        <v>534</v>
      </c>
      <c r="E274" s="222" t="s">
        <v>19</v>
      </c>
      <c r="F274" s="223" t="s">
        <v>731</v>
      </c>
      <c r="G274" s="221"/>
      <c r="H274" s="224">
        <v>159</v>
      </c>
      <c r="I274" s="225"/>
      <c r="J274" s="221"/>
      <c r="K274" s="221"/>
      <c r="L274" s="226"/>
      <c r="M274" s="227"/>
      <c r="N274" s="228"/>
      <c r="O274" s="228"/>
      <c r="P274" s="228"/>
      <c r="Q274" s="228"/>
      <c r="R274" s="228"/>
      <c r="S274" s="228"/>
      <c r="T274" s="229"/>
      <c r="AT274" s="230" t="s">
        <v>534</v>
      </c>
      <c r="AU274" s="230" t="s">
        <v>78</v>
      </c>
      <c r="AV274" s="14" t="s">
        <v>78</v>
      </c>
      <c r="AW274" s="14" t="s">
        <v>30</v>
      </c>
      <c r="AX274" s="14" t="s">
        <v>68</v>
      </c>
      <c r="AY274" s="230" t="s">
        <v>117</v>
      </c>
    </row>
    <row r="275" spans="1:65" s="13" customFormat="1" ht="11.25">
      <c r="B275" s="210"/>
      <c r="C275" s="211"/>
      <c r="D275" s="192" t="s">
        <v>534</v>
      </c>
      <c r="E275" s="212" t="s">
        <v>19</v>
      </c>
      <c r="F275" s="213" t="s">
        <v>759</v>
      </c>
      <c r="G275" s="211"/>
      <c r="H275" s="212" t="s">
        <v>19</v>
      </c>
      <c r="I275" s="214"/>
      <c r="J275" s="211"/>
      <c r="K275" s="211"/>
      <c r="L275" s="215"/>
      <c r="M275" s="216"/>
      <c r="N275" s="217"/>
      <c r="O275" s="217"/>
      <c r="P275" s="217"/>
      <c r="Q275" s="217"/>
      <c r="R275" s="217"/>
      <c r="S275" s="217"/>
      <c r="T275" s="218"/>
      <c r="AT275" s="219" t="s">
        <v>534</v>
      </c>
      <c r="AU275" s="219" t="s">
        <v>78</v>
      </c>
      <c r="AV275" s="13" t="s">
        <v>76</v>
      </c>
      <c r="AW275" s="13" t="s">
        <v>30</v>
      </c>
      <c r="AX275" s="13" t="s">
        <v>68</v>
      </c>
      <c r="AY275" s="219" t="s">
        <v>117</v>
      </c>
    </row>
    <row r="276" spans="1:65" s="14" customFormat="1" ht="11.25">
      <c r="B276" s="220"/>
      <c r="C276" s="221"/>
      <c r="D276" s="192" t="s">
        <v>534</v>
      </c>
      <c r="E276" s="222" t="s">
        <v>19</v>
      </c>
      <c r="F276" s="223" t="s">
        <v>760</v>
      </c>
      <c r="G276" s="221"/>
      <c r="H276" s="224">
        <v>11.9</v>
      </c>
      <c r="I276" s="225"/>
      <c r="J276" s="221"/>
      <c r="K276" s="221"/>
      <c r="L276" s="226"/>
      <c r="M276" s="227"/>
      <c r="N276" s="228"/>
      <c r="O276" s="228"/>
      <c r="P276" s="228"/>
      <c r="Q276" s="228"/>
      <c r="R276" s="228"/>
      <c r="S276" s="228"/>
      <c r="T276" s="229"/>
      <c r="AT276" s="230" t="s">
        <v>534</v>
      </c>
      <c r="AU276" s="230" t="s">
        <v>78</v>
      </c>
      <c r="AV276" s="14" t="s">
        <v>78</v>
      </c>
      <c r="AW276" s="14" t="s">
        <v>30</v>
      </c>
      <c r="AX276" s="14" t="s">
        <v>68</v>
      </c>
      <c r="AY276" s="230" t="s">
        <v>117</v>
      </c>
    </row>
    <row r="277" spans="1:65" s="13" customFormat="1" ht="11.25">
      <c r="B277" s="210"/>
      <c r="C277" s="211"/>
      <c r="D277" s="192" t="s">
        <v>534</v>
      </c>
      <c r="E277" s="212" t="s">
        <v>19</v>
      </c>
      <c r="F277" s="213" t="s">
        <v>762</v>
      </c>
      <c r="G277" s="211"/>
      <c r="H277" s="212" t="s">
        <v>19</v>
      </c>
      <c r="I277" s="214"/>
      <c r="J277" s="211"/>
      <c r="K277" s="211"/>
      <c r="L277" s="215"/>
      <c r="M277" s="216"/>
      <c r="N277" s="217"/>
      <c r="O277" s="217"/>
      <c r="P277" s="217"/>
      <c r="Q277" s="217"/>
      <c r="R277" s="217"/>
      <c r="S277" s="217"/>
      <c r="T277" s="218"/>
      <c r="AT277" s="219" t="s">
        <v>534</v>
      </c>
      <c r="AU277" s="219" t="s">
        <v>78</v>
      </c>
      <c r="AV277" s="13" t="s">
        <v>76</v>
      </c>
      <c r="AW277" s="13" t="s">
        <v>30</v>
      </c>
      <c r="AX277" s="13" t="s">
        <v>68</v>
      </c>
      <c r="AY277" s="219" t="s">
        <v>117</v>
      </c>
    </row>
    <row r="278" spans="1:65" s="14" customFormat="1" ht="11.25">
      <c r="B278" s="220"/>
      <c r="C278" s="221"/>
      <c r="D278" s="192" t="s">
        <v>534</v>
      </c>
      <c r="E278" s="222" t="s">
        <v>19</v>
      </c>
      <c r="F278" s="223" t="s">
        <v>763</v>
      </c>
      <c r="G278" s="221"/>
      <c r="H278" s="224">
        <v>136</v>
      </c>
      <c r="I278" s="225"/>
      <c r="J278" s="221"/>
      <c r="K278" s="221"/>
      <c r="L278" s="226"/>
      <c r="M278" s="227"/>
      <c r="N278" s="228"/>
      <c r="O278" s="228"/>
      <c r="P278" s="228"/>
      <c r="Q278" s="228"/>
      <c r="R278" s="228"/>
      <c r="S278" s="228"/>
      <c r="T278" s="229"/>
      <c r="AT278" s="230" t="s">
        <v>534</v>
      </c>
      <c r="AU278" s="230" t="s">
        <v>78</v>
      </c>
      <c r="AV278" s="14" t="s">
        <v>78</v>
      </c>
      <c r="AW278" s="14" t="s">
        <v>30</v>
      </c>
      <c r="AX278" s="14" t="s">
        <v>68</v>
      </c>
      <c r="AY278" s="230" t="s">
        <v>117</v>
      </c>
    </row>
    <row r="279" spans="1:65" s="15" customFormat="1" ht="11.25">
      <c r="B279" s="231"/>
      <c r="C279" s="232"/>
      <c r="D279" s="192" t="s">
        <v>534</v>
      </c>
      <c r="E279" s="233" t="s">
        <v>19</v>
      </c>
      <c r="F279" s="234" t="s">
        <v>552</v>
      </c>
      <c r="G279" s="232"/>
      <c r="H279" s="235">
        <v>318.8</v>
      </c>
      <c r="I279" s="236"/>
      <c r="J279" s="232"/>
      <c r="K279" s="232"/>
      <c r="L279" s="237"/>
      <c r="M279" s="238"/>
      <c r="N279" s="239"/>
      <c r="O279" s="239"/>
      <c r="P279" s="239"/>
      <c r="Q279" s="239"/>
      <c r="R279" s="239"/>
      <c r="S279" s="239"/>
      <c r="T279" s="240"/>
      <c r="AT279" s="241" t="s">
        <v>534</v>
      </c>
      <c r="AU279" s="241" t="s">
        <v>78</v>
      </c>
      <c r="AV279" s="15" t="s">
        <v>123</v>
      </c>
      <c r="AW279" s="15" t="s">
        <v>30</v>
      </c>
      <c r="AX279" s="15" t="s">
        <v>76</v>
      </c>
      <c r="AY279" s="241" t="s">
        <v>117</v>
      </c>
    </row>
    <row r="280" spans="1:65" s="2" customFormat="1" ht="16.5" customHeight="1">
      <c r="A280" s="35"/>
      <c r="B280" s="36"/>
      <c r="C280" s="179" t="s">
        <v>300</v>
      </c>
      <c r="D280" s="179" t="s">
        <v>118</v>
      </c>
      <c r="E280" s="180" t="s">
        <v>764</v>
      </c>
      <c r="F280" s="181" t="s">
        <v>765</v>
      </c>
      <c r="G280" s="182" t="s">
        <v>530</v>
      </c>
      <c r="H280" s="183">
        <v>1775</v>
      </c>
      <c r="I280" s="184"/>
      <c r="J280" s="185">
        <f>ROUND(I280*H280,2)</f>
        <v>0</v>
      </c>
      <c r="K280" s="181" t="s">
        <v>519</v>
      </c>
      <c r="L280" s="40"/>
      <c r="M280" s="186" t="s">
        <v>19</v>
      </c>
      <c r="N280" s="187" t="s">
        <v>39</v>
      </c>
      <c r="O280" s="65"/>
      <c r="P280" s="188">
        <f>O280*H280</f>
        <v>0</v>
      </c>
      <c r="Q280" s="188">
        <v>0.57499999999999996</v>
      </c>
      <c r="R280" s="188">
        <f>Q280*H280</f>
        <v>1020.6249999999999</v>
      </c>
      <c r="S280" s="188">
        <v>0</v>
      </c>
      <c r="T280" s="189">
        <f>S280*H280</f>
        <v>0</v>
      </c>
      <c r="U280" s="35"/>
      <c r="V280" s="35"/>
      <c r="W280" s="35"/>
      <c r="X280" s="35"/>
      <c r="Y280" s="35"/>
      <c r="Z280" s="35"/>
      <c r="AA280" s="35"/>
      <c r="AB280" s="35"/>
      <c r="AC280" s="35"/>
      <c r="AD280" s="35"/>
      <c r="AE280" s="35"/>
      <c r="AR280" s="190" t="s">
        <v>123</v>
      </c>
      <c r="AT280" s="190" t="s">
        <v>118</v>
      </c>
      <c r="AU280" s="190" t="s">
        <v>78</v>
      </c>
      <c r="AY280" s="18" t="s">
        <v>117</v>
      </c>
      <c r="BE280" s="191">
        <f>IF(N280="základní",J280,0)</f>
        <v>0</v>
      </c>
      <c r="BF280" s="191">
        <f>IF(N280="snížená",J280,0)</f>
        <v>0</v>
      </c>
      <c r="BG280" s="191">
        <f>IF(N280="zákl. přenesená",J280,0)</f>
        <v>0</v>
      </c>
      <c r="BH280" s="191">
        <f>IF(N280="sníž. přenesená",J280,0)</f>
        <v>0</v>
      </c>
      <c r="BI280" s="191">
        <f>IF(N280="nulová",J280,0)</f>
        <v>0</v>
      </c>
      <c r="BJ280" s="18" t="s">
        <v>76</v>
      </c>
      <c r="BK280" s="191">
        <f>ROUND(I280*H280,2)</f>
        <v>0</v>
      </c>
      <c r="BL280" s="18" t="s">
        <v>123</v>
      </c>
      <c r="BM280" s="190" t="s">
        <v>766</v>
      </c>
    </row>
    <row r="281" spans="1:65" s="2" customFormat="1" ht="107.25">
      <c r="A281" s="35"/>
      <c r="B281" s="36"/>
      <c r="C281" s="37"/>
      <c r="D281" s="192" t="s">
        <v>125</v>
      </c>
      <c r="E281" s="37"/>
      <c r="F281" s="193" t="s">
        <v>767</v>
      </c>
      <c r="G281" s="37"/>
      <c r="H281" s="37"/>
      <c r="I281" s="109"/>
      <c r="J281" s="37"/>
      <c r="K281" s="37"/>
      <c r="L281" s="40"/>
      <c r="M281" s="194"/>
      <c r="N281" s="195"/>
      <c r="O281" s="65"/>
      <c r="P281" s="65"/>
      <c r="Q281" s="65"/>
      <c r="R281" s="65"/>
      <c r="S281" s="65"/>
      <c r="T281" s="66"/>
      <c r="U281" s="35"/>
      <c r="V281" s="35"/>
      <c r="W281" s="35"/>
      <c r="X281" s="35"/>
      <c r="Y281" s="35"/>
      <c r="Z281" s="35"/>
      <c r="AA281" s="35"/>
      <c r="AB281" s="35"/>
      <c r="AC281" s="35"/>
      <c r="AD281" s="35"/>
      <c r="AE281" s="35"/>
      <c r="AT281" s="18" t="s">
        <v>125</v>
      </c>
      <c r="AU281" s="18" t="s">
        <v>78</v>
      </c>
    </row>
    <row r="282" spans="1:65" s="13" customFormat="1" ht="11.25">
      <c r="B282" s="210"/>
      <c r="C282" s="211"/>
      <c r="D282" s="192" t="s">
        <v>534</v>
      </c>
      <c r="E282" s="212" t="s">
        <v>19</v>
      </c>
      <c r="F282" s="213" t="s">
        <v>768</v>
      </c>
      <c r="G282" s="211"/>
      <c r="H282" s="212" t="s">
        <v>19</v>
      </c>
      <c r="I282" s="214"/>
      <c r="J282" s="211"/>
      <c r="K282" s="211"/>
      <c r="L282" s="215"/>
      <c r="M282" s="216"/>
      <c r="N282" s="217"/>
      <c r="O282" s="217"/>
      <c r="P282" s="217"/>
      <c r="Q282" s="217"/>
      <c r="R282" s="217"/>
      <c r="S282" s="217"/>
      <c r="T282" s="218"/>
      <c r="AT282" s="219" t="s">
        <v>534</v>
      </c>
      <c r="AU282" s="219" t="s">
        <v>78</v>
      </c>
      <c r="AV282" s="13" t="s">
        <v>76</v>
      </c>
      <c r="AW282" s="13" t="s">
        <v>30</v>
      </c>
      <c r="AX282" s="13" t="s">
        <v>68</v>
      </c>
      <c r="AY282" s="219" t="s">
        <v>117</v>
      </c>
    </row>
    <row r="283" spans="1:65" s="14" customFormat="1" ht="11.25">
      <c r="B283" s="220"/>
      <c r="C283" s="221"/>
      <c r="D283" s="192" t="s">
        <v>534</v>
      </c>
      <c r="E283" s="222" t="s">
        <v>19</v>
      </c>
      <c r="F283" s="223" t="s">
        <v>769</v>
      </c>
      <c r="G283" s="221"/>
      <c r="H283" s="224">
        <v>690</v>
      </c>
      <c r="I283" s="225"/>
      <c r="J283" s="221"/>
      <c r="K283" s="221"/>
      <c r="L283" s="226"/>
      <c r="M283" s="227"/>
      <c r="N283" s="228"/>
      <c r="O283" s="228"/>
      <c r="P283" s="228"/>
      <c r="Q283" s="228"/>
      <c r="R283" s="228"/>
      <c r="S283" s="228"/>
      <c r="T283" s="229"/>
      <c r="AT283" s="230" t="s">
        <v>534</v>
      </c>
      <c r="AU283" s="230" t="s">
        <v>78</v>
      </c>
      <c r="AV283" s="14" t="s">
        <v>78</v>
      </c>
      <c r="AW283" s="14" t="s">
        <v>30</v>
      </c>
      <c r="AX283" s="14" t="s">
        <v>68</v>
      </c>
      <c r="AY283" s="230" t="s">
        <v>117</v>
      </c>
    </row>
    <row r="284" spans="1:65" s="13" customFormat="1" ht="11.25">
      <c r="B284" s="210"/>
      <c r="C284" s="211"/>
      <c r="D284" s="192" t="s">
        <v>534</v>
      </c>
      <c r="E284" s="212" t="s">
        <v>19</v>
      </c>
      <c r="F284" s="213" t="s">
        <v>770</v>
      </c>
      <c r="G284" s="211"/>
      <c r="H284" s="212" t="s">
        <v>19</v>
      </c>
      <c r="I284" s="214"/>
      <c r="J284" s="211"/>
      <c r="K284" s="211"/>
      <c r="L284" s="215"/>
      <c r="M284" s="216"/>
      <c r="N284" s="217"/>
      <c r="O284" s="217"/>
      <c r="P284" s="217"/>
      <c r="Q284" s="217"/>
      <c r="R284" s="217"/>
      <c r="S284" s="217"/>
      <c r="T284" s="218"/>
      <c r="AT284" s="219" t="s">
        <v>534</v>
      </c>
      <c r="AU284" s="219" t="s">
        <v>78</v>
      </c>
      <c r="AV284" s="13" t="s">
        <v>76</v>
      </c>
      <c r="AW284" s="13" t="s">
        <v>30</v>
      </c>
      <c r="AX284" s="13" t="s">
        <v>68</v>
      </c>
      <c r="AY284" s="219" t="s">
        <v>117</v>
      </c>
    </row>
    <row r="285" spans="1:65" s="14" customFormat="1" ht="11.25">
      <c r="B285" s="220"/>
      <c r="C285" s="221"/>
      <c r="D285" s="192" t="s">
        <v>534</v>
      </c>
      <c r="E285" s="222" t="s">
        <v>19</v>
      </c>
      <c r="F285" s="223" t="s">
        <v>771</v>
      </c>
      <c r="G285" s="221"/>
      <c r="H285" s="224">
        <v>530</v>
      </c>
      <c r="I285" s="225"/>
      <c r="J285" s="221"/>
      <c r="K285" s="221"/>
      <c r="L285" s="226"/>
      <c r="M285" s="227"/>
      <c r="N285" s="228"/>
      <c r="O285" s="228"/>
      <c r="P285" s="228"/>
      <c r="Q285" s="228"/>
      <c r="R285" s="228"/>
      <c r="S285" s="228"/>
      <c r="T285" s="229"/>
      <c r="AT285" s="230" t="s">
        <v>534</v>
      </c>
      <c r="AU285" s="230" t="s">
        <v>78</v>
      </c>
      <c r="AV285" s="14" t="s">
        <v>78</v>
      </c>
      <c r="AW285" s="14" t="s">
        <v>30</v>
      </c>
      <c r="AX285" s="14" t="s">
        <v>68</v>
      </c>
      <c r="AY285" s="230" t="s">
        <v>117</v>
      </c>
    </row>
    <row r="286" spans="1:65" s="13" customFormat="1" ht="11.25">
      <c r="B286" s="210"/>
      <c r="C286" s="211"/>
      <c r="D286" s="192" t="s">
        <v>534</v>
      </c>
      <c r="E286" s="212" t="s">
        <v>19</v>
      </c>
      <c r="F286" s="213" t="s">
        <v>772</v>
      </c>
      <c r="G286" s="211"/>
      <c r="H286" s="212" t="s">
        <v>19</v>
      </c>
      <c r="I286" s="214"/>
      <c r="J286" s="211"/>
      <c r="K286" s="211"/>
      <c r="L286" s="215"/>
      <c r="M286" s="216"/>
      <c r="N286" s="217"/>
      <c r="O286" s="217"/>
      <c r="P286" s="217"/>
      <c r="Q286" s="217"/>
      <c r="R286" s="217"/>
      <c r="S286" s="217"/>
      <c r="T286" s="218"/>
      <c r="AT286" s="219" t="s">
        <v>534</v>
      </c>
      <c r="AU286" s="219" t="s">
        <v>78</v>
      </c>
      <c r="AV286" s="13" t="s">
        <v>76</v>
      </c>
      <c r="AW286" s="13" t="s">
        <v>30</v>
      </c>
      <c r="AX286" s="13" t="s">
        <v>68</v>
      </c>
      <c r="AY286" s="219" t="s">
        <v>117</v>
      </c>
    </row>
    <row r="287" spans="1:65" s="14" customFormat="1" ht="11.25">
      <c r="B287" s="220"/>
      <c r="C287" s="221"/>
      <c r="D287" s="192" t="s">
        <v>534</v>
      </c>
      <c r="E287" s="222" t="s">
        <v>19</v>
      </c>
      <c r="F287" s="223" t="s">
        <v>773</v>
      </c>
      <c r="G287" s="221"/>
      <c r="H287" s="224">
        <v>555</v>
      </c>
      <c r="I287" s="225"/>
      <c r="J287" s="221"/>
      <c r="K287" s="221"/>
      <c r="L287" s="226"/>
      <c r="M287" s="227"/>
      <c r="N287" s="228"/>
      <c r="O287" s="228"/>
      <c r="P287" s="228"/>
      <c r="Q287" s="228"/>
      <c r="R287" s="228"/>
      <c r="S287" s="228"/>
      <c r="T287" s="229"/>
      <c r="AT287" s="230" t="s">
        <v>534</v>
      </c>
      <c r="AU287" s="230" t="s">
        <v>78</v>
      </c>
      <c r="AV287" s="14" t="s">
        <v>78</v>
      </c>
      <c r="AW287" s="14" t="s">
        <v>30</v>
      </c>
      <c r="AX287" s="14" t="s">
        <v>68</v>
      </c>
      <c r="AY287" s="230" t="s">
        <v>117</v>
      </c>
    </row>
    <row r="288" spans="1:65" s="15" customFormat="1" ht="11.25">
      <c r="B288" s="231"/>
      <c r="C288" s="232"/>
      <c r="D288" s="192" t="s">
        <v>534</v>
      </c>
      <c r="E288" s="233" t="s">
        <v>19</v>
      </c>
      <c r="F288" s="234" t="s">
        <v>552</v>
      </c>
      <c r="G288" s="232"/>
      <c r="H288" s="235">
        <v>1775</v>
      </c>
      <c r="I288" s="236"/>
      <c r="J288" s="232"/>
      <c r="K288" s="232"/>
      <c r="L288" s="237"/>
      <c r="M288" s="238"/>
      <c r="N288" s="239"/>
      <c r="O288" s="239"/>
      <c r="P288" s="239"/>
      <c r="Q288" s="239"/>
      <c r="R288" s="239"/>
      <c r="S288" s="239"/>
      <c r="T288" s="240"/>
      <c r="AT288" s="241" t="s">
        <v>534</v>
      </c>
      <c r="AU288" s="241" t="s">
        <v>78</v>
      </c>
      <c r="AV288" s="15" t="s">
        <v>123</v>
      </c>
      <c r="AW288" s="15" t="s">
        <v>30</v>
      </c>
      <c r="AX288" s="15" t="s">
        <v>76</v>
      </c>
      <c r="AY288" s="241" t="s">
        <v>117</v>
      </c>
    </row>
    <row r="289" spans="1:65" s="2" customFormat="1" ht="21.75" customHeight="1">
      <c r="A289" s="35"/>
      <c r="B289" s="36"/>
      <c r="C289" s="179" t="s">
        <v>304</v>
      </c>
      <c r="D289" s="179" t="s">
        <v>118</v>
      </c>
      <c r="E289" s="180" t="s">
        <v>774</v>
      </c>
      <c r="F289" s="181" t="s">
        <v>775</v>
      </c>
      <c r="G289" s="182" t="s">
        <v>530</v>
      </c>
      <c r="H289" s="183">
        <v>170.9</v>
      </c>
      <c r="I289" s="184"/>
      <c r="J289" s="185">
        <f>ROUND(I289*H289,2)</f>
        <v>0</v>
      </c>
      <c r="K289" s="181" t="s">
        <v>519</v>
      </c>
      <c r="L289" s="40"/>
      <c r="M289" s="186" t="s">
        <v>19</v>
      </c>
      <c r="N289" s="187" t="s">
        <v>39</v>
      </c>
      <c r="O289" s="65"/>
      <c r="P289" s="188">
        <f>O289*H289</f>
        <v>0</v>
      </c>
      <c r="Q289" s="188">
        <v>0.13188</v>
      </c>
      <c r="R289" s="188">
        <f>Q289*H289</f>
        <v>22.538292000000002</v>
      </c>
      <c r="S289" s="188">
        <v>0</v>
      </c>
      <c r="T289" s="189">
        <f>S289*H289</f>
        <v>0</v>
      </c>
      <c r="U289" s="35"/>
      <c r="V289" s="35"/>
      <c r="W289" s="35"/>
      <c r="X289" s="35"/>
      <c r="Y289" s="35"/>
      <c r="Z289" s="35"/>
      <c r="AA289" s="35"/>
      <c r="AB289" s="35"/>
      <c r="AC289" s="35"/>
      <c r="AD289" s="35"/>
      <c r="AE289" s="35"/>
      <c r="AR289" s="190" t="s">
        <v>123</v>
      </c>
      <c r="AT289" s="190" t="s">
        <v>118</v>
      </c>
      <c r="AU289" s="190" t="s">
        <v>78</v>
      </c>
      <c r="AY289" s="18" t="s">
        <v>117</v>
      </c>
      <c r="BE289" s="191">
        <f>IF(N289="základní",J289,0)</f>
        <v>0</v>
      </c>
      <c r="BF289" s="191">
        <f>IF(N289="snížená",J289,0)</f>
        <v>0</v>
      </c>
      <c r="BG289" s="191">
        <f>IF(N289="zákl. přenesená",J289,0)</f>
        <v>0</v>
      </c>
      <c r="BH289" s="191">
        <f>IF(N289="sníž. přenesená",J289,0)</f>
        <v>0</v>
      </c>
      <c r="BI289" s="191">
        <f>IF(N289="nulová",J289,0)</f>
        <v>0</v>
      </c>
      <c r="BJ289" s="18" t="s">
        <v>76</v>
      </c>
      <c r="BK289" s="191">
        <f>ROUND(I289*H289,2)</f>
        <v>0</v>
      </c>
      <c r="BL289" s="18" t="s">
        <v>123</v>
      </c>
      <c r="BM289" s="190" t="s">
        <v>776</v>
      </c>
    </row>
    <row r="290" spans="1:65" s="2" customFormat="1" ht="48.75">
      <c r="A290" s="35"/>
      <c r="B290" s="36"/>
      <c r="C290" s="37"/>
      <c r="D290" s="192" t="s">
        <v>521</v>
      </c>
      <c r="E290" s="37"/>
      <c r="F290" s="193" t="s">
        <v>777</v>
      </c>
      <c r="G290" s="37"/>
      <c r="H290" s="37"/>
      <c r="I290" s="109"/>
      <c r="J290" s="37"/>
      <c r="K290" s="37"/>
      <c r="L290" s="40"/>
      <c r="M290" s="194"/>
      <c r="N290" s="195"/>
      <c r="O290" s="65"/>
      <c r="P290" s="65"/>
      <c r="Q290" s="65"/>
      <c r="R290" s="65"/>
      <c r="S290" s="65"/>
      <c r="T290" s="66"/>
      <c r="U290" s="35"/>
      <c r="V290" s="35"/>
      <c r="W290" s="35"/>
      <c r="X290" s="35"/>
      <c r="Y290" s="35"/>
      <c r="Z290" s="35"/>
      <c r="AA290" s="35"/>
      <c r="AB290" s="35"/>
      <c r="AC290" s="35"/>
      <c r="AD290" s="35"/>
      <c r="AE290" s="35"/>
      <c r="AT290" s="18" t="s">
        <v>521</v>
      </c>
      <c r="AU290" s="18" t="s">
        <v>78</v>
      </c>
    </row>
    <row r="291" spans="1:65" s="2" customFormat="1" ht="87.75">
      <c r="A291" s="35"/>
      <c r="B291" s="36"/>
      <c r="C291" s="37"/>
      <c r="D291" s="192" t="s">
        <v>125</v>
      </c>
      <c r="E291" s="37"/>
      <c r="F291" s="193" t="s">
        <v>778</v>
      </c>
      <c r="G291" s="37"/>
      <c r="H291" s="37"/>
      <c r="I291" s="109"/>
      <c r="J291" s="37"/>
      <c r="K291" s="37"/>
      <c r="L291" s="40"/>
      <c r="M291" s="194"/>
      <c r="N291" s="195"/>
      <c r="O291" s="65"/>
      <c r="P291" s="65"/>
      <c r="Q291" s="65"/>
      <c r="R291" s="65"/>
      <c r="S291" s="65"/>
      <c r="T291" s="66"/>
      <c r="U291" s="35"/>
      <c r="V291" s="35"/>
      <c r="W291" s="35"/>
      <c r="X291" s="35"/>
      <c r="Y291" s="35"/>
      <c r="Z291" s="35"/>
      <c r="AA291" s="35"/>
      <c r="AB291" s="35"/>
      <c r="AC291" s="35"/>
      <c r="AD291" s="35"/>
      <c r="AE291" s="35"/>
      <c r="AT291" s="18" t="s">
        <v>125</v>
      </c>
      <c r="AU291" s="18" t="s">
        <v>78</v>
      </c>
    </row>
    <row r="292" spans="1:65" s="13" customFormat="1" ht="11.25">
      <c r="B292" s="210"/>
      <c r="C292" s="211"/>
      <c r="D292" s="192" t="s">
        <v>534</v>
      </c>
      <c r="E292" s="212" t="s">
        <v>19</v>
      </c>
      <c r="F292" s="213" t="s">
        <v>759</v>
      </c>
      <c r="G292" s="211"/>
      <c r="H292" s="212" t="s">
        <v>19</v>
      </c>
      <c r="I292" s="214"/>
      <c r="J292" s="211"/>
      <c r="K292" s="211"/>
      <c r="L292" s="215"/>
      <c r="M292" s="216"/>
      <c r="N292" s="217"/>
      <c r="O292" s="217"/>
      <c r="P292" s="217"/>
      <c r="Q292" s="217"/>
      <c r="R292" s="217"/>
      <c r="S292" s="217"/>
      <c r="T292" s="218"/>
      <c r="AT292" s="219" t="s">
        <v>534</v>
      </c>
      <c r="AU292" s="219" t="s">
        <v>78</v>
      </c>
      <c r="AV292" s="13" t="s">
        <v>76</v>
      </c>
      <c r="AW292" s="13" t="s">
        <v>30</v>
      </c>
      <c r="AX292" s="13" t="s">
        <v>68</v>
      </c>
      <c r="AY292" s="219" t="s">
        <v>117</v>
      </c>
    </row>
    <row r="293" spans="1:65" s="14" customFormat="1" ht="11.25">
      <c r="B293" s="220"/>
      <c r="C293" s="221"/>
      <c r="D293" s="192" t="s">
        <v>534</v>
      </c>
      <c r="E293" s="222" t="s">
        <v>19</v>
      </c>
      <c r="F293" s="223" t="s">
        <v>760</v>
      </c>
      <c r="G293" s="221"/>
      <c r="H293" s="224">
        <v>11.9</v>
      </c>
      <c r="I293" s="225"/>
      <c r="J293" s="221"/>
      <c r="K293" s="221"/>
      <c r="L293" s="226"/>
      <c r="M293" s="227"/>
      <c r="N293" s="228"/>
      <c r="O293" s="228"/>
      <c r="P293" s="228"/>
      <c r="Q293" s="228"/>
      <c r="R293" s="228"/>
      <c r="S293" s="228"/>
      <c r="T293" s="229"/>
      <c r="AT293" s="230" t="s">
        <v>534</v>
      </c>
      <c r="AU293" s="230" t="s">
        <v>78</v>
      </c>
      <c r="AV293" s="14" t="s">
        <v>78</v>
      </c>
      <c r="AW293" s="14" t="s">
        <v>30</v>
      </c>
      <c r="AX293" s="14" t="s">
        <v>68</v>
      </c>
      <c r="AY293" s="230" t="s">
        <v>117</v>
      </c>
    </row>
    <row r="294" spans="1:65" s="13" customFormat="1" ht="11.25">
      <c r="B294" s="210"/>
      <c r="C294" s="211"/>
      <c r="D294" s="192" t="s">
        <v>534</v>
      </c>
      <c r="E294" s="212" t="s">
        <v>19</v>
      </c>
      <c r="F294" s="213" t="s">
        <v>761</v>
      </c>
      <c r="G294" s="211"/>
      <c r="H294" s="212" t="s">
        <v>19</v>
      </c>
      <c r="I294" s="214"/>
      <c r="J294" s="211"/>
      <c r="K294" s="211"/>
      <c r="L294" s="215"/>
      <c r="M294" s="216"/>
      <c r="N294" s="217"/>
      <c r="O294" s="217"/>
      <c r="P294" s="217"/>
      <c r="Q294" s="217"/>
      <c r="R294" s="217"/>
      <c r="S294" s="217"/>
      <c r="T294" s="218"/>
      <c r="AT294" s="219" t="s">
        <v>534</v>
      </c>
      <c r="AU294" s="219" t="s">
        <v>78</v>
      </c>
      <c r="AV294" s="13" t="s">
        <v>76</v>
      </c>
      <c r="AW294" s="13" t="s">
        <v>30</v>
      </c>
      <c r="AX294" s="13" t="s">
        <v>68</v>
      </c>
      <c r="AY294" s="219" t="s">
        <v>117</v>
      </c>
    </row>
    <row r="295" spans="1:65" s="14" customFormat="1" ht="11.25">
      <c r="B295" s="220"/>
      <c r="C295" s="221"/>
      <c r="D295" s="192" t="s">
        <v>534</v>
      </c>
      <c r="E295" s="222" t="s">
        <v>19</v>
      </c>
      <c r="F295" s="223" t="s">
        <v>731</v>
      </c>
      <c r="G295" s="221"/>
      <c r="H295" s="224">
        <v>159</v>
      </c>
      <c r="I295" s="225"/>
      <c r="J295" s="221"/>
      <c r="K295" s="221"/>
      <c r="L295" s="226"/>
      <c r="M295" s="227"/>
      <c r="N295" s="228"/>
      <c r="O295" s="228"/>
      <c r="P295" s="228"/>
      <c r="Q295" s="228"/>
      <c r="R295" s="228"/>
      <c r="S295" s="228"/>
      <c r="T295" s="229"/>
      <c r="AT295" s="230" t="s">
        <v>534</v>
      </c>
      <c r="AU295" s="230" t="s">
        <v>78</v>
      </c>
      <c r="AV295" s="14" t="s">
        <v>78</v>
      </c>
      <c r="AW295" s="14" t="s">
        <v>30</v>
      </c>
      <c r="AX295" s="14" t="s">
        <v>68</v>
      </c>
      <c r="AY295" s="230" t="s">
        <v>117</v>
      </c>
    </row>
    <row r="296" spans="1:65" s="15" customFormat="1" ht="11.25">
      <c r="B296" s="231"/>
      <c r="C296" s="232"/>
      <c r="D296" s="192" t="s">
        <v>534</v>
      </c>
      <c r="E296" s="233" t="s">
        <v>19</v>
      </c>
      <c r="F296" s="234" t="s">
        <v>552</v>
      </c>
      <c r="G296" s="232"/>
      <c r="H296" s="235">
        <v>170.9</v>
      </c>
      <c r="I296" s="236"/>
      <c r="J296" s="232"/>
      <c r="K296" s="232"/>
      <c r="L296" s="237"/>
      <c r="M296" s="238"/>
      <c r="N296" s="239"/>
      <c r="O296" s="239"/>
      <c r="P296" s="239"/>
      <c r="Q296" s="239"/>
      <c r="R296" s="239"/>
      <c r="S296" s="239"/>
      <c r="T296" s="240"/>
      <c r="AT296" s="241" t="s">
        <v>534</v>
      </c>
      <c r="AU296" s="241" t="s">
        <v>78</v>
      </c>
      <c r="AV296" s="15" t="s">
        <v>123</v>
      </c>
      <c r="AW296" s="15" t="s">
        <v>30</v>
      </c>
      <c r="AX296" s="15" t="s">
        <v>76</v>
      </c>
      <c r="AY296" s="241" t="s">
        <v>117</v>
      </c>
    </row>
    <row r="297" spans="1:65" s="2" customFormat="1" ht="16.5" customHeight="1">
      <c r="A297" s="35"/>
      <c r="B297" s="36"/>
      <c r="C297" s="179" t="s">
        <v>308</v>
      </c>
      <c r="D297" s="179" t="s">
        <v>118</v>
      </c>
      <c r="E297" s="180" t="s">
        <v>779</v>
      </c>
      <c r="F297" s="181" t="s">
        <v>780</v>
      </c>
      <c r="G297" s="182" t="s">
        <v>530</v>
      </c>
      <c r="H297" s="183">
        <v>170.9</v>
      </c>
      <c r="I297" s="184"/>
      <c r="J297" s="185">
        <f>ROUND(I297*H297,2)</f>
        <v>0</v>
      </c>
      <c r="K297" s="181" t="s">
        <v>519</v>
      </c>
      <c r="L297" s="40"/>
      <c r="M297" s="186" t="s">
        <v>19</v>
      </c>
      <c r="N297" s="187" t="s">
        <v>39</v>
      </c>
      <c r="O297" s="65"/>
      <c r="P297" s="188">
        <f>O297*H297</f>
        <v>0</v>
      </c>
      <c r="Q297" s="188">
        <v>6.0099999999999997E-3</v>
      </c>
      <c r="R297" s="188">
        <f>Q297*H297</f>
        <v>1.027109</v>
      </c>
      <c r="S297" s="188">
        <v>0</v>
      </c>
      <c r="T297" s="189">
        <f>S297*H297</f>
        <v>0</v>
      </c>
      <c r="U297" s="35"/>
      <c r="V297" s="35"/>
      <c r="W297" s="35"/>
      <c r="X297" s="35"/>
      <c r="Y297" s="35"/>
      <c r="Z297" s="35"/>
      <c r="AA297" s="35"/>
      <c r="AB297" s="35"/>
      <c r="AC297" s="35"/>
      <c r="AD297" s="35"/>
      <c r="AE297" s="35"/>
      <c r="AR297" s="190" t="s">
        <v>123</v>
      </c>
      <c r="AT297" s="190" t="s">
        <v>118</v>
      </c>
      <c r="AU297" s="190" t="s">
        <v>78</v>
      </c>
      <c r="AY297" s="18" t="s">
        <v>117</v>
      </c>
      <c r="BE297" s="191">
        <f>IF(N297="základní",J297,0)</f>
        <v>0</v>
      </c>
      <c r="BF297" s="191">
        <f>IF(N297="snížená",J297,0)</f>
        <v>0</v>
      </c>
      <c r="BG297" s="191">
        <f>IF(N297="zákl. přenesená",J297,0)</f>
        <v>0</v>
      </c>
      <c r="BH297" s="191">
        <f>IF(N297="sníž. přenesená",J297,0)</f>
        <v>0</v>
      </c>
      <c r="BI297" s="191">
        <f>IF(N297="nulová",J297,0)</f>
        <v>0</v>
      </c>
      <c r="BJ297" s="18" t="s">
        <v>76</v>
      </c>
      <c r="BK297" s="191">
        <f>ROUND(I297*H297,2)</f>
        <v>0</v>
      </c>
      <c r="BL297" s="18" t="s">
        <v>123</v>
      </c>
      <c r="BM297" s="190" t="s">
        <v>781</v>
      </c>
    </row>
    <row r="298" spans="1:65" s="2" customFormat="1" ht="87.75">
      <c r="A298" s="35"/>
      <c r="B298" s="36"/>
      <c r="C298" s="37"/>
      <c r="D298" s="192" t="s">
        <v>125</v>
      </c>
      <c r="E298" s="37"/>
      <c r="F298" s="193" t="s">
        <v>782</v>
      </c>
      <c r="G298" s="37"/>
      <c r="H298" s="37"/>
      <c r="I298" s="109"/>
      <c r="J298" s="37"/>
      <c r="K298" s="37"/>
      <c r="L298" s="40"/>
      <c r="M298" s="194"/>
      <c r="N298" s="195"/>
      <c r="O298" s="65"/>
      <c r="P298" s="65"/>
      <c r="Q298" s="65"/>
      <c r="R298" s="65"/>
      <c r="S298" s="65"/>
      <c r="T298" s="66"/>
      <c r="U298" s="35"/>
      <c r="V298" s="35"/>
      <c r="W298" s="35"/>
      <c r="X298" s="35"/>
      <c r="Y298" s="35"/>
      <c r="Z298" s="35"/>
      <c r="AA298" s="35"/>
      <c r="AB298" s="35"/>
      <c r="AC298" s="35"/>
      <c r="AD298" s="35"/>
      <c r="AE298" s="35"/>
      <c r="AT298" s="18" t="s">
        <v>125</v>
      </c>
      <c r="AU298" s="18" t="s">
        <v>78</v>
      </c>
    </row>
    <row r="299" spans="1:65" s="13" customFormat="1" ht="11.25">
      <c r="B299" s="210"/>
      <c r="C299" s="211"/>
      <c r="D299" s="192" t="s">
        <v>534</v>
      </c>
      <c r="E299" s="212" t="s">
        <v>19</v>
      </c>
      <c r="F299" s="213" t="s">
        <v>759</v>
      </c>
      <c r="G299" s="211"/>
      <c r="H299" s="212" t="s">
        <v>19</v>
      </c>
      <c r="I299" s="214"/>
      <c r="J299" s="211"/>
      <c r="K299" s="211"/>
      <c r="L299" s="215"/>
      <c r="M299" s="216"/>
      <c r="N299" s="217"/>
      <c r="O299" s="217"/>
      <c r="P299" s="217"/>
      <c r="Q299" s="217"/>
      <c r="R299" s="217"/>
      <c r="S299" s="217"/>
      <c r="T299" s="218"/>
      <c r="AT299" s="219" t="s">
        <v>534</v>
      </c>
      <c r="AU299" s="219" t="s">
        <v>78</v>
      </c>
      <c r="AV299" s="13" t="s">
        <v>76</v>
      </c>
      <c r="AW299" s="13" t="s">
        <v>30</v>
      </c>
      <c r="AX299" s="13" t="s">
        <v>68</v>
      </c>
      <c r="AY299" s="219" t="s">
        <v>117</v>
      </c>
    </row>
    <row r="300" spans="1:65" s="14" customFormat="1" ht="11.25">
      <c r="B300" s="220"/>
      <c r="C300" s="221"/>
      <c r="D300" s="192" t="s">
        <v>534</v>
      </c>
      <c r="E300" s="222" t="s">
        <v>19</v>
      </c>
      <c r="F300" s="223" t="s">
        <v>760</v>
      </c>
      <c r="G300" s="221"/>
      <c r="H300" s="224">
        <v>11.9</v>
      </c>
      <c r="I300" s="225"/>
      <c r="J300" s="221"/>
      <c r="K300" s="221"/>
      <c r="L300" s="226"/>
      <c r="M300" s="227"/>
      <c r="N300" s="228"/>
      <c r="O300" s="228"/>
      <c r="P300" s="228"/>
      <c r="Q300" s="228"/>
      <c r="R300" s="228"/>
      <c r="S300" s="228"/>
      <c r="T300" s="229"/>
      <c r="AT300" s="230" t="s">
        <v>534</v>
      </c>
      <c r="AU300" s="230" t="s">
        <v>78</v>
      </c>
      <c r="AV300" s="14" t="s">
        <v>78</v>
      </c>
      <c r="AW300" s="14" t="s">
        <v>30</v>
      </c>
      <c r="AX300" s="14" t="s">
        <v>68</v>
      </c>
      <c r="AY300" s="230" t="s">
        <v>117</v>
      </c>
    </row>
    <row r="301" spans="1:65" s="13" customFormat="1" ht="11.25">
      <c r="B301" s="210"/>
      <c r="C301" s="211"/>
      <c r="D301" s="192" t="s">
        <v>534</v>
      </c>
      <c r="E301" s="212" t="s">
        <v>19</v>
      </c>
      <c r="F301" s="213" t="s">
        <v>761</v>
      </c>
      <c r="G301" s="211"/>
      <c r="H301" s="212" t="s">
        <v>19</v>
      </c>
      <c r="I301" s="214"/>
      <c r="J301" s="211"/>
      <c r="K301" s="211"/>
      <c r="L301" s="215"/>
      <c r="M301" s="216"/>
      <c r="N301" s="217"/>
      <c r="O301" s="217"/>
      <c r="P301" s="217"/>
      <c r="Q301" s="217"/>
      <c r="R301" s="217"/>
      <c r="S301" s="217"/>
      <c r="T301" s="218"/>
      <c r="AT301" s="219" t="s">
        <v>534</v>
      </c>
      <c r="AU301" s="219" t="s">
        <v>78</v>
      </c>
      <c r="AV301" s="13" t="s">
        <v>76</v>
      </c>
      <c r="AW301" s="13" t="s">
        <v>30</v>
      </c>
      <c r="AX301" s="13" t="s">
        <v>68</v>
      </c>
      <c r="AY301" s="219" t="s">
        <v>117</v>
      </c>
    </row>
    <row r="302" spans="1:65" s="14" customFormat="1" ht="11.25">
      <c r="B302" s="220"/>
      <c r="C302" s="221"/>
      <c r="D302" s="192" t="s">
        <v>534</v>
      </c>
      <c r="E302" s="222" t="s">
        <v>19</v>
      </c>
      <c r="F302" s="223" t="s">
        <v>731</v>
      </c>
      <c r="G302" s="221"/>
      <c r="H302" s="224">
        <v>159</v>
      </c>
      <c r="I302" s="225"/>
      <c r="J302" s="221"/>
      <c r="K302" s="221"/>
      <c r="L302" s="226"/>
      <c r="M302" s="227"/>
      <c r="N302" s="228"/>
      <c r="O302" s="228"/>
      <c r="P302" s="228"/>
      <c r="Q302" s="228"/>
      <c r="R302" s="228"/>
      <c r="S302" s="228"/>
      <c r="T302" s="229"/>
      <c r="AT302" s="230" t="s">
        <v>534</v>
      </c>
      <c r="AU302" s="230" t="s">
        <v>78</v>
      </c>
      <c r="AV302" s="14" t="s">
        <v>78</v>
      </c>
      <c r="AW302" s="14" t="s">
        <v>30</v>
      </c>
      <c r="AX302" s="14" t="s">
        <v>68</v>
      </c>
      <c r="AY302" s="230" t="s">
        <v>117</v>
      </c>
    </row>
    <row r="303" spans="1:65" s="15" customFormat="1" ht="11.25">
      <c r="B303" s="231"/>
      <c r="C303" s="232"/>
      <c r="D303" s="192" t="s">
        <v>534</v>
      </c>
      <c r="E303" s="233" t="s">
        <v>19</v>
      </c>
      <c r="F303" s="234" t="s">
        <v>552</v>
      </c>
      <c r="G303" s="232"/>
      <c r="H303" s="235">
        <v>170.9</v>
      </c>
      <c r="I303" s="236"/>
      <c r="J303" s="232"/>
      <c r="K303" s="232"/>
      <c r="L303" s="237"/>
      <c r="M303" s="238"/>
      <c r="N303" s="239"/>
      <c r="O303" s="239"/>
      <c r="P303" s="239"/>
      <c r="Q303" s="239"/>
      <c r="R303" s="239"/>
      <c r="S303" s="239"/>
      <c r="T303" s="240"/>
      <c r="AT303" s="241" t="s">
        <v>534</v>
      </c>
      <c r="AU303" s="241" t="s">
        <v>78</v>
      </c>
      <c r="AV303" s="15" t="s">
        <v>123</v>
      </c>
      <c r="AW303" s="15" t="s">
        <v>30</v>
      </c>
      <c r="AX303" s="15" t="s">
        <v>76</v>
      </c>
      <c r="AY303" s="241" t="s">
        <v>117</v>
      </c>
    </row>
    <row r="304" spans="1:65" s="2" customFormat="1" ht="16.5" customHeight="1">
      <c r="A304" s="35"/>
      <c r="B304" s="36"/>
      <c r="C304" s="179" t="s">
        <v>312</v>
      </c>
      <c r="D304" s="179" t="s">
        <v>118</v>
      </c>
      <c r="E304" s="180" t="s">
        <v>783</v>
      </c>
      <c r="F304" s="181" t="s">
        <v>784</v>
      </c>
      <c r="G304" s="182" t="s">
        <v>530</v>
      </c>
      <c r="H304" s="183">
        <v>170.9</v>
      </c>
      <c r="I304" s="184"/>
      <c r="J304" s="185">
        <f>ROUND(I304*H304,2)</f>
        <v>0</v>
      </c>
      <c r="K304" s="181" t="s">
        <v>519</v>
      </c>
      <c r="L304" s="40"/>
      <c r="M304" s="186" t="s">
        <v>19</v>
      </c>
      <c r="N304" s="187" t="s">
        <v>39</v>
      </c>
      <c r="O304" s="65"/>
      <c r="P304" s="188">
        <f>O304*H304</f>
        <v>0</v>
      </c>
      <c r="Q304" s="188">
        <v>5.1000000000000004E-4</v>
      </c>
      <c r="R304" s="188">
        <f>Q304*H304</f>
        <v>8.7159000000000014E-2</v>
      </c>
      <c r="S304" s="188">
        <v>0</v>
      </c>
      <c r="T304" s="189">
        <f>S304*H304</f>
        <v>0</v>
      </c>
      <c r="U304" s="35"/>
      <c r="V304" s="35"/>
      <c r="W304" s="35"/>
      <c r="X304" s="35"/>
      <c r="Y304" s="35"/>
      <c r="Z304" s="35"/>
      <c r="AA304" s="35"/>
      <c r="AB304" s="35"/>
      <c r="AC304" s="35"/>
      <c r="AD304" s="35"/>
      <c r="AE304" s="35"/>
      <c r="AR304" s="190" t="s">
        <v>123</v>
      </c>
      <c r="AT304" s="190" t="s">
        <v>118</v>
      </c>
      <c r="AU304" s="190" t="s">
        <v>78</v>
      </c>
      <c r="AY304" s="18" t="s">
        <v>117</v>
      </c>
      <c r="BE304" s="191">
        <f>IF(N304="základní",J304,0)</f>
        <v>0</v>
      </c>
      <c r="BF304" s="191">
        <f>IF(N304="snížená",J304,0)</f>
        <v>0</v>
      </c>
      <c r="BG304" s="191">
        <f>IF(N304="zákl. přenesená",J304,0)</f>
        <v>0</v>
      </c>
      <c r="BH304" s="191">
        <f>IF(N304="sníž. přenesená",J304,0)</f>
        <v>0</v>
      </c>
      <c r="BI304" s="191">
        <f>IF(N304="nulová",J304,0)</f>
        <v>0</v>
      </c>
      <c r="BJ304" s="18" t="s">
        <v>76</v>
      </c>
      <c r="BK304" s="191">
        <f>ROUND(I304*H304,2)</f>
        <v>0</v>
      </c>
      <c r="BL304" s="18" t="s">
        <v>123</v>
      </c>
      <c r="BM304" s="190" t="s">
        <v>785</v>
      </c>
    </row>
    <row r="305" spans="1:65" s="13" customFormat="1" ht="11.25">
      <c r="B305" s="210"/>
      <c r="C305" s="211"/>
      <c r="D305" s="192" t="s">
        <v>534</v>
      </c>
      <c r="E305" s="212" t="s">
        <v>19</v>
      </c>
      <c r="F305" s="213" t="s">
        <v>759</v>
      </c>
      <c r="G305" s="211"/>
      <c r="H305" s="212" t="s">
        <v>19</v>
      </c>
      <c r="I305" s="214"/>
      <c r="J305" s="211"/>
      <c r="K305" s="211"/>
      <c r="L305" s="215"/>
      <c r="M305" s="216"/>
      <c r="N305" s="217"/>
      <c r="O305" s="217"/>
      <c r="P305" s="217"/>
      <c r="Q305" s="217"/>
      <c r="R305" s="217"/>
      <c r="S305" s="217"/>
      <c r="T305" s="218"/>
      <c r="AT305" s="219" t="s">
        <v>534</v>
      </c>
      <c r="AU305" s="219" t="s">
        <v>78</v>
      </c>
      <c r="AV305" s="13" t="s">
        <v>76</v>
      </c>
      <c r="AW305" s="13" t="s">
        <v>30</v>
      </c>
      <c r="AX305" s="13" t="s">
        <v>68</v>
      </c>
      <c r="AY305" s="219" t="s">
        <v>117</v>
      </c>
    </row>
    <row r="306" spans="1:65" s="14" customFormat="1" ht="11.25">
      <c r="B306" s="220"/>
      <c r="C306" s="221"/>
      <c r="D306" s="192" t="s">
        <v>534</v>
      </c>
      <c r="E306" s="222" t="s">
        <v>19</v>
      </c>
      <c r="F306" s="223" t="s">
        <v>760</v>
      </c>
      <c r="G306" s="221"/>
      <c r="H306" s="224">
        <v>11.9</v>
      </c>
      <c r="I306" s="225"/>
      <c r="J306" s="221"/>
      <c r="K306" s="221"/>
      <c r="L306" s="226"/>
      <c r="M306" s="227"/>
      <c r="N306" s="228"/>
      <c r="O306" s="228"/>
      <c r="P306" s="228"/>
      <c r="Q306" s="228"/>
      <c r="R306" s="228"/>
      <c r="S306" s="228"/>
      <c r="T306" s="229"/>
      <c r="AT306" s="230" t="s">
        <v>534</v>
      </c>
      <c r="AU306" s="230" t="s">
        <v>78</v>
      </c>
      <c r="AV306" s="14" t="s">
        <v>78</v>
      </c>
      <c r="AW306" s="14" t="s">
        <v>30</v>
      </c>
      <c r="AX306" s="14" t="s">
        <v>68</v>
      </c>
      <c r="AY306" s="230" t="s">
        <v>117</v>
      </c>
    </row>
    <row r="307" spans="1:65" s="13" customFormat="1" ht="11.25">
      <c r="B307" s="210"/>
      <c r="C307" s="211"/>
      <c r="D307" s="192" t="s">
        <v>534</v>
      </c>
      <c r="E307" s="212" t="s">
        <v>19</v>
      </c>
      <c r="F307" s="213" t="s">
        <v>761</v>
      </c>
      <c r="G307" s="211"/>
      <c r="H307" s="212" t="s">
        <v>19</v>
      </c>
      <c r="I307" s="214"/>
      <c r="J307" s="211"/>
      <c r="K307" s="211"/>
      <c r="L307" s="215"/>
      <c r="M307" s="216"/>
      <c r="N307" s="217"/>
      <c r="O307" s="217"/>
      <c r="P307" s="217"/>
      <c r="Q307" s="217"/>
      <c r="R307" s="217"/>
      <c r="S307" s="217"/>
      <c r="T307" s="218"/>
      <c r="AT307" s="219" t="s">
        <v>534</v>
      </c>
      <c r="AU307" s="219" t="s">
        <v>78</v>
      </c>
      <c r="AV307" s="13" t="s">
        <v>76</v>
      </c>
      <c r="AW307" s="13" t="s">
        <v>30</v>
      </c>
      <c r="AX307" s="13" t="s">
        <v>68</v>
      </c>
      <c r="AY307" s="219" t="s">
        <v>117</v>
      </c>
    </row>
    <row r="308" spans="1:65" s="14" customFormat="1" ht="11.25">
      <c r="B308" s="220"/>
      <c r="C308" s="221"/>
      <c r="D308" s="192" t="s">
        <v>534</v>
      </c>
      <c r="E308" s="222" t="s">
        <v>19</v>
      </c>
      <c r="F308" s="223" t="s">
        <v>731</v>
      </c>
      <c r="G308" s="221"/>
      <c r="H308" s="224">
        <v>159</v>
      </c>
      <c r="I308" s="225"/>
      <c r="J308" s="221"/>
      <c r="K308" s="221"/>
      <c r="L308" s="226"/>
      <c r="M308" s="227"/>
      <c r="N308" s="228"/>
      <c r="O308" s="228"/>
      <c r="P308" s="228"/>
      <c r="Q308" s="228"/>
      <c r="R308" s="228"/>
      <c r="S308" s="228"/>
      <c r="T308" s="229"/>
      <c r="AT308" s="230" t="s">
        <v>534</v>
      </c>
      <c r="AU308" s="230" t="s">
        <v>78</v>
      </c>
      <c r="AV308" s="14" t="s">
        <v>78</v>
      </c>
      <c r="AW308" s="14" t="s">
        <v>30</v>
      </c>
      <c r="AX308" s="14" t="s">
        <v>68</v>
      </c>
      <c r="AY308" s="230" t="s">
        <v>117</v>
      </c>
    </row>
    <row r="309" spans="1:65" s="15" customFormat="1" ht="11.25">
      <c r="B309" s="231"/>
      <c r="C309" s="232"/>
      <c r="D309" s="192" t="s">
        <v>534</v>
      </c>
      <c r="E309" s="233" t="s">
        <v>19</v>
      </c>
      <c r="F309" s="234" t="s">
        <v>552</v>
      </c>
      <c r="G309" s="232"/>
      <c r="H309" s="235">
        <v>170.9</v>
      </c>
      <c r="I309" s="236"/>
      <c r="J309" s="232"/>
      <c r="K309" s="232"/>
      <c r="L309" s="237"/>
      <c r="M309" s="238"/>
      <c r="N309" s="239"/>
      <c r="O309" s="239"/>
      <c r="P309" s="239"/>
      <c r="Q309" s="239"/>
      <c r="R309" s="239"/>
      <c r="S309" s="239"/>
      <c r="T309" s="240"/>
      <c r="AT309" s="241" t="s">
        <v>534</v>
      </c>
      <c r="AU309" s="241" t="s">
        <v>78</v>
      </c>
      <c r="AV309" s="15" t="s">
        <v>123</v>
      </c>
      <c r="AW309" s="15" t="s">
        <v>30</v>
      </c>
      <c r="AX309" s="15" t="s">
        <v>76</v>
      </c>
      <c r="AY309" s="241" t="s">
        <v>117</v>
      </c>
    </row>
    <row r="310" spans="1:65" s="2" customFormat="1" ht="21.75" customHeight="1">
      <c r="A310" s="35"/>
      <c r="B310" s="36"/>
      <c r="C310" s="179" t="s">
        <v>316</v>
      </c>
      <c r="D310" s="179" t="s">
        <v>118</v>
      </c>
      <c r="E310" s="180" t="s">
        <v>786</v>
      </c>
      <c r="F310" s="181" t="s">
        <v>787</v>
      </c>
      <c r="G310" s="182" t="s">
        <v>530</v>
      </c>
      <c r="H310" s="183">
        <v>170.9</v>
      </c>
      <c r="I310" s="184"/>
      <c r="J310" s="185">
        <f>ROUND(I310*H310,2)</f>
        <v>0</v>
      </c>
      <c r="K310" s="181" t="s">
        <v>519</v>
      </c>
      <c r="L310" s="40"/>
      <c r="M310" s="186" t="s">
        <v>19</v>
      </c>
      <c r="N310" s="187" t="s">
        <v>39</v>
      </c>
      <c r="O310" s="65"/>
      <c r="P310" s="188">
        <f>O310*H310</f>
        <v>0</v>
      </c>
      <c r="Q310" s="188">
        <v>0.10373</v>
      </c>
      <c r="R310" s="188">
        <f>Q310*H310</f>
        <v>17.727457000000001</v>
      </c>
      <c r="S310" s="188">
        <v>0</v>
      </c>
      <c r="T310" s="189">
        <f>S310*H310</f>
        <v>0</v>
      </c>
      <c r="U310" s="35"/>
      <c r="V310" s="35"/>
      <c r="W310" s="35"/>
      <c r="X310" s="35"/>
      <c r="Y310" s="35"/>
      <c r="Z310" s="35"/>
      <c r="AA310" s="35"/>
      <c r="AB310" s="35"/>
      <c r="AC310" s="35"/>
      <c r="AD310" s="35"/>
      <c r="AE310" s="35"/>
      <c r="AR310" s="190" t="s">
        <v>123</v>
      </c>
      <c r="AT310" s="190" t="s">
        <v>118</v>
      </c>
      <c r="AU310" s="190" t="s">
        <v>78</v>
      </c>
      <c r="AY310" s="18" t="s">
        <v>117</v>
      </c>
      <c r="BE310" s="191">
        <f>IF(N310="základní",J310,0)</f>
        <v>0</v>
      </c>
      <c r="BF310" s="191">
        <f>IF(N310="snížená",J310,0)</f>
        <v>0</v>
      </c>
      <c r="BG310" s="191">
        <f>IF(N310="zákl. přenesená",J310,0)</f>
        <v>0</v>
      </c>
      <c r="BH310" s="191">
        <f>IF(N310="sníž. přenesená",J310,0)</f>
        <v>0</v>
      </c>
      <c r="BI310" s="191">
        <f>IF(N310="nulová",J310,0)</f>
        <v>0</v>
      </c>
      <c r="BJ310" s="18" t="s">
        <v>76</v>
      </c>
      <c r="BK310" s="191">
        <f>ROUND(I310*H310,2)</f>
        <v>0</v>
      </c>
      <c r="BL310" s="18" t="s">
        <v>123</v>
      </c>
      <c r="BM310" s="190" t="s">
        <v>788</v>
      </c>
    </row>
    <row r="311" spans="1:65" s="2" customFormat="1" ht="48.75">
      <c r="A311" s="35"/>
      <c r="B311" s="36"/>
      <c r="C311" s="37"/>
      <c r="D311" s="192" t="s">
        <v>521</v>
      </c>
      <c r="E311" s="37"/>
      <c r="F311" s="193" t="s">
        <v>789</v>
      </c>
      <c r="G311" s="37"/>
      <c r="H311" s="37"/>
      <c r="I311" s="109"/>
      <c r="J311" s="37"/>
      <c r="K311" s="37"/>
      <c r="L311" s="40"/>
      <c r="M311" s="194"/>
      <c r="N311" s="195"/>
      <c r="O311" s="65"/>
      <c r="P311" s="65"/>
      <c r="Q311" s="65"/>
      <c r="R311" s="65"/>
      <c r="S311" s="65"/>
      <c r="T311" s="66"/>
      <c r="U311" s="35"/>
      <c r="V311" s="35"/>
      <c r="W311" s="35"/>
      <c r="X311" s="35"/>
      <c r="Y311" s="35"/>
      <c r="Z311" s="35"/>
      <c r="AA311" s="35"/>
      <c r="AB311" s="35"/>
      <c r="AC311" s="35"/>
      <c r="AD311" s="35"/>
      <c r="AE311" s="35"/>
      <c r="AT311" s="18" t="s">
        <v>521</v>
      </c>
      <c r="AU311" s="18" t="s">
        <v>78</v>
      </c>
    </row>
    <row r="312" spans="1:65" s="2" customFormat="1" ht="87.75">
      <c r="A312" s="35"/>
      <c r="B312" s="36"/>
      <c r="C312" s="37"/>
      <c r="D312" s="192" t="s">
        <v>125</v>
      </c>
      <c r="E312" s="37"/>
      <c r="F312" s="193" t="s">
        <v>790</v>
      </c>
      <c r="G312" s="37"/>
      <c r="H312" s="37"/>
      <c r="I312" s="109"/>
      <c r="J312" s="37"/>
      <c r="K312" s="37"/>
      <c r="L312" s="40"/>
      <c r="M312" s="194"/>
      <c r="N312" s="195"/>
      <c r="O312" s="65"/>
      <c r="P312" s="65"/>
      <c r="Q312" s="65"/>
      <c r="R312" s="65"/>
      <c r="S312" s="65"/>
      <c r="T312" s="66"/>
      <c r="U312" s="35"/>
      <c r="V312" s="35"/>
      <c r="W312" s="35"/>
      <c r="X312" s="35"/>
      <c r="Y312" s="35"/>
      <c r="Z312" s="35"/>
      <c r="AA312" s="35"/>
      <c r="AB312" s="35"/>
      <c r="AC312" s="35"/>
      <c r="AD312" s="35"/>
      <c r="AE312" s="35"/>
      <c r="AT312" s="18" t="s">
        <v>125</v>
      </c>
      <c r="AU312" s="18" t="s">
        <v>78</v>
      </c>
    </row>
    <row r="313" spans="1:65" s="13" customFormat="1" ht="11.25">
      <c r="B313" s="210"/>
      <c r="C313" s="211"/>
      <c r="D313" s="192" t="s">
        <v>534</v>
      </c>
      <c r="E313" s="212" t="s">
        <v>19</v>
      </c>
      <c r="F313" s="213" t="s">
        <v>791</v>
      </c>
      <c r="G313" s="211"/>
      <c r="H313" s="212" t="s">
        <v>19</v>
      </c>
      <c r="I313" s="214"/>
      <c r="J313" s="211"/>
      <c r="K313" s="211"/>
      <c r="L313" s="215"/>
      <c r="M313" s="216"/>
      <c r="N313" s="217"/>
      <c r="O313" s="217"/>
      <c r="P313" s="217"/>
      <c r="Q313" s="217"/>
      <c r="R313" s="217"/>
      <c r="S313" s="217"/>
      <c r="T313" s="218"/>
      <c r="AT313" s="219" t="s">
        <v>534</v>
      </c>
      <c r="AU313" s="219" t="s">
        <v>78</v>
      </c>
      <c r="AV313" s="13" t="s">
        <v>76</v>
      </c>
      <c r="AW313" s="13" t="s">
        <v>30</v>
      </c>
      <c r="AX313" s="13" t="s">
        <v>68</v>
      </c>
      <c r="AY313" s="219" t="s">
        <v>117</v>
      </c>
    </row>
    <row r="314" spans="1:65" s="14" customFormat="1" ht="11.25">
      <c r="B314" s="220"/>
      <c r="C314" s="221"/>
      <c r="D314" s="192" t="s">
        <v>534</v>
      </c>
      <c r="E314" s="222" t="s">
        <v>19</v>
      </c>
      <c r="F314" s="223" t="s">
        <v>760</v>
      </c>
      <c r="G314" s="221"/>
      <c r="H314" s="224">
        <v>11.9</v>
      </c>
      <c r="I314" s="225"/>
      <c r="J314" s="221"/>
      <c r="K314" s="221"/>
      <c r="L314" s="226"/>
      <c r="M314" s="227"/>
      <c r="N314" s="228"/>
      <c r="O314" s="228"/>
      <c r="P314" s="228"/>
      <c r="Q314" s="228"/>
      <c r="R314" s="228"/>
      <c r="S314" s="228"/>
      <c r="T314" s="229"/>
      <c r="AT314" s="230" t="s">
        <v>534</v>
      </c>
      <c r="AU314" s="230" t="s">
        <v>78</v>
      </c>
      <c r="AV314" s="14" t="s">
        <v>78</v>
      </c>
      <c r="AW314" s="14" t="s">
        <v>30</v>
      </c>
      <c r="AX314" s="14" t="s">
        <v>68</v>
      </c>
      <c r="AY314" s="230" t="s">
        <v>117</v>
      </c>
    </row>
    <row r="315" spans="1:65" s="13" customFormat="1" ht="11.25">
      <c r="B315" s="210"/>
      <c r="C315" s="211"/>
      <c r="D315" s="192" t="s">
        <v>534</v>
      </c>
      <c r="E315" s="212" t="s">
        <v>19</v>
      </c>
      <c r="F315" s="213" t="s">
        <v>761</v>
      </c>
      <c r="G315" s="211"/>
      <c r="H315" s="212" t="s">
        <v>19</v>
      </c>
      <c r="I315" s="214"/>
      <c r="J315" s="211"/>
      <c r="K315" s="211"/>
      <c r="L315" s="215"/>
      <c r="M315" s="216"/>
      <c r="N315" s="217"/>
      <c r="O315" s="217"/>
      <c r="P315" s="217"/>
      <c r="Q315" s="217"/>
      <c r="R315" s="217"/>
      <c r="S315" s="217"/>
      <c r="T315" s="218"/>
      <c r="AT315" s="219" t="s">
        <v>534</v>
      </c>
      <c r="AU315" s="219" t="s">
        <v>78</v>
      </c>
      <c r="AV315" s="13" t="s">
        <v>76</v>
      </c>
      <c r="AW315" s="13" t="s">
        <v>30</v>
      </c>
      <c r="AX315" s="13" t="s">
        <v>68</v>
      </c>
      <c r="AY315" s="219" t="s">
        <v>117</v>
      </c>
    </row>
    <row r="316" spans="1:65" s="14" customFormat="1" ht="11.25">
      <c r="B316" s="220"/>
      <c r="C316" s="221"/>
      <c r="D316" s="192" t="s">
        <v>534</v>
      </c>
      <c r="E316" s="222" t="s">
        <v>19</v>
      </c>
      <c r="F316" s="223" t="s">
        <v>731</v>
      </c>
      <c r="G316" s="221"/>
      <c r="H316" s="224">
        <v>159</v>
      </c>
      <c r="I316" s="225"/>
      <c r="J316" s="221"/>
      <c r="K316" s="221"/>
      <c r="L316" s="226"/>
      <c r="M316" s="227"/>
      <c r="N316" s="228"/>
      <c r="O316" s="228"/>
      <c r="P316" s="228"/>
      <c r="Q316" s="228"/>
      <c r="R316" s="228"/>
      <c r="S316" s="228"/>
      <c r="T316" s="229"/>
      <c r="AT316" s="230" t="s">
        <v>534</v>
      </c>
      <c r="AU316" s="230" t="s">
        <v>78</v>
      </c>
      <c r="AV316" s="14" t="s">
        <v>78</v>
      </c>
      <c r="AW316" s="14" t="s">
        <v>30</v>
      </c>
      <c r="AX316" s="14" t="s">
        <v>68</v>
      </c>
      <c r="AY316" s="230" t="s">
        <v>117</v>
      </c>
    </row>
    <row r="317" spans="1:65" s="15" customFormat="1" ht="11.25">
      <c r="B317" s="231"/>
      <c r="C317" s="232"/>
      <c r="D317" s="192" t="s">
        <v>534</v>
      </c>
      <c r="E317" s="233" t="s">
        <v>19</v>
      </c>
      <c r="F317" s="234" t="s">
        <v>552</v>
      </c>
      <c r="G317" s="232"/>
      <c r="H317" s="235">
        <v>170.9</v>
      </c>
      <c r="I317" s="236"/>
      <c r="J317" s="232"/>
      <c r="K317" s="232"/>
      <c r="L317" s="237"/>
      <c r="M317" s="238"/>
      <c r="N317" s="239"/>
      <c r="O317" s="239"/>
      <c r="P317" s="239"/>
      <c r="Q317" s="239"/>
      <c r="R317" s="239"/>
      <c r="S317" s="239"/>
      <c r="T317" s="240"/>
      <c r="AT317" s="241" t="s">
        <v>534</v>
      </c>
      <c r="AU317" s="241" t="s">
        <v>78</v>
      </c>
      <c r="AV317" s="15" t="s">
        <v>123</v>
      </c>
      <c r="AW317" s="15" t="s">
        <v>30</v>
      </c>
      <c r="AX317" s="15" t="s">
        <v>76</v>
      </c>
      <c r="AY317" s="241" t="s">
        <v>117</v>
      </c>
    </row>
    <row r="318" spans="1:65" s="2" customFormat="1" ht="33" customHeight="1">
      <c r="A318" s="35"/>
      <c r="B318" s="36"/>
      <c r="C318" s="179" t="s">
        <v>320</v>
      </c>
      <c r="D318" s="179" t="s">
        <v>118</v>
      </c>
      <c r="E318" s="180" t="s">
        <v>792</v>
      </c>
      <c r="F318" s="181" t="s">
        <v>793</v>
      </c>
      <c r="G318" s="182" t="s">
        <v>530</v>
      </c>
      <c r="H318" s="183">
        <v>136</v>
      </c>
      <c r="I318" s="184"/>
      <c r="J318" s="185">
        <f>ROUND(I318*H318,2)</f>
        <v>0</v>
      </c>
      <c r="K318" s="181" t="s">
        <v>519</v>
      </c>
      <c r="L318" s="40"/>
      <c r="M318" s="186" t="s">
        <v>19</v>
      </c>
      <c r="N318" s="187" t="s">
        <v>39</v>
      </c>
      <c r="O318" s="65"/>
      <c r="P318" s="188">
        <f>O318*H318</f>
        <v>0</v>
      </c>
      <c r="Q318" s="188">
        <v>8.4250000000000005E-2</v>
      </c>
      <c r="R318" s="188">
        <f>Q318*H318</f>
        <v>11.458</v>
      </c>
      <c r="S318" s="188">
        <v>0</v>
      </c>
      <c r="T318" s="189">
        <f>S318*H318</f>
        <v>0</v>
      </c>
      <c r="U318" s="35"/>
      <c r="V318" s="35"/>
      <c r="W318" s="35"/>
      <c r="X318" s="35"/>
      <c r="Y318" s="35"/>
      <c r="Z318" s="35"/>
      <c r="AA318" s="35"/>
      <c r="AB318" s="35"/>
      <c r="AC318" s="35"/>
      <c r="AD318" s="35"/>
      <c r="AE318" s="35"/>
      <c r="AR318" s="190" t="s">
        <v>123</v>
      </c>
      <c r="AT318" s="190" t="s">
        <v>118</v>
      </c>
      <c r="AU318" s="190" t="s">
        <v>78</v>
      </c>
      <c r="AY318" s="18" t="s">
        <v>117</v>
      </c>
      <c r="BE318" s="191">
        <f>IF(N318="základní",J318,0)</f>
        <v>0</v>
      </c>
      <c r="BF318" s="191">
        <f>IF(N318="snížená",J318,0)</f>
        <v>0</v>
      </c>
      <c r="BG318" s="191">
        <f>IF(N318="zákl. přenesená",J318,0)</f>
        <v>0</v>
      </c>
      <c r="BH318" s="191">
        <f>IF(N318="sníž. přenesená",J318,0)</f>
        <v>0</v>
      </c>
      <c r="BI318" s="191">
        <f>IF(N318="nulová",J318,0)</f>
        <v>0</v>
      </c>
      <c r="BJ318" s="18" t="s">
        <v>76</v>
      </c>
      <c r="BK318" s="191">
        <f>ROUND(I318*H318,2)</f>
        <v>0</v>
      </c>
      <c r="BL318" s="18" t="s">
        <v>123</v>
      </c>
      <c r="BM318" s="190" t="s">
        <v>794</v>
      </c>
    </row>
    <row r="319" spans="1:65" s="2" customFormat="1" ht="107.25">
      <c r="A319" s="35"/>
      <c r="B319" s="36"/>
      <c r="C319" s="37"/>
      <c r="D319" s="192" t="s">
        <v>521</v>
      </c>
      <c r="E319" s="37"/>
      <c r="F319" s="193" t="s">
        <v>795</v>
      </c>
      <c r="G319" s="37"/>
      <c r="H319" s="37"/>
      <c r="I319" s="109"/>
      <c r="J319" s="37"/>
      <c r="K319" s="37"/>
      <c r="L319" s="40"/>
      <c r="M319" s="194"/>
      <c r="N319" s="195"/>
      <c r="O319" s="65"/>
      <c r="P319" s="65"/>
      <c r="Q319" s="65"/>
      <c r="R319" s="65"/>
      <c r="S319" s="65"/>
      <c r="T319" s="66"/>
      <c r="U319" s="35"/>
      <c r="V319" s="35"/>
      <c r="W319" s="35"/>
      <c r="X319" s="35"/>
      <c r="Y319" s="35"/>
      <c r="Z319" s="35"/>
      <c r="AA319" s="35"/>
      <c r="AB319" s="35"/>
      <c r="AC319" s="35"/>
      <c r="AD319" s="35"/>
      <c r="AE319" s="35"/>
      <c r="AT319" s="18" t="s">
        <v>521</v>
      </c>
      <c r="AU319" s="18" t="s">
        <v>78</v>
      </c>
    </row>
    <row r="320" spans="1:65" s="2" customFormat="1" ht="68.25">
      <c r="A320" s="35"/>
      <c r="B320" s="36"/>
      <c r="C320" s="37"/>
      <c r="D320" s="192" t="s">
        <v>125</v>
      </c>
      <c r="E320" s="37"/>
      <c r="F320" s="193" t="s">
        <v>796</v>
      </c>
      <c r="G320" s="37"/>
      <c r="H320" s="37"/>
      <c r="I320" s="109"/>
      <c r="J320" s="37"/>
      <c r="K320" s="37"/>
      <c r="L320" s="40"/>
      <c r="M320" s="194"/>
      <c r="N320" s="195"/>
      <c r="O320" s="65"/>
      <c r="P320" s="65"/>
      <c r="Q320" s="65"/>
      <c r="R320" s="65"/>
      <c r="S320" s="65"/>
      <c r="T320" s="66"/>
      <c r="U320" s="35"/>
      <c r="V320" s="35"/>
      <c r="W320" s="35"/>
      <c r="X320" s="35"/>
      <c r="Y320" s="35"/>
      <c r="Z320" s="35"/>
      <c r="AA320" s="35"/>
      <c r="AB320" s="35"/>
      <c r="AC320" s="35"/>
      <c r="AD320" s="35"/>
      <c r="AE320" s="35"/>
      <c r="AT320" s="18" t="s">
        <v>125</v>
      </c>
      <c r="AU320" s="18" t="s">
        <v>78</v>
      </c>
    </row>
    <row r="321" spans="1:65" s="13" customFormat="1" ht="11.25">
      <c r="B321" s="210"/>
      <c r="C321" s="211"/>
      <c r="D321" s="192" t="s">
        <v>534</v>
      </c>
      <c r="E321" s="212" t="s">
        <v>19</v>
      </c>
      <c r="F321" s="213" t="s">
        <v>762</v>
      </c>
      <c r="G321" s="211"/>
      <c r="H321" s="212" t="s">
        <v>19</v>
      </c>
      <c r="I321" s="214"/>
      <c r="J321" s="211"/>
      <c r="K321" s="211"/>
      <c r="L321" s="215"/>
      <c r="M321" s="216"/>
      <c r="N321" s="217"/>
      <c r="O321" s="217"/>
      <c r="P321" s="217"/>
      <c r="Q321" s="217"/>
      <c r="R321" s="217"/>
      <c r="S321" s="217"/>
      <c r="T321" s="218"/>
      <c r="AT321" s="219" t="s">
        <v>534</v>
      </c>
      <c r="AU321" s="219" t="s">
        <v>78</v>
      </c>
      <c r="AV321" s="13" t="s">
        <v>76</v>
      </c>
      <c r="AW321" s="13" t="s">
        <v>30</v>
      </c>
      <c r="AX321" s="13" t="s">
        <v>68</v>
      </c>
      <c r="AY321" s="219" t="s">
        <v>117</v>
      </c>
    </row>
    <row r="322" spans="1:65" s="14" customFormat="1" ht="11.25">
      <c r="B322" s="220"/>
      <c r="C322" s="221"/>
      <c r="D322" s="192" t="s">
        <v>534</v>
      </c>
      <c r="E322" s="222" t="s">
        <v>19</v>
      </c>
      <c r="F322" s="223" t="s">
        <v>763</v>
      </c>
      <c r="G322" s="221"/>
      <c r="H322" s="224">
        <v>136</v>
      </c>
      <c r="I322" s="225"/>
      <c r="J322" s="221"/>
      <c r="K322" s="221"/>
      <c r="L322" s="226"/>
      <c r="M322" s="227"/>
      <c r="N322" s="228"/>
      <c r="O322" s="228"/>
      <c r="P322" s="228"/>
      <c r="Q322" s="228"/>
      <c r="R322" s="228"/>
      <c r="S322" s="228"/>
      <c r="T322" s="229"/>
      <c r="AT322" s="230" t="s">
        <v>534</v>
      </c>
      <c r="AU322" s="230" t="s">
        <v>78</v>
      </c>
      <c r="AV322" s="14" t="s">
        <v>78</v>
      </c>
      <c r="AW322" s="14" t="s">
        <v>30</v>
      </c>
      <c r="AX322" s="14" t="s">
        <v>76</v>
      </c>
      <c r="AY322" s="230" t="s">
        <v>117</v>
      </c>
    </row>
    <row r="323" spans="1:65" s="2" customFormat="1" ht="16.5" customHeight="1">
      <c r="A323" s="35"/>
      <c r="B323" s="36"/>
      <c r="C323" s="242" t="s">
        <v>324</v>
      </c>
      <c r="D323" s="242" t="s">
        <v>644</v>
      </c>
      <c r="E323" s="243" t="s">
        <v>797</v>
      </c>
      <c r="F323" s="244" t="s">
        <v>798</v>
      </c>
      <c r="G323" s="245" t="s">
        <v>530</v>
      </c>
      <c r="H323" s="246">
        <v>138.72</v>
      </c>
      <c r="I323" s="247"/>
      <c r="J323" s="248">
        <f>ROUND(I323*H323,2)</f>
        <v>0</v>
      </c>
      <c r="K323" s="244" t="s">
        <v>519</v>
      </c>
      <c r="L323" s="249"/>
      <c r="M323" s="250" t="s">
        <v>19</v>
      </c>
      <c r="N323" s="251" t="s">
        <v>39</v>
      </c>
      <c r="O323" s="65"/>
      <c r="P323" s="188">
        <f>O323*H323</f>
        <v>0</v>
      </c>
      <c r="Q323" s="188">
        <v>0.13100000000000001</v>
      </c>
      <c r="R323" s="188">
        <f>Q323*H323</f>
        <v>18.172319999999999</v>
      </c>
      <c r="S323" s="188">
        <v>0</v>
      </c>
      <c r="T323" s="189">
        <f>S323*H323</f>
        <v>0</v>
      </c>
      <c r="U323" s="35"/>
      <c r="V323" s="35"/>
      <c r="W323" s="35"/>
      <c r="X323" s="35"/>
      <c r="Y323" s="35"/>
      <c r="Z323" s="35"/>
      <c r="AA323" s="35"/>
      <c r="AB323" s="35"/>
      <c r="AC323" s="35"/>
      <c r="AD323" s="35"/>
      <c r="AE323" s="35"/>
      <c r="AR323" s="190" t="s">
        <v>153</v>
      </c>
      <c r="AT323" s="190" t="s">
        <v>644</v>
      </c>
      <c r="AU323" s="190" t="s">
        <v>78</v>
      </c>
      <c r="AY323" s="18" t="s">
        <v>117</v>
      </c>
      <c r="BE323" s="191">
        <f>IF(N323="základní",J323,0)</f>
        <v>0</v>
      </c>
      <c r="BF323" s="191">
        <f>IF(N323="snížená",J323,0)</f>
        <v>0</v>
      </c>
      <c r="BG323" s="191">
        <f>IF(N323="zákl. přenesená",J323,0)</f>
        <v>0</v>
      </c>
      <c r="BH323" s="191">
        <f>IF(N323="sníž. přenesená",J323,0)</f>
        <v>0</v>
      </c>
      <c r="BI323" s="191">
        <f>IF(N323="nulová",J323,0)</f>
        <v>0</v>
      </c>
      <c r="BJ323" s="18" t="s">
        <v>76</v>
      </c>
      <c r="BK323" s="191">
        <f>ROUND(I323*H323,2)</f>
        <v>0</v>
      </c>
      <c r="BL323" s="18" t="s">
        <v>123</v>
      </c>
      <c r="BM323" s="190" t="s">
        <v>799</v>
      </c>
    </row>
    <row r="324" spans="1:65" s="14" customFormat="1" ht="11.25">
      <c r="B324" s="220"/>
      <c r="C324" s="221"/>
      <c r="D324" s="192" t="s">
        <v>534</v>
      </c>
      <c r="E324" s="222" t="s">
        <v>19</v>
      </c>
      <c r="F324" s="223" t="s">
        <v>800</v>
      </c>
      <c r="G324" s="221"/>
      <c r="H324" s="224">
        <v>138.72</v>
      </c>
      <c r="I324" s="225"/>
      <c r="J324" s="221"/>
      <c r="K324" s="221"/>
      <c r="L324" s="226"/>
      <c r="M324" s="227"/>
      <c r="N324" s="228"/>
      <c r="O324" s="228"/>
      <c r="P324" s="228"/>
      <c r="Q324" s="228"/>
      <c r="R324" s="228"/>
      <c r="S324" s="228"/>
      <c r="T324" s="229"/>
      <c r="AT324" s="230" t="s">
        <v>534</v>
      </c>
      <c r="AU324" s="230" t="s">
        <v>78</v>
      </c>
      <c r="AV324" s="14" t="s">
        <v>78</v>
      </c>
      <c r="AW324" s="14" t="s">
        <v>30</v>
      </c>
      <c r="AX324" s="14" t="s">
        <v>76</v>
      </c>
      <c r="AY324" s="230" t="s">
        <v>117</v>
      </c>
    </row>
    <row r="325" spans="1:65" s="2" customFormat="1" ht="33" customHeight="1">
      <c r="A325" s="35"/>
      <c r="B325" s="36"/>
      <c r="C325" s="179" t="s">
        <v>328</v>
      </c>
      <c r="D325" s="179" t="s">
        <v>118</v>
      </c>
      <c r="E325" s="180" t="s">
        <v>801</v>
      </c>
      <c r="F325" s="181" t="s">
        <v>802</v>
      </c>
      <c r="G325" s="182" t="s">
        <v>530</v>
      </c>
      <c r="H325" s="183">
        <v>1</v>
      </c>
      <c r="I325" s="184"/>
      <c r="J325" s="185">
        <f>ROUND(I325*H325,2)</f>
        <v>0</v>
      </c>
      <c r="K325" s="181" t="s">
        <v>519</v>
      </c>
      <c r="L325" s="40"/>
      <c r="M325" s="186" t="s">
        <v>19</v>
      </c>
      <c r="N325" s="187" t="s">
        <v>39</v>
      </c>
      <c r="O325" s="65"/>
      <c r="P325" s="188">
        <f>O325*H325</f>
        <v>0</v>
      </c>
      <c r="Q325" s="188">
        <v>0.10362</v>
      </c>
      <c r="R325" s="188">
        <f>Q325*H325</f>
        <v>0.10362</v>
      </c>
      <c r="S325" s="188">
        <v>0</v>
      </c>
      <c r="T325" s="189">
        <f>S325*H325</f>
        <v>0</v>
      </c>
      <c r="U325" s="35"/>
      <c r="V325" s="35"/>
      <c r="W325" s="35"/>
      <c r="X325" s="35"/>
      <c r="Y325" s="35"/>
      <c r="Z325" s="35"/>
      <c r="AA325" s="35"/>
      <c r="AB325" s="35"/>
      <c r="AC325" s="35"/>
      <c r="AD325" s="35"/>
      <c r="AE325" s="35"/>
      <c r="AR325" s="190" t="s">
        <v>123</v>
      </c>
      <c r="AT325" s="190" t="s">
        <v>118</v>
      </c>
      <c r="AU325" s="190" t="s">
        <v>78</v>
      </c>
      <c r="AY325" s="18" t="s">
        <v>117</v>
      </c>
      <c r="BE325" s="191">
        <f>IF(N325="základní",J325,0)</f>
        <v>0</v>
      </c>
      <c r="BF325" s="191">
        <f>IF(N325="snížená",J325,0)</f>
        <v>0</v>
      </c>
      <c r="BG325" s="191">
        <f>IF(N325="zákl. přenesená",J325,0)</f>
        <v>0</v>
      </c>
      <c r="BH325" s="191">
        <f>IF(N325="sníž. přenesená",J325,0)</f>
        <v>0</v>
      </c>
      <c r="BI325" s="191">
        <f>IF(N325="nulová",J325,0)</f>
        <v>0</v>
      </c>
      <c r="BJ325" s="18" t="s">
        <v>76</v>
      </c>
      <c r="BK325" s="191">
        <f>ROUND(I325*H325,2)</f>
        <v>0</v>
      </c>
      <c r="BL325" s="18" t="s">
        <v>123</v>
      </c>
      <c r="BM325" s="190" t="s">
        <v>803</v>
      </c>
    </row>
    <row r="326" spans="1:65" s="2" customFormat="1" ht="107.25">
      <c r="A326" s="35"/>
      <c r="B326" s="36"/>
      <c r="C326" s="37"/>
      <c r="D326" s="192" t="s">
        <v>521</v>
      </c>
      <c r="E326" s="37"/>
      <c r="F326" s="193" t="s">
        <v>804</v>
      </c>
      <c r="G326" s="37"/>
      <c r="H326" s="37"/>
      <c r="I326" s="109"/>
      <c r="J326" s="37"/>
      <c r="K326" s="37"/>
      <c r="L326" s="40"/>
      <c r="M326" s="194"/>
      <c r="N326" s="195"/>
      <c r="O326" s="65"/>
      <c r="P326" s="65"/>
      <c r="Q326" s="65"/>
      <c r="R326" s="65"/>
      <c r="S326" s="65"/>
      <c r="T326" s="66"/>
      <c r="U326" s="35"/>
      <c r="V326" s="35"/>
      <c r="W326" s="35"/>
      <c r="X326" s="35"/>
      <c r="Y326" s="35"/>
      <c r="Z326" s="35"/>
      <c r="AA326" s="35"/>
      <c r="AB326" s="35"/>
      <c r="AC326" s="35"/>
      <c r="AD326" s="35"/>
      <c r="AE326" s="35"/>
      <c r="AT326" s="18" t="s">
        <v>521</v>
      </c>
      <c r="AU326" s="18" t="s">
        <v>78</v>
      </c>
    </row>
    <row r="327" spans="1:65" s="2" customFormat="1" ht="48.75">
      <c r="A327" s="35"/>
      <c r="B327" s="36"/>
      <c r="C327" s="37"/>
      <c r="D327" s="192" t="s">
        <v>125</v>
      </c>
      <c r="E327" s="37"/>
      <c r="F327" s="193" t="s">
        <v>541</v>
      </c>
      <c r="G327" s="37"/>
      <c r="H327" s="37"/>
      <c r="I327" s="109"/>
      <c r="J327" s="37"/>
      <c r="K327" s="37"/>
      <c r="L327" s="40"/>
      <c r="M327" s="194"/>
      <c r="N327" s="195"/>
      <c r="O327" s="65"/>
      <c r="P327" s="65"/>
      <c r="Q327" s="65"/>
      <c r="R327" s="65"/>
      <c r="S327" s="65"/>
      <c r="T327" s="66"/>
      <c r="U327" s="35"/>
      <c r="V327" s="35"/>
      <c r="W327" s="35"/>
      <c r="X327" s="35"/>
      <c r="Y327" s="35"/>
      <c r="Z327" s="35"/>
      <c r="AA327" s="35"/>
      <c r="AB327" s="35"/>
      <c r="AC327" s="35"/>
      <c r="AD327" s="35"/>
      <c r="AE327" s="35"/>
      <c r="AT327" s="18" t="s">
        <v>125</v>
      </c>
      <c r="AU327" s="18" t="s">
        <v>78</v>
      </c>
    </row>
    <row r="328" spans="1:65" s="13" customFormat="1" ht="11.25">
      <c r="B328" s="210"/>
      <c r="C328" s="211"/>
      <c r="D328" s="192" t="s">
        <v>534</v>
      </c>
      <c r="E328" s="212" t="s">
        <v>19</v>
      </c>
      <c r="F328" s="213" t="s">
        <v>542</v>
      </c>
      <c r="G328" s="211"/>
      <c r="H328" s="212" t="s">
        <v>19</v>
      </c>
      <c r="I328" s="214"/>
      <c r="J328" s="211"/>
      <c r="K328" s="211"/>
      <c r="L328" s="215"/>
      <c r="M328" s="216"/>
      <c r="N328" s="217"/>
      <c r="O328" s="217"/>
      <c r="P328" s="217"/>
      <c r="Q328" s="217"/>
      <c r="R328" s="217"/>
      <c r="S328" s="217"/>
      <c r="T328" s="218"/>
      <c r="AT328" s="219" t="s">
        <v>534</v>
      </c>
      <c r="AU328" s="219" t="s">
        <v>78</v>
      </c>
      <c r="AV328" s="13" t="s">
        <v>76</v>
      </c>
      <c r="AW328" s="13" t="s">
        <v>30</v>
      </c>
      <c r="AX328" s="13" t="s">
        <v>68</v>
      </c>
      <c r="AY328" s="219" t="s">
        <v>117</v>
      </c>
    </row>
    <row r="329" spans="1:65" s="14" customFormat="1" ht="11.25">
      <c r="B329" s="220"/>
      <c r="C329" s="221"/>
      <c r="D329" s="192" t="s">
        <v>534</v>
      </c>
      <c r="E329" s="222" t="s">
        <v>19</v>
      </c>
      <c r="F329" s="223" t="s">
        <v>543</v>
      </c>
      <c r="G329" s="221"/>
      <c r="H329" s="224">
        <v>1</v>
      </c>
      <c r="I329" s="225"/>
      <c r="J329" s="221"/>
      <c r="K329" s="221"/>
      <c r="L329" s="226"/>
      <c r="M329" s="227"/>
      <c r="N329" s="228"/>
      <c r="O329" s="228"/>
      <c r="P329" s="228"/>
      <c r="Q329" s="228"/>
      <c r="R329" s="228"/>
      <c r="S329" s="228"/>
      <c r="T329" s="229"/>
      <c r="AT329" s="230" t="s">
        <v>534</v>
      </c>
      <c r="AU329" s="230" t="s">
        <v>78</v>
      </c>
      <c r="AV329" s="14" t="s">
        <v>78</v>
      </c>
      <c r="AW329" s="14" t="s">
        <v>30</v>
      </c>
      <c r="AX329" s="14" t="s">
        <v>76</v>
      </c>
      <c r="AY329" s="230" t="s">
        <v>117</v>
      </c>
    </row>
    <row r="330" spans="1:65" s="2" customFormat="1" ht="33" customHeight="1">
      <c r="A330" s="35"/>
      <c r="B330" s="36"/>
      <c r="C330" s="179" t="s">
        <v>332</v>
      </c>
      <c r="D330" s="179" t="s">
        <v>118</v>
      </c>
      <c r="E330" s="180" t="s">
        <v>805</v>
      </c>
      <c r="F330" s="181" t="s">
        <v>806</v>
      </c>
      <c r="G330" s="182" t="s">
        <v>530</v>
      </c>
      <c r="H330" s="183">
        <v>1220</v>
      </c>
      <c r="I330" s="184"/>
      <c r="J330" s="185">
        <f>ROUND(I330*H330,2)</f>
        <v>0</v>
      </c>
      <c r="K330" s="181" t="s">
        <v>519</v>
      </c>
      <c r="L330" s="40"/>
      <c r="M330" s="186" t="s">
        <v>19</v>
      </c>
      <c r="N330" s="187" t="s">
        <v>39</v>
      </c>
      <c r="O330" s="65"/>
      <c r="P330" s="188">
        <f>O330*H330</f>
        <v>0</v>
      </c>
      <c r="Q330" s="188">
        <v>0.10362</v>
      </c>
      <c r="R330" s="188">
        <f>Q330*H330</f>
        <v>126.41640000000001</v>
      </c>
      <c r="S330" s="188">
        <v>0</v>
      </c>
      <c r="T330" s="189">
        <f>S330*H330</f>
        <v>0</v>
      </c>
      <c r="U330" s="35"/>
      <c r="V330" s="35"/>
      <c r="W330" s="35"/>
      <c r="X330" s="35"/>
      <c r="Y330" s="35"/>
      <c r="Z330" s="35"/>
      <c r="AA330" s="35"/>
      <c r="AB330" s="35"/>
      <c r="AC330" s="35"/>
      <c r="AD330" s="35"/>
      <c r="AE330" s="35"/>
      <c r="AR330" s="190" t="s">
        <v>123</v>
      </c>
      <c r="AT330" s="190" t="s">
        <v>118</v>
      </c>
      <c r="AU330" s="190" t="s">
        <v>78</v>
      </c>
      <c r="AY330" s="18" t="s">
        <v>117</v>
      </c>
      <c r="BE330" s="191">
        <f>IF(N330="základní",J330,0)</f>
        <v>0</v>
      </c>
      <c r="BF330" s="191">
        <f>IF(N330="snížená",J330,0)</f>
        <v>0</v>
      </c>
      <c r="BG330" s="191">
        <f>IF(N330="zákl. přenesená",J330,0)</f>
        <v>0</v>
      </c>
      <c r="BH330" s="191">
        <f>IF(N330="sníž. přenesená",J330,0)</f>
        <v>0</v>
      </c>
      <c r="BI330" s="191">
        <f>IF(N330="nulová",J330,0)</f>
        <v>0</v>
      </c>
      <c r="BJ330" s="18" t="s">
        <v>76</v>
      </c>
      <c r="BK330" s="191">
        <f>ROUND(I330*H330,2)</f>
        <v>0</v>
      </c>
      <c r="BL330" s="18" t="s">
        <v>123</v>
      </c>
      <c r="BM330" s="190" t="s">
        <v>807</v>
      </c>
    </row>
    <row r="331" spans="1:65" s="2" customFormat="1" ht="107.25">
      <c r="A331" s="35"/>
      <c r="B331" s="36"/>
      <c r="C331" s="37"/>
      <c r="D331" s="192" t="s">
        <v>521</v>
      </c>
      <c r="E331" s="37"/>
      <c r="F331" s="193" t="s">
        <v>804</v>
      </c>
      <c r="G331" s="37"/>
      <c r="H331" s="37"/>
      <c r="I331" s="109"/>
      <c r="J331" s="37"/>
      <c r="K331" s="37"/>
      <c r="L331" s="40"/>
      <c r="M331" s="194"/>
      <c r="N331" s="195"/>
      <c r="O331" s="65"/>
      <c r="P331" s="65"/>
      <c r="Q331" s="65"/>
      <c r="R331" s="65"/>
      <c r="S331" s="65"/>
      <c r="T331" s="66"/>
      <c r="U331" s="35"/>
      <c r="V331" s="35"/>
      <c r="W331" s="35"/>
      <c r="X331" s="35"/>
      <c r="Y331" s="35"/>
      <c r="Z331" s="35"/>
      <c r="AA331" s="35"/>
      <c r="AB331" s="35"/>
      <c r="AC331" s="35"/>
      <c r="AD331" s="35"/>
      <c r="AE331" s="35"/>
      <c r="AT331" s="18" t="s">
        <v>521</v>
      </c>
      <c r="AU331" s="18" t="s">
        <v>78</v>
      </c>
    </row>
    <row r="332" spans="1:65" s="13" customFormat="1" ht="11.25">
      <c r="B332" s="210"/>
      <c r="C332" s="211"/>
      <c r="D332" s="192" t="s">
        <v>534</v>
      </c>
      <c r="E332" s="212" t="s">
        <v>19</v>
      </c>
      <c r="F332" s="213" t="s">
        <v>768</v>
      </c>
      <c r="G332" s="211"/>
      <c r="H332" s="212" t="s">
        <v>19</v>
      </c>
      <c r="I332" s="214"/>
      <c r="J332" s="211"/>
      <c r="K332" s="211"/>
      <c r="L332" s="215"/>
      <c r="M332" s="216"/>
      <c r="N332" s="217"/>
      <c r="O332" s="217"/>
      <c r="P332" s="217"/>
      <c r="Q332" s="217"/>
      <c r="R332" s="217"/>
      <c r="S332" s="217"/>
      <c r="T332" s="218"/>
      <c r="AT332" s="219" t="s">
        <v>534</v>
      </c>
      <c r="AU332" s="219" t="s">
        <v>78</v>
      </c>
      <c r="AV332" s="13" t="s">
        <v>76</v>
      </c>
      <c r="AW332" s="13" t="s">
        <v>30</v>
      </c>
      <c r="AX332" s="13" t="s">
        <v>68</v>
      </c>
      <c r="AY332" s="219" t="s">
        <v>117</v>
      </c>
    </row>
    <row r="333" spans="1:65" s="14" customFormat="1" ht="11.25">
      <c r="B333" s="220"/>
      <c r="C333" s="221"/>
      <c r="D333" s="192" t="s">
        <v>534</v>
      </c>
      <c r="E333" s="222" t="s">
        <v>19</v>
      </c>
      <c r="F333" s="223" t="s">
        <v>769</v>
      </c>
      <c r="G333" s="221"/>
      <c r="H333" s="224">
        <v>690</v>
      </c>
      <c r="I333" s="225"/>
      <c r="J333" s="221"/>
      <c r="K333" s="221"/>
      <c r="L333" s="226"/>
      <c r="M333" s="227"/>
      <c r="N333" s="228"/>
      <c r="O333" s="228"/>
      <c r="P333" s="228"/>
      <c r="Q333" s="228"/>
      <c r="R333" s="228"/>
      <c r="S333" s="228"/>
      <c r="T333" s="229"/>
      <c r="AT333" s="230" t="s">
        <v>534</v>
      </c>
      <c r="AU333" s="230" t="s">
        <v>78</v>
      </c>
      <c r="AV333" s="14" t="s">
        <v>78</v>
      </c>
      <c r="AW333" s="14" t="s">
        <v>30</v>
      </c>
      <c r="AX333" s="14" t="s">
        <v>68</v>
      </c>
      <c r="AY333" s="230" t="s">
        <v>117</v>
      </c>
    </row>
    <row r="334" spans="1:65" s="13" customFormat="1" ht="11.25">
      <c r="B334" s="210"/>
      <c r="C334" s="211"/>
      <c r="D334" s="192" t="s">
        <v>534</v>
      </c>
      <c r="E334" s="212" t="s">
        <v>19</v>
      </c>
      <c r="F334" s="213" t="s">
        <v>770</v>
      </c>
      <c r="G334" s="211"/>
      <c r="H334" s="212" t="s">
        <v>19</v>
      </c>
      <c r="I334" s="214"/>
      <c r="J334" s="211"/>
      <c r="K334" s="211"/>
      <c r="L334" s="215"/>
      <c r="M334" s="216"/>
      <c r="N334" s="217"/>
      <c r="O334" s="217"/>
      <c r="P334" s="217"/>
      <c r="Q334" s="217"/>
      <c r="R334" s="217"/>
      <c r="S334" s="217"/>
      <c r="T334" s="218"/>
      <c r="AT334" s="219" t="s">
        <v>534</v>
      </c>
      <c r="AU334" s="219" t="s">
        <v>78</v>
      </c>
      <c r="AV334" s="13" t="s">
        <v>76</v>
      </c>
      <c r="AW334" s="13" t="s">
        <v>30</v>
      </c>
      <c r="AX334" s="13" t="s">
        <v>68</v>
      </c>
      <c r="AY334" s="219" t="s">
        <v>117</v>
      </c>
    </row>
    <row r="335" spans="1:65" s="14" customFormat="1" ht="11.25">
      <c r="B335" s="220"/>
      <c r="C335" s="221"/>
      <c r="D335" s="192" t="s">
        <v>534</v>
      </c>
      <c r="E335" s="222" t="s">
        <v>19</v>
      </c>
      <c r="F335" s="223" t="s">
        <v>771</v>
      </c>
      <c r="G335" s="221"/>
      <c r="H335" s="224">
        <v>530</v>
      </c>
      <c r="I335" s="225"/>
      <c r="J335" s="221"/>
      <c r="K335" s="221"/>
      <c r="L335" s="226"/>
      <c r="M335" s="227"/>
      <c r="N335" s="228"/>
      <c r="O335" s="228"/>
      <c r="P335" s="228"/>
      <c r="Q335" s="228"/>
      <c r="R335" s="228"/>
      <c r="S335" s="228"/>
      <c r="T335" s="229"/>
      <c r="AT335" s="230" t="s">
        <v>534</v>
      </c>
      <c r="AU335" s="230" t="s">
        <v>78</v>
      </c>
      <c r="AV335" s="14" t="s">
        <v>78</v>
      </c>
      <c r="AW335" s="14" t="s">
        <v>30</v>
      </c>
      <c r="AX335" s="14" t="s">
        <v>68</v>
      </c>
      <c r="AY335" s="230" t="s">
        <v>117</v>
      </c>
    </row>
    <row r="336" spans="1:65" s="15" customFormat="1" ht="11.25">
      <c r="B336" s="231"/>
      <c r="C336" s="232"/>
      <c r="D336" s="192" t="s">
        <v>534</v>
      </c>
      <c r="E336" s="233" t="s">
        <v>19</v>
      </c>
      <c r="F336" s="234" t="s">
        <v>552</v>
      </c>
      <c r="G336" s="232"/>
      <c r="H336" s="235">
        <v>1220</v>
      </c>
      <c r="I336" s="236"/>
      <c r="J336" s="232"/>
      <c r="K336" s="232"/>
      <c r="L336" s="237"/>
      <c r="M336" s="238"/>
      <c r="N336" s="239"/>
      <c r="O336" s="239"/>
      <c r="P336" s="239"/>
      <c r="Q336" s="239"/>
      <c r="R336" s="239"/>
      <c r="S336" s="239"/>
      <c r="T336" s="240"/>
      <c r="AT336" s="241" t="s">
        <v>534</v>
      </c>
      <c r="AU336" s="241" t="s">
        <v>78</v>
      </c>
      <c r="AV336" s="15" t="s">
        <v>123</v>
      </c>
      <c r="AW336" s="15" t="s">
        <v>30</v>
      </c>
      <c r="AX336" s="15" t="s">
        <v>76</v>
      </c>
      <c r="AY336" s="241" t="s">
        <v>117</v>
      </c>
    </row>
    <row r="337" spans="1:65" s="2" customFormat="1" ht="16.5" customHeight="1">
      <c r="A337" s="35"/>
      <c r="B337" s="36"/>
      <c r="C337" s="242" t="s">
        <v>336</v>
      </c>
      <c r="D337" s="242" t="s">
        <v>644</v>
      </c>
      <c r="E337" s="243" t="s">
        <v>808</v>
      </c>
      <c r="F337" s="244" t="s">
        <v>809</v>
      </c>
      <c r="G337" s="245" t="s">
        <v>530</v>
      </c>
      <c r="H337" s="246">
        <v>1232.2</v>
      </c>
      <c r="I337" s="247"/>
      <c r="J337" s="248">
        <f>ROUND(I337*H337,2)</f>
        <v>0</v>
      </c>
      <c r="K337" s="244" t="s">
        <v>519</v>
      </c>
      <c r="L337" s="249"/>
      <c r="M337" s="250" t="s">
        <v>19</v>
      </c>
      <c r="N337" s="251" t="s">
        <v>39</v>
      </c>
      <c r="O337" s="65"/>
      <c r="P337" s="188">
        <f>O337*H337</f>
        <v>0</v>
      </c>
      <c r="Q337" s="188">
        <v>0.17599999999999999</v>
      </c>
      <c r="R337" s="188">
        <f>Q337*H337</f>
        <v>216.8672</v>
      </c>
      <c r="S337" s="188">
        <v>0</v>
      </c>
      <c r="T337" s="189">
        <f>S337*H337</f>
        <v>0</v>
      </c>
      <c r="U337" s="35"/>
      <c r="V337" s="35"/>
      <c r="W337" s="35"/>
      <c r="X337" s="35"/>
      <c r="Y337" s="35"/>
      <c r="Z337" s="35"/>
      <c r="AA337" s="35"/>
      <c r="AB337" s="35"/>
      <c r="AC337" s="35"/>
      <c r="AD337" s="35"/>
      <c r="AE337" s="35"/>
      <c r="AR337" s="190" t="s">
        <v>153</v>
      </c>
      <c r="AT337" s="190" t="s">
        <v>644</v>
      </c>
      <c r="AU337" s="190" t="s">
        <v>78</v>
      </c>
      <c r="AY337" s="18" t="s">
        <v>117</v>
      </c>
      <c r="BE337" s="191">
        <f>IF(N337="základní",J337,0)</f>
        <v>0</v>
      </c>
      <c r="BF337" s="191">
        <f>IF(N337="snížená",J337,0)</f>
        <v>0</v>
      </c>
      <c r="BG337" s="191">
        <f>IF(N337="zákl. přenesená",J337,0)</f>
        <v>0</v>
      </c>
      <c r="BH337" s="191">
        <f>IF(N337="sníž. přenesená",J337,0)</f>
        <v>0</v>
      </c>
      <c r="BI337" s="191">
        <f>IF(N337="nulová",J337,0)</f>
        <v>0</v>
      </c>
      <c r="BJ337" s="18" t="s">
        <v>76</v>
      </c>
      <c r="BK337" s="191">
        <f>ROUND(I337*H337,2)</f>
        <v>0</v>
      </c>
      <c r="BL337" s="18" t="s">
        <v>123</v>
      </c>
      <c r="BM337" s="190" t="s">
        <v>810</v>
      </c>
    </row>
    <row r="338" spans="1:65" s="14" customFormat="1" ht="11.25">
      <c r="B338" s="220"/>
      <c r="C338" s="221"/>
      <c r="D338" s="192" t="s">
        <v>534</v>
      </c>
      <c r="E338" s="222" t="s">
        <v>19</v>
      </c>
      <c r="F338" s="223" t="s">
        <v>811</v>
      </c>
      <c r="G338" s="221"/>
      <c r="H338" s="224">
        <v>1232.2</v>
      </c>
      <c r="I338" s="225"/>
      <c r="J338" s="221"/>
      <c r="K338" s="221"/>
      <c r="L338" s="226"/>
      <c r="M338" s="227"/>
      <c r="N338" s="228"/>
      <c r="O338" s="228"/>
      <c r="P338" s="228"/>
      <c r="Q338" s="228"/>
      <c r="R338" s="228"/>
      <c r="S338" s="228"/>
      <c r="T338" s="229"/>
      <c r="AT338" s="230" t="s">
        <v>534</v>
      </c>
      <c r="AU338" s="230" t="s">
        <v>78</v>
      </c>
      <c r="AV338" s="14" t="s">
        <v>78</v>
      </c>
      <c r="AW338" s="14" t="s">
        <v>30</v>
      </c>
      <c r="AX338" s="14" t="s">
        <v>76</v>
      </c>
      <c r="AY338" s="230" t="s">
        <v>117</v>
      </c>
    </row>
    <row r="339" spans="1:65" s="2" customFormat="1" ht="33" customHeight="1">
      <c r="A339" s="35"/>
      <c r="B339" s="36"/>
      <c r="C339" s="179" t="s">
        <v>340</v>
      </c>
      <c r="D339" s="179" t="s">
        <v>118</v>
      </c>
      <c r="E339" s="180" t="s">
        <v>812</v>
      </c>
      <c r="F339" s="181" t="s">
        <v>813</v>
      </c>
      <c r="G339" s="182" t="s">
        <v>530</v>
      </c>
      <c r="H339" s="183">
        <v>555</v>
      </c>
      <c r="I339" s="184"/>
      <c r="J339" s="185">
        <f>ROUND(I339*H339,2)</f>
        <v>0</v>
      </c>
      <c r="K339" s="181" t="s">
        <v>519</v>
      </c>
      <c r="L339" s="40"/>
      <c r="M339" s="186" t="s">
        <v>19</v>
      </c>
      <c r="N339" s="187" t="s">
        <v>39</v>
      </c>
      <c r="O339" s="65"/>
      <c r="P339" s="188">
        <f>O339*H339</f>
        <v>0</v>
      </c>
      <c r="Q339" s="188">
        <v>9.8000000000000004E-2</v>
      </c>
      <c r="R339" s="188">
        <f>Q339*H339</f>
        <v>54.39</v>
      </c>
      <c r="S339" s="188">
        <v>0</v>
      </c>
      <c r="T339" s="189">
        <f>S339*H339</f>
        <v>0</v>
      </c>
      <c r="U339" s="35"/>
      <c r="V339" s="35"/>
      <c r="W339" s="35"/>
      <c r="X339" s="35"/>
      <c r="Y339" s="35"/>
      <c r="Z339" s="35"/>
      <c r="AA339" s="35"/>
      <c r="AB339" s="35"/>
      <c r="AC339" s="35"/>
      <c r="AD339" s="35"/>
      <c r="AE339" s="35"/>
      <c r="AR339" s="190" t="s">
        <v>123</v>
      </c>
      <c r="AT339" s="190" t="s">
        <v>118</v>
      </c>
      <c r="AU339" s="190" t="s">
        <v>78</v>
      </c>
      <c r="AY339" s="18" t="s">
        <v>117</v>
      </c>
      <c r="BE339" s="191">
        <f>IF(N339="základní",J339,0)</f>
        <v>0</v>
      </c>
      <c r="BF339" s="191">
        <f>IF(N339="snížená",J339,0)</f>
        <v>0</v>
      </c>
      <c r="BG339" s="191">
        <f>IF(N339="zákl. přenesená",J339,0)</f>
        <v>0</v>
      </c>
      <c r="BH339" s="191">
        <f>IF(N339="sníž. přenesená",J339,0)</f>
        <v>0</v>
      </c>
      <c r="BI339" s="191">
        <f>IF(N339="nulová",J339,0)</f>
        <v>0</v>
      </c>
      <c r="BJ339" s="18" t="s">
        <v>76</v>
      </c>
      <c r="BK339" s="191">
        <f>ROUND(I339*H339,2)</f>
        <v>0</v>
      </c>
      <c r="BL339" s="18" t="s">
        <v>123</v>
      </c>
      <c r="BM339" s="190" t="s">
        <v>814</v>
      </c>
    </row>
    <row r="340" spans="1:65" s="2" customFormat="1" ht="97.5">
      <c r="A340" s="35"/>
      <c r="B340" s="36"/>
      <c r="C340" s="37"/>
      <c r="D340" s="192" t="s">
        <v>521</v>
      </c>
      <c r="E340" s="37"/>
      <c r="F340" s="193" t="s">
        <v>815</v>
      </c>
      <c r="G340" s="37"/>
      <c r="H340" s="37"/>
      <c r="I340" s="109"/>
      <c r="J340" s="37"/>
      <c r="K340" s="37"/>
      <c r="L340" s="40"/>
      <c r="M340" s="194"/>
      <c r="N340" s="195"/>
      <c r="O340" s="65"/>
      <c r="P340" s="65"/>
      <c r="Q340" s="65"/>
      <c r="R340" s="65"/>
      <c r="S340" s="65"/>
      <c r="T340" s="66"/>
      <c r="U340" s="35"/>
      <c r="V340" s="35"/>
      <c r="W340" s="35"/>
      <c r="X340" s="35"/>
      <c r="Y340" s="35"/>
      <c r="Z340" s="35"/>
      <c r="AA340" s="35"/>
      <c r="AB340" s="35"/>
      <c r="AC340" s="35"/>
      <c r="AD340" s="35"/>
      <c r="AE340" s="35"/>
      <c r="AT340" s="18" t="s">
        <v>521</v>
      </c>
      <c r="AU340" s="18" t="s">
        <v>78</v>
      </c>
    </row>
    <row r="341" spans="1:65" s="2" customFormat="1" ht="68.25">
      <c r="A341" s="35"/>
      <c r="B341" s="36"/>
      <c r="C341" s="37"/>
      <c r="D341" s="192" t="s">
        <v>125</v>
      </c>
      <c r="E341" s="37"/>
      <c r="F341" s="193" t="s">
        <v>816</v>
      </c>
      <c r="G341" s="37"/>
      <c r="H341" s="37"/>
      <c r="I341" s="109"/>
      <c r="J341" s="37"/>
      <c r="K341" s="37"/>
      <c r="L341" s="40"/>
      <c r="M341" s="194"/>
      <c r="N341" s="195"/>
      <c r="O341" s="65"/>
      <c r="P341" s="65"/>
      <c r="Q341" s="65"/>
      <c r="R341" s="65"/>
      <c r="S341" s="65"/>
      <c r="T341" s="66"/>
      <c r="U341" s="35"/>
      <c r="V341" s="35"/>
      <c r="W341" s="35"/>
      <c r="X341" s="35"/>
      <c r="Y341" s="35"/>
      <c r="Z341" s="35"/>
      <c r="AA341" s="35"/>
      <c r="AB341" s="35"/>
      <c r="AC341" s="35"/>
      <c r="AD341" s="35"/>
      <c r="AE341" s="35"/>
      <c r="AT341" s="18" t="s">
        <v>125</v>
      </c>
      <c r="AU341" s="18" t="s">
        <v>78</v>
      </c>
    </row>
    <row r="342" spans="1:65" s="13" customFormat="1" ht="11.25">
      <c r="B342" s="210"/>
      <c r="C342" s="211"/>
      <c r="D342" s="192" t="s">
        <v>534</v>
      </c>
      <c r="E342" s="212" t="s">
        <v>19</v>
      </c>
      <c r="F342" s="213" t="s">
        <v>772</v>
      </c>
      <c r="G342" s="211"/>
      <c r="H342" s="212" t="s">
        <v>19</v>
      </c>
      <c r="I342" s="214"/>
      <c r="J342" s="211"/>
      <c r="K342" s="211"/>
      <c r="L342" s="215"/>
      <c r="M342" s="216"/>
      <c r="N342" s="217"/>
      <c r="O342" s="217"/>
      <c r="P342" s="217"/>
      <c r="Q342" s="217"/>
      <c r="R342" s="217"/>
      <c r="S342" s="217"/>
      <c r="T342" s="218"/>
      <c r="AT342" s="219" t="s">
        <v>534</v>
      </c>
      <c r="AU342" s="219" t="s">
        <v>78</v>
      </c>
      <c r="AV342" s="13" t="s">
        <v>76</v>
      </c>
      <c r="AW342" s="13" t="s">
        <v>30</v>
      </c>
      <c r="AX342" s="13" t="s">
        <v>68</v>
      </c>
      <c r="AY342" s="219" t="s">
        <v>117</v>
      </c>
    </row>
    <row r="343" spans="1:65" s="14" customFormat="1" ht="11.25">
      <c r="B343" s="220"/>
      <c r="C343" s="221"/>
      <c r="D343" s="192" t="s">
        <v>534</v>
      </c>
      <c r="E343" s="222" t="s">
        <v>19</v>
      </c>
      <c r="F343" s="223" t="s">
        <v>773</v>
      </c>
      <c r="G343" s="221"/>
      <c r="H343" s="224">
        <v>555</v>
      </c>
      <c r="I343" s="225"/>
      <c r="J343" s="221"/>
      <c r="K343" s="221"/>
      <c r="L343" s="226"/>
      <c r="M343" s="227"/>
      <c r="N343" s="228"/>
      <c r="O343" s="228"/>
      <c r="P343" s="228"/>
      <c r="Q343" s="228"/>
      <c r="R343" s="228"/>
      <c r="S343" s="228"/>
      <c r="T343" s="229"/>
      <c r="AT343" s="230" t="s">
        <v>534</v>
      </c>
      <c r="AU343" s="230" t="s">
        <v>78</v>
      </c>
      <c r="AV343" s="14" t="s">
        <v>78</v>
      </c>
      <c r="AW343" s="14" t="s">
        <v>30</v>
      </c>
      <c r="AX343" s="14" t="s">
        <v>76</v>
      </c>
      <c r="AY343" s="230" t="s">
        <v>117</v>
      </c>
    </row>
    <row r="344" spans="1:65" s="2" customFormat="1" ht="16.5" customHeight="1">
      <c r="A344" s="35"/>
      <c r="B344" s="36"/>
      <c r="C344" s="242" t="s">
        <v>344</v>
      </c>
      <c r="D344" s="242" t="s">
        <v>644</v>
      </c>
      <c r="E344" s="243" t="s">
        <v>817</v>
      </c>
      <c r="F344" s="244" t="s">
        <v>818</v>
      </c>
      <c r="G344" s="245" t="s">
        <v>530</v>
      </c>
      <c r="H344" s="246">
        <v>560.54999999999995</v>
      </c>
      <c r="I344" s="247"/>
      <c r="J344" s="248">
        <f>ROUND(I344*H344,2)</f>
        <v>0</v>
      </c>
      <c r="K344" s="244" t="s">
        <v>519</v>
      </c>
      <c r="L344" s="249"/>
      <c r="M344" s="250" t="s">
        <v>19</v>
      </c>
      <c r="N344" s="251" t="s">
        <v>39</v>
      </c>
      <c r="O344" s="65"/>
      <c r="P344" s="188">
        <f>O344*H344</f>
        <v>0</v>
      </c>
      <c r="Q344" s="188">
        <v>2.7E-2</v>
      </c>
      <c r="R344" s="188">
        <f>Q344*H344</f>
        <v>15.134849999999998</v>
      </c>
      <c r="S344" s="188">
        <v>0</v>
      </c>
      <c r="T344" s="189">
        <f>S344*H344</f>
        <v>0</v>
      </c>
      <c r="U344" s="35"/>
      <c r="V344" s="35"/>
      <c r="W344" s="35"/>
      <c r="X344" s="35"/>
      <c r="Y344" s="35"/>
      <c r="Z344" s="35"/>
      <c r="AA344" s="35"/>
      <c r="AB344" s="35"/>
      <c r="AC344" s="35"/>
      <c r="AD344" s="35"/>
      <c r="AE344" s="35"/>
      <c r="AR344" s="190" t="s">
        <v>153</v>
      </c>
      <c r="AT344" s="190" t="s">
        <v>644</v>
      </c>
      <c r="AU344" s="190" t="s">
        <v>78</v>
      </c>
      <c r="AY344" s="18" t="s">
        <v>117</v>
      </c>
      <c r="BE344" s="191">
        <f>IF(N344="základní",J344,0)</f>
        <v>0</v>
      </c>
      <c r="BF344" s="191">
        <f>IF(N344="snížená",J344,0)</f>
        <v>0</v>
      </c>
      <c r="BG344" s="191">
        <f>IF(N344="zákl. přenesená",J344,0)</f>
        <v>0</v>
      </c>
      <c r="BH344" s="191">
        <f>IF(N344="sníž. přenesená",J344,0)</f>
        <v>0</v>
      </c>
      <c r="BI344" s="191">
        <f>IF(N344="nulová",J344,0)</f>
        <v>0</v>
      </c>
      <c r="BJ344" s="18" t="s">
        <v>76</v>
      </c>
      <c r="BK344" s="191">
        <f>ROUND(I344*H344,2)</f>
        <v>0</v>
      </c>
      <c r="BL344" s="18" t="s">
        <v>123</v>
      </c>
      <c r="BM344" s="190" t="s">
        <v>819</v>
      </c>
    </row>
    <row r="345" spans="1:65" s="14" customFormat="1" ht="11.25">
      <c r="B345" s="220"/>
      <c r="C345" s="221"/>
      <c r="D345" s="192" t="s">
        <v>534</v>
      </c>
      <c r="E345" s="222" t="s">
        <v>19</v>
      </c>
      <c r="F345" s="223" t="s">
        <v>820</v>
      </c>
      <c r="G345" s="221"/>
      <c r="H345" s="224">
        <v>560.54999999999995</v>
      </c>
      <c r="I345" s="225"/>
      <c r="J345" s="221"/>
      <c r="K345" s="221"/>
      <c r="L345" s="226"/>
      <c r="M345" s="227"/>
      <c r="N345" s="228"/>
      <c r="O345" s="228"/>
      <c r="P345" s="228"/>
      <c r="Q345" s="228"/>
      <c r="R345" s="228"/>
      <c r="S345" s="228"/>
      <c r="T345" s="229"/>
      <c r="AT345" s="230" t="s">
        <v>534</v>
      </c>
      <c r="AU345" s="230" t="s">
        <v>78</v>
      </c>
      <c r="AV345" s="14" t="s">
        <v>78</v>
      </c>
      <c r="AW345" s="14" t="s">
        <v>30</v>
      </c>
      <c r="AX345" s="14" t="s">
        <v>76</v>
      </c>
      <c r="AY345" s="230" t="s">
        <v>117</v>
      </c>
    </row>
    <row r="346" spans="1:65" s="11" customFormat="1" ht="22.9" customHeight="1">
      <c r="B346" s="165"/>
      <c r="C346" s="166"/>
      <c r="D346" s="167" t="s">
        <v>67</v>
      </c>
      <c r="E346" s="208" t="s">
        <v>145</v>
      </c>
      <c r="F346" s="208" t="s">
        <v>821</v>
      </c>
      <c r="G346" s="166"/>
      <c r="H346" s="166"/>
      <c r="I346" s="169"/>
      <c r="J346" s="209">
        <f>BK346</f>
        <v>0</v>
      </c>
      <c r="K346" s="166"/>
      <c r="L346" s="171"/>
      <c r="M346" s="172"/>
      <c r="N346" s="173"/>
      <c r="O346" s="173"/>
      <c r="P346" s="174">
        <f>SUM(P347:P351)</f>
        <v>0</v>
      </c>
      <c r="Q346" s="173"/>
      <c r="R346" s="174">
        <f>SUM(R347:R351)</f>
        <v>0.21088000000000001</v>
      </c>
      <c r="S346" s="173"/>
      <c r="T346" s="175">
        <f>SUM(T347:T351)</f>
        <v>0</v>
      </c>
      <c r="AR346" s="176" t="s">
        <v>76</v>
      </c>
      <c r="AT346" s="177" t="s">
        <v>67</v>
      </c>
      <c r="AU346" s="177" t="s">
        <v>76</v>
      </c>
      <c r="AY346" s="176" t="s">
        <v>117</v>
      </c>
      <c r="BK346" s="178">
        <f>SUM(BK347:BK351)</f>
        <v>0</v>
      </c>
    </row>
    <row r="347" spans="1:65" s="2" customFormat="1" ht="21.75" customHeight="1">
      <c r="A347" s="35"/>
      <c r="B347" s="36"/>
      <c r="C347" s="179" t="s">
        <v>348</v>
      </c>
      <c r="D347" s="179" t="s">
        <v>118</v>
      </c>
      <c r="E347" s="180" t="s">
        <v>822</v>
      </c>
      <c r="F347" s="181" t="s">
        <v>823</v>
      </c>
      <c r="G347" s="182" t="s">
        <v>530</v>
      </c>
      <c r="H347" s="183">
        <v>8</v>
      </c>
      <c r="I347" s="184"/>
      <c r="J347" s="185">
        <f>ROUND(I347*H347,2)</f>
        <v>0</v>
      </c>
      <c r="K347" s="181" t="s">
        <v>519</v>
      </c>
      <c r="L347" s="40"/>
      <c r="M347" s="186" t="s">
        <v>19</v>
      </c>
      <c r="N347" s="187" t="s">
        <v>39</v>
      </c>
      <c r="O347" s="65"/>
      <c r="P347" s="188">
        <f>O347*H347</f>
        <v>0</v>
      </c>
      <c r="Q347" s="188">
        <v>2.6360000000000001E-2</v>
      </c>
      <c r="R347" s="188">
        <f>Q347*H347</f>
        <v>0.21088000000000001</v>
      </c>
      <c r="S347" s="188">
        <v>0</v>
      </c>
      <c r="T347" s="189">
        <f>S347*H347</f>
        <v>0</v>
      </c>
      <c r="U347" s="35"/>
      <c r="V347" s="35"/>
      <c r="W347" s="35"/>
      <c r="X347" s="35"/>
      <c r="Y347" s="35"/>
      <c r="Z347" s="35"/>
      <c r="AA347" s="35"/>
      <c r="AB347" s="35"/>
      <c r="AC347" s="35"/>
      <c r="AD347" s="35"/>
      <c r="AE347" s="35"/>
      <c r="AR347" s="190" t="s">
        <v>123</v>
      </c>
      <c r="AT347" s="190" t="s">
        <v>118</v>
      </c>
      <c r="AU347" s="190" t="s">
        <v>78</v>
      </c>
      <c r="AY347" s="18" t="s">
        <v>117</v>
      </c>
      <c r="BE347" s="191">
        <f>IF(N347="základní",J347,0)</f>
        <v>0</v>
      </c>
      <c r="BF347" s="191">
        <f>IF(N347="snížená",J347,0)</f>
        <v>0</v>
      </c>
      <c r="BG347" s="191">
        <f>IF(N347="zákl. přenesená",J347,0)</f>
        <v>0</v>
      </c>
      <c r="BH347" s="191">
        <f>IF(N347="sníž. přenesená",J347,0)</f>
        <v>0</v>
      </c>
      <c r="BI347" s="191">
        <f>IF(N347="nulová",J347,0)</f>
        <v>0</v>
      </c>
      <c r="BJ347" s="18" t="s">
        <v>76</v>
      </c>
      <c r="BK347" s="191">
        <f>ROUND(I347*H347,2)</f>
        <v>0</v>
      </c>
      <c r="BL347" s="18" t="s">
        <v>123</v>
      </c>
      <c r="BM347" s="190" t="s">
        <v>824</v>
      </c>
    </row>
    <row r="348" spans="1:65" s="2" customFormat="1" ht="39">
      <c r="A348" s="35"/>
      <c r="B348" s="36"/>
      <c r="C348" s="37"/>
      <c r="D348" s="192" t="s">
        <v>521</v>
      </c>
      <c r="E348" s="37"/>
      <c r="F348" s="193" t="s">
        <v>825</v>
      </c>
      <c r="G348" s="37"/>
      <c r="H348" s="37"/>
      <c r="I348" s="109"/>
      <c r="J348" s="37"/>
      <c r="K348" s="37"/>
      <c r="L348" s="40"/>
      <c r="M348" s="194"/>
      <c r="N348" s="195"/>
      <c r="O348" s="65"/>
      <c r="P348" s="65"/>
      <c r="Q348" s="65"/>
      <c r="R348" s="65"/>
      <c r="S348" s="65"/>
      <c r="T348" s="66"/>
      <c r="U348" s="35"/>
      <c r="V348" s="35"/>
      <c r="W348" s="35"/>
      <c r="X348" s="35"/>
      <c r="Y348" s="35"/>
      <c r="Z348" s="35"/>
      <c r="AA348" s="35"/>
      <c r="AB348" s="35"/>
      <c r="AC348" s="35"/>
      <c r="AD348" s="35"/>
      <c r="AE348" s="35"/>
      <c r="AT348" s="18" t="s">
        <v>521</v>
      </c>
      <c r="AU348" s="18" t="s">
        <v>78</v>
      </c>
    </row>
    <row r="349" spans="1:65" s="2" customFormat="1" ht="48.75">
      <c r="A349" s="35"/>
      <c r="B349" s="36"/>
      <c r="C349" s="37"/>
      <c r="D349" s="192" t="s">
        <v>125</v>
      </c>
      <c r="E349" s="37"/>
      <c r="F349" s="193" t="s">
        <v>826</v>
      </c>
      <c r="G349" s="37"/>
      <c r="H349" s="37"/>
      <c r="I349" s="109"/>
      <c r="J349" s="37"/>
      <c r="K349" s="37"/>
      <c r="L349" s="40"/>
      <c r="M349" s="194"/>
      <c r="N349" s="195"/>
      <c r="O349" s="65"/>
      <c r="P349" s="65"/>
      <c r="Q349" s="65"/>
      <c r="R349" s="65"/>
      <c r="S349" s="65"/>
      <c r="T349" s="66"/>
      <c r="U349" s="35"/>
      <c r="V349" s="35"/>
      <c r="W349" s="35"/>
      <c r="X349" s="35"/>
      <c r="Y349" s="35"/>
      <c r="Z349" s="35"/>
      <c r="AA349" s="35"/>
      <c r="AB349" s="35"/>
      <c r="AC349" s="35"/>
      <c r="AD349" s="35"/>
      <c r="AE349" s="35"/>
      <c r="AT349" s="18" t="s">
        <v>125</v>
      </c>
      <c r="AU349" s="18" t="s">
        <v>78</v>
      </c>
    </row>
    <row r="350" spans="1:65" s="13" customFormat="1" ht="11.25">
      <c r="B350" s="210"/>
      <c r="C350" s="211"/>
      <c r="D350" s="192" t="s">
        <v>534</v>
      </c>
      <c r="E350" s="212" t="s">
        <v>19</v>
      </c>
      <c r="F350" s="213" t="s">
        <v>827</v>
      </c>
      <c r="G350" s="211"/>
      <c r="H350" s="212" t="s">
        <v>19</v>
      </c>
      <c r="I350" s="214"/>
      <c r="J350" s="211"/>
      <c r="K350" s="211"/>
      <c r="L350" s="215"/>
      <c r="M350" s="216"/>
      <c r="N350" s="217"/>
      <c r="O350" s="217"/>
      <c r="P350" s="217"/>
      <c r="Q350" s="217"/>
      <c r="R350" s="217"/>
      <c r="S350" s="217"/>
      <c r="T350" s="218"/>
      <c r="AT350" s="219" t="s">
        <v>534</v>
      </c>
      <c r="AU350" s="219" t="s">
        <v>78</v>
      </c>
      <c r="AV350" s="13" t="s">
        <v>76</v>
      </c>
      <c r="AW350" s="13" t="s">
        <v>30</v>
      </c>
      <c r="AX350" s="13" t="s">
        <v>68</v>
      </c>
      <c r="AY350" s="219" t="s">
        <v>117</v>
      </c>
    </row>
    <row r="351" spans="1:65" s="14" customFormat="1" ht="11.25">
      <c r="B351" s="220"/>
      <c r="C351" s="221"/>
      <c r="D351" s="192" t="s">
        <v>534</v>
      </c>
      <c r="E351" s="222" t="s">
        <v>19</v>
      </c>
      <c r="F351" s="223" t="s">
        <v>828</v>
      </c>
      <c r="G351" s="221"/>
      <c r="H351" s="224">
        <v>8</v>
      </c>
      <c r="I351" s="225"/>
      <c r="J351" s="221"/>
      <c r="K351" s="221"/>
      <c r="L351" s="226"/>
      <c r="M351" s="227"/>
      <c r="N351" s="228"/>
      <c r="O351" s="228"/>
      <c r="P351" s="228"/>
      <c r="Q351" s="228"/>
      <c r="R351" s="228"/>
      <c r="S351" s="228"/>
      <c r="T351" s="229"/>
      <c r="AT351" s="230" t="s">
        <v>534</v>
      </c>
      <c r="AU351" s="230" t="s">
        <v>78</v>
      </c>
      <c r="AV351" s="14" t="s">
        <v>78</v>
      </c>
      <c r="AW351" s="14" t="s">
        <v>30</v>
      </c>
      <c r="AX351" s="14" t="s">
        <v>76</v>
      </c>
      <c r="AY351" s="230" t="s">
        <v>117</v>
      </c>
    </row>
    <row r="352" spans="1:65" s="11" customFormat="1" ht="22.9" customHeight="1">
      <c r="B352" s="165"/>
      <c r="C352" s="166"/>
      <c r="D352" s="167" t="s">
        <v>67</v>
      </c>
      <c r="E352" s="208" t="s">
        <v>153</v>
      </c>
      <c r="F352" s="208" t="s">
        <v>829</v>
      </c>
      <c r="G352" s="166"/>
      <c r="H352" s="166"/>
      <c r="I352" s="169"/>
      <c r="J352" s="209">
        <f>BK352</f>
        <v>0</v>
      </c>
      <c r="K352" s="166"/>
      <c r="L352" s="171"/>
      <c r="M352" s="172"/>
      <c r="N352" s="173"/>
      <c r="O352" s="173"/>
      <c r="P352" s="174">
        <f>SUM(P353:P357)</f>
        <v>0</v>
      </c>
      <c r="Q352" s="173"/>
      <c r="R352" s="174">
        <f>SUM(R353:R357)</f>
        <v>3.3664000000000001</v>
      </c>
      <c r="S352" s="173"/>
      <c r="T352" s="175">
        <f>SUM(T353:T357)</f>
        <v>0</v>
      </c>
      <c r="AR352" s="176" t="s">
        <v>76</v>
      </c>
      <c r="AT352" s="177" t="s">
        <v>67</v>
      </c>
      <c r="AU352" s="177" t="s">
        <v>76</v>
      </c>
      <c r="AY352" s="176" t="s">
        <v>117</v>
      </c>
      <c r="BK352" s="178">
        <f>SUM(BK353:BK357)</f>
        <v>0</v>
      </c>
    </row>
    <row r="353" spans="1:65" s="2" customFormat="1" ht="16.5" customHeight="1">
      <c r="A353" s="35"/>
      <c r="B353" s="36"/>
      <c r="C353" s="179" t="s">
        <v>352</v>
      </c>
      <c r="D353" s="179" t="s">
        <v>118</v>
      </c>
      <c r="E353" s="180" t="s">
        <v>830</v>
      </c>
      <c r="F353" s="181" t="s">
        <v>831</v>
      </c>
      <c r="G353" s="182" t="s">
        <v>129</v>
      </c>
      <c r="H353" s="183">
        <v>8</v>
      </c>
      <c r="I353" s="184"/>
      <c r="J353" s="185">
        <f>ROUND(I353*H353,2)</f>
        <v>0</v>
      </c>
      <c r="K353" s="181" t="s">
        <v>519</v>
      </c>
      <c r="L353" s="40"/>
      <c r="M353" s="186" t="s">
        <v>19</v>
      </c>
      <c r="N353" s="187" t="s">
        <v>39</v>
      </c>
      <c r="O353" s="65"/>
      <c r="P353" s="188">
        <f>O353*H353</f>
        <v>0</v>
      </c>
      <c r="Q353" s="188">
        <v>0.42080000000000001</v>
      </c>
      <c r="R353" s="188">
        <f>Q353*H353</f>
        <v>3.3664000000000001</v>
      </c>
      <c r="S353" s="188">
        <v>0</v>
      </c>
      <c r="T353" s="189">
        <f>S353*H353</f>
        <v>0</v>
      </c>
      <c r="U353" s="35"/>
      <c r="V353" s="35"/>
      <c r="W353" s="35"/>
      <c r="X353" s="35"/>
      <c r="Y353" s="35"/>
      <c r="Z353" s="35"/>
      <c r="AA353" s="35"/>
      <c r="AB353" s="35"/>
      <c r="AC353" s="35"/>
      <c r="AD353" s="35"/>
      <c r="AE353" s="35"/>
      <c r="AR353" s="190" t="s">
        <v>123</v>
      </c>
      <c r="AT353" s="190" t="s">
        <v>118</v>
      </c>
      <c r="AU353" s="190" t="s">
        <v>78</v>
      </c>
      <c r="AY353" s="18" t="s">
        <v>117</v>
      </c>
      <c r="BE353" s="191">
        <f>IF(N353="základní",J353,0)</f>
        <v>0</v>
      </c>
      <c r="BF353" s="191">
        <f>IF(N353="snížená",J353,0)</f>
        <v>0</v>
      </c>
      <c r="BG353" s="191">
        <f>IF(N353="zákl. přenesená",J353,0)</f>
        <v>0</v>
      </c>
      <c r="BH353" s="191">
        <f>IF(N353="sníž. přenesená",J353,0)</f>
        <v>0</v>
      </c>
      <c r="BI353" s="191">
        <f>IF(N353="nulová",J353,0)</f>
        <v>0</v>
      </c>
      <c r="BJ353" s="18" t="s">
        <v>76</v>
      </c>
      <c r="BK353" s="191">
        <f>ROUND(I353*H353,2)</f>
        <v>0</v>
      </c>
      <c r="BL353" s="18" t="s">
        <v>123</v>
      </c>
      <c r="BM353" s="190" t="s">
        <v>832</v>
      </c>
    </row>
    <row r="354" spans="1:65" s="2" customFormat="1" ht="97.5">
      <c r="A354" s="35"/>
      <c r="B354" s="36"/>
      <c r="C354" s="37"/>
      <c r="D354" s="192" t="s">
        <v>521</v>
      </c>
      <c r="E354" s="37"/>
      <c r="F354" s="193" t="s">
        <v>833</v>
      </c>
      <c r="G354" s="37"/>
      <c r="H354" s="37"/>
      <c r="I354" s="109"/>
      <c r="J354" s="37"/>
      <c r="K354" s="37"/>
      <c r="L354" s="40"/>
      <c r="M354" s="194"/>
      <c r="N354" s="195"/>
      <c r="O354" s="65"/>
      <c r="P354" s="65"/>
      <c r="Q354" s="65"/>
      <c r="R354" s="65"/>
      <c r="S354" s="65"/>
      <c r="T354" s="66"/>
      <c r="U354" s="35"/>
      <c r="V354" s="35"/>
      <c r="W354" s="35"/>
      <c r="X354" s="35"/>
      <c r="Y354" s="35"/>
      <c r="Z354" s="35"/>
      <c r="AA354" s="35"/>
      <c r="AB354" s="35"/>
      <c r="AC354" s="35"/>
      <c r="AD354" s="35"/>
      <c r="AE354" s="35"/>
      <c r="AT354" s="18" t="s">
        <v>521</v>
      </c>
      <c r="AU354" s="18" t="s">
        <v>78</v>
      </c>
    </row>
    <row r="355" spans="1:65" s="2" customFormat="1" ht="48.75">
      <c r="A355" s="35"/>
      <c r="B355" s="36"/>
      <c r="C355" s="37"/>
      <c r="D355" s="192" t="s">
        <v>125</v>
      </c>
      <c r="E355" s="37"/>
      <c r="F355" s="193" t="s">
        <v>834</v>
      </c>
      <c r="G355" s="37"/>
      <c r="H355" s="37"/>
      <c r="I355" s="109"/>
      <c r="J355" s="37"/>
      <c r="K355" s="37"/>
      <c r="L355" s="40"/>
      <c r="M355" s="194"/>
      <c r="N355" s="195"/>
      <c r="O355" s="65"/>
      <c r="P355" s="65"/>
      <c r="Q355" s="65"/>
      <c r="R355" s="65"/>
      <c r="S355" s="65"/>
      <c r="T355" s="66"/>
      <c r="U355" s="35"/>
      <c r="V355" s="35"/>
      <c r="W355" s="35"/>
      <c r="X355" s="35"/>
      <c r="Y355" s="35"/>
      <c r="Z355" s="35"/>
      <c r="AA355" s="35"/>
      <c r="AB355" s="35"/>
      <c r="AC355" s="35"/>
      <c r="AD355" s="35"/>
      <c r="AE355" s="35"/>
      <c r="AT355" s="18" t="s">
        <v>125</v>
      </c>
      <c r="AU355" s="18" t="s">
        <v>78</v>
      </c>
    </row>
    <row r="356" spans="1:65" s="13" customFormat="1" ht="11.25">
      <c r="B356" s="210"/>
      <c r="C356" s="211"/>
      <c r="D356" s="192" t="s">
        <v>534</v>
      </c>
      <c r="E356" s="212" t="s">
        <v>19</v>
      </c>
      <c r="F356" s="213" t="s">
        <v>835</v>
      </c>
      <c r="G356" s="211"/>
      <c r="H356" s="212" t="s">
        <v>19</v>
      </c>
      <c r="I356" s="214"/>
      <c r="J356" s="211"/>
      <c r="K356" s="211"/>
      <c r="L356" s="215"/>
      <c r="M356" s="216"/>
      <c r="N356" s="217"/>
      <c r="O356" s="217"/>
      <c r="P356" s="217"/>
      <c r="Q356" s="217"/>
      <c r="R356" s="217"/>
      <c r="S356" s="217"/>
      <c r="T356" s="218"/>
      <c r="AT356" s="219" t="s">
        <v>534</v>
      </c>
      <c r="AU356" s="219" t="s">
        <v>78</v>
      </c>
      <c r="AV356" s="13" t="s">
        <v>76</v>
      </c>
      <c r="AW356" s="13" t="s">
        <v>30</v>
      </c>
      <c r="AX356" s="13" t="s">
        <v>68</v>
      </c>
      <c r="AY356" s="219" t="s">
        <v>117</v>
      </c>
    </row>
    <row r="357" spans="1:65" s="14" customFormat="1" ht="11.25">
      <c r="B357" s="220"/>
      <c r="C357" s="221"/>
      <c r="D357" s="192" t="s">
        <v>534</v>
      </c>
      <c r="E357" s="222" t="s">
        <v>19</v>
      </c>
      <c r="F357" s="223" t="s">
        <v>153</v>
      </c>
      <c r="G357" s="221"/>
      <c r="H357" s="224">
        <v>8</v>
      </c>
      <c r="I357" s="225"/>
      <c r="J357" s="221"/>
      <c r="K357" s="221"/>
      <c r="L357" s="226"/>
      <c r="M357" s="227"/>
      <c r="N357" s="228"/>
      <c r="O357" s="228"/>
      <c r="P357" s="228"/>
      <c r="Q357" s="228"/>
      <c r="R357" s="228"/>
      <c r="S357" s="228"/>
      <c r="T357" s="229"/>
      <c r="AT357" s="230" t="s">
        <v>534</v>
      </c>
      <c r="AU357" s="230" t="s">
        <v>78</v>
      </c>
      <c r="AV357" s="14" t="s">
        <v>78</v>
      </c>
      <c r="AW357" s="14" t="s">
        <v>30</v>
      </c>
      <c r="AX357" s="14" t="s">
        <v>76</v>
      </c>
      <c r="AY357" s="230" t="s">
        <v>117</v>
      </c>
    </row>
    <row r="358" spans="1:65" s="11" customFormat="1" ht="22.9" customHeight="1">
      <c r="B358" s="165"/>
      <c r="C358" s="166"/>
      <c r="D358" s="167" t="s">
        <v>67</v>
      </c>
      <c r="E358" s="208" t="s">
        <v>571</v>
      </c>
      <c r="F358" s="208" t="s">
        <v>836</v>
      </c>
      <c r="G358" s="166"/>
      <c r="H358" s="166"/>
      <c r="I358" s="169"/>
      <c r="J358" s="209">
        <f>BK358</f>
        <v>0</v>
      </c>
      <c r="K358" s="166"/>
      <c r="L358" s="171"/>
      <c r="M358" s="172"/>
      <c r="N358" s="173"/>
      <c r="O358" s="173"/>
      <c r="P358" s="174">
        <f>SUM(P359:P457)</f>
        <v>0</v>
      </c>
      <c r="Q358" s="173"/>
      <c r="R358" s="174">
        <f>SUM(R359:R457)</f>
        <v>113.89592480000002</v>
      </c>
      <c r="S358" s="173"/>
      <c r="T358" s="175">
        <f>SUM(T359:T457)</f>
        <v>33.842469999999992</v>
      </c>
      <c r="AR358" s="176" t="s">
        <v>76</v>
      </c>
      <c r="AT358" s="177" t="s">
        <v>67</v>
      </c>
      <c r="AU358" s="177" t="s">
        <v>76</v>
      </c>
      <c r="AY358" s="176" t="s">
        <v>117</v>
      </c>
      <c r="BK358" s="178">
        <f>SUM(BK359:BK457)</f>
        <v>0</v>
      </c>
    </row>
    <row r="359" spans="1:65" s="2" customFormat="1" ht="16.5" customHeight="1">
      <c r="A359" s="35"/>
      <c r="B359" s="36"/>
      <c r="C359" s="179" t="s">
        <v>356</v>
      </c>
      <c r="D359" s="179" t="s">
        <v>118</v>
      </c>
      <c r="E359" s="180" t="s">
        <v>837</v>
      </c>
      <c r="F359" s="181" t="s">
        <v>838</v>
      </c>
      <c r="G359" s="182" t="s">
        <v>129</v>
      </c>
      <c r="H359" s="183">
        <v>2</v>
      </c>
      <c r="I359" s="184"/>
      <c r="J359" s="185">
        <f>ROUND(I359*H359,2)</f>
        <v>0</v>
      </c>
      <c r="K359" s="181" t="s">
        <v>519</v>
      </c>
      <c r="L359" s="40"/>
      <c r="M359" s="186" t="s">
        <v>19</v>
      </c>
      <c r="N359" s="187" t="s">
        <v>39</v>
      </c>
      <c r="O359" s="65"/>
      <c r="P359" s="188">
        <f>O359*H359</f>
        <v>0</v>
      </c>
      <c r="Q359" s="188">
        <v>6.9999999999999999E-4</v>
      </c>
      <c r="R359" s="188">
        <f>Q359*H359</f>
        <v>1.4E-3</v>
      </c>
      <c r="S359" s="188">
        <v>0</v>
      </c>
      <c r="T359" s="189">
        <f>S359*H359</f>
        <v>0</v>
      </c>
      <c r="U359" s="35"/>
      <c r="V359" s="35"/>
      <c r="W359" s="35"/>
      <c r="X359" s="35"/>
      <c r="Y359" s="35"/>
      <c r="Z359" s="35"/>
      <c r="AA359" s="35"/>
      <c r="AB359" s="35"/>
      <c r="AC359" s="35"/>
      <c r="AD359" s="35"/>
      <c r="AE359" s="35"/>
      <c r="AR359" s="190" t="s">
        <v>123</v>
      </c>
      <c r="AT359" s="190" t="s">
        <v>118</v>
      </c>
      <c r="AU359" s="190" t="s">
        <v>78</v>
      </c>
      <c r="AY359" s="18" t="s">
        <v>117</v>
      </c>
      <c r="BE359" s="191">
        <f>IF(N359="základní",J359,0)</f>
        <v>0</v>
      </c>
      <c r="BF359" s="191">
        <f>IF(N359="snížená",J359,0)</f>
        <v>0</v>
      </c>
      <c r="BG359" s="191">
        <f>IF(N359="zákl. přenesená",J359,0)</f>
        <v>0</v>
      </c>
      <c r="BH359" s="191">
        <f>IF(N359="sníž. přenesená",J359,0)</f>
        <v>0</v>
      </c>
      <c r="BI359" s="191">
        <f>IF(N359="nulová",J359,0)</f>
        <v>0</v>
      </c>
      <c r="BJ359" s="18" t="s">
        <v>76</v>
      </c>
      <c r="BK359" s="191">
        <f>ROUND(I359*H359,2)</f>
        <v>0</v>
      </c>
      <c r="BL359" s="18" t="s">
        <v>123</v>
      </c>
      <c r="BM359" s="190" t="s">
        <v>839</v>
      </c>
    </row>
    <row r="360" spans="1:65" s="2" customFormat="1" ht="126.75">
      <c r="A360" s="35"/>
      <c r="B360" s="36"/>
      <c r="C360" s="37"/>
      <c r="D360" s="192" t="s">
        <v>521</v>
      </c>
      <c r="E360" s="37"/>
      <c r="F360" s="193" t="s">
        <v>840</v>
      </c>
      <c r="G360" s="37"/>
      <c r="H360" s="37"/>
      <c r="I360" s="109"/>
      <c r="J360" s="37"/>
      <c r="K360" s="37"/>
      <c r="L360" s="40"/>
      <c r="M360" s="194"/>
      <c r="N360" s="195"/>
      <c r="O360" s="65"/>
      <c r="P360" s="65"/>
      <c r="Q360" s="65"/>
      <c r="R360" s="65"/>
      <c r="S360" s="65"/>
      <c r="T360" s="66"/>
      <c r="U360" s="35"/>
      <c r="V360" s="35"/>
      <c r="W360" s="35"/>
      <c r="X360" s="35"/>
      <c r="Y360" s="35"/>
      <c r="Z360" s="35"/>
      <c r="AA360" s="35"/>
      <c r="AB360" s="35"/>
      <c r="AC360" s="35"/>
      <c r="AD360" s="35"/>
      <c r="AE360" s="35"/>
      <c r="AT360" s="18" t="s">
        <v>521</v>
      </c>
      <c r="AU360" s="18" t="s">
        <v>78</v>
      </c>
    </row>
    <row r="361" spans="1:65" s="2" customFormat="1" ht="78">
      <c r="A361" s="35"/>
      <c r="B361" s="36"/>
      <c r="C361" s="37"/>
      <c r="D361" s="192" t="s">
        <v>125</v>
      </c>
      <c r="E361" s="37"/>
      <c r="F361" s="193" t="s">
        <v>841</v>
      </c>
      <c r="G361" s="37"/>
      <c r="H361" s="37"/>
      <c r="I361" s="109"/>
      <c r="J361" s="37"/>
      <c r="K361" s="37"/>
      <c r="L361" s="40"/>
      <c r="M361" s="194"/>
      <c r="N361" s="195"/>
      <c r="O361" s="65"/>
      <c r="P361" s="65"/>
      <c r="Q361" s="65"/>
      <c r="R361" s="65"/>
      <c r="S361" s="65"/>
      <c r="T361" s="66"/>
      <c r="U361" s="35"/>
      <c r="V361" s="35"/>
      <c r="W361" s="35"/>
      <c r="X361" s="35"/>
      <c r="Y361" s="35"/>
      <c r="Z361" s="35"/>
      <c r="AA361" s="35"/>
      <c r="AB361" s="35"/>
      <c r="AC361" s="35"/>
      <c r="AD361" s="35"/>
      <c r="AE361" s="35"/>
      <c r="AT361" s="18" t="s">
        <v>125</v>
      </c>
      <c r="AU361" s="18" t="s">
        <v>78</v>
      </c>
    </row>
    <row r="362" spans="1:65" s="13" customFormat="1" ht="11.25">
      <c r="B362" s="210"/>
      <c r="C362" s="211"/>
      <c r="D362" s="192" t="s">
        <v>534</v>
      </c>
      <c r="E362" s="212" t="s">
        <v>19</v>
      </c>
      <c r="F362" s="213" t="s">
        <v>842</v>
      </c>
      <c r="G362" s="211"/>
      <c r="H362" s="212" t="s">
        <v>19</v>
      </c>
      <c r="I362" s="214"/>
      <c r="J362" s="211"/>
      <c r="K362" s="211"/>
      <c r="L362" s="215"/>
      <c r="M362" s="216"/>
      <c r="N362" s="217"/>
      <c r="O362" s="217"/>
      <c r="P362" s="217"/>
      <c r="Q362" s="217"/>
      <c r="R362" s="217"/>
      <c r="S362" s="217"/>
      <c r="T362" s="218"/>
      <c r="AT362" s="219" t="s">
        <v>534</v>
      </c>
      <c r="AU362" s="219" t="s">
        <v>78</v>
      </c>
      <c r="AV362" s="13" t="s">
        <v>76</v>
      </c>
      <c r="AW362" s="13" t="s">
        <v>30</v>
      </c>
      <c r="AX362" s="13" t="s">
        <v>68</v>
      </c>
      <c r="AY362" s="219" t="s">
        <v>117</v>
      </c>
    </row>
    <row r="363" spans="1:65" s="14" customFormat="1" ht="11.25">
      <c r="B363" s="220"/>
      <c r="C363" s="221"/>
      <c r="D363" s="192" t="s">
        <v>534</v>
      </c>
      <c r="E363" s="222" t="s">
        <v>19</v>
      </c>
      <c r="F363" s="223" t="s">
        <v>78</v>
      </c>
      <c r="G363" s="221"/>
      <c r="H363" s="224">
        <v>2</v>
      </c>
      <c r="I363" s="225"/>
      <c r="J363" s="221"/>
      <c r="K363" s="221"/>
      <c r="L363" s="226"/>
      <c r="M363" s="227"/>
      <c r="N363" s="228"/>
      <c r="O363" s="228"/>
      <c r="P363" s="228"/>
      <c r="Q363" s="228"/>
      <c r="R363" s="228"/>
      <c r="S363" s="228"/>
      <c r="T363" s="229"/>
      <c r="AT363" s="230" t="s">
        <v>534</v>
      </c>
      <c r="AU363" s="230" t="s">
        <v>78</v>
      </c>
      <c r="AV363" s="14" t="s">
        <v>78</v>
      </c>
      <c r="AW363" s="14" t="s">
        <v>30</v>
      </c>
      <c r="AX363" s="14" t="s">
        <v>76</v>
      </c>
      <c r="AY363" s="230" t="s">
        <v>117</v>
      </c>
    </row>
    <row r="364" spans="1:65" s="2" customFormat="1" ht="16.5" customHeight="1">
      <c r="A364" s="35"/>
      <c r="B364" s="36"/>
      <c r="C364" s="242" t="s">
        <v>360</v>
      </c>
      <c r="D364" s="242" t="s">
        <v>644</v>
      </c>
      <c r="E364" s="243" t="s">
        <v>843</v>
      </c>
      <c r="F364" s="244" t="s">
        <v>844</v>
      </c>
      <c r="G364" s="245" t="s">
        <v>129</v>
      </c>
      <c r="H364" s="246">
        <v>2</v>
      </c>
      <c r="I364" s="247"/>
      <c r="J364" s="248">
        <f>ROUND(I364*H364,2)</f>
        <v>0</v>
      </c>
      <c r="K364" s="244" t="s">
        <v>519</v>
      </c>
      <c r="L364" s="249"/>
      <c r="M364" s="250" t="s">
        <v>19</v>
      </c>
      <c r="N364" s="251" t="s">
        <v>39</v>
      </c>
      <c r="O364" s="65"/>
      <c r="P364" s="188">
        <f>O364*H364</f>
        <v>0</v>
      </c>
      <c r="Q364" s="188">
        <v>7.7000000000000002E-3</v>
      </c>
      <c r="R364" s="188">
        <f>Q364*H364</f>
        <v>1.54E-2</v>
      </c>
      <c r="S364" s="188">
        <v>0</v>
      </c>
      <c r="T364" s="189">
        <f>S364*H364</f>
        <v>0</v>
      </c>
      <c r="U364" s="35"/>
      <c r="V364" s="35"/>
      <c r="W364" s="35"/>
      <c r="X364" s="35"/>
      <c r="Y364" s="35"/>
      <c r="Z364" s="35"/>
      <c r="AA364" s="35"/>
      <c r="AB364" s="35"/>
      <c r="AC364" s="35"/>
      <c r="AD364" s="35"/>
      <c r="AE364" s="35"/>
      <c r="AR364" s="190" t="s">
        <v>153</v>
      </c>
      <c r="AT364" s="190" t="s">
        <v>644</v>
      </c>
      <c r="AU364" s="190" t="s">
        <v>78</v>
      </c>
      <c r="AY364" s="18" t="s">
        <v>117</v>
      </c>
      <c r="BE364" s="191">
        <f>IF(N364="základní",J364,0)</f>
        <v>0</v>
      </c>
      <c r="BF364" s="191">
        <f>IF(N364="snížená",J364,0)</f>
        <v>0</v>
      </c>
      <c r="BG364" s="191">
        <f>IF(N364="zákl. přenesená",J364,0)</f>
        <v>0</v>
      </c>
      <c r="BH364" s="191">
        <f>IF(N364="sníž. přenesená",J364,0)</f>
        <v>0</v>
      </c>
      <c r="BI364" s="191">
        <f>IF(N364="nulová",J364,0)</f>
        <v>0</v>
      </c>
      <c r="BJ364" s="18" t="s">
        <v>76</v>
      </c>
      <c r="BK364" s="191">
        <f>ROUND(I364*H364,2)</f>
        <v>0</v>
      </c>
      <c r="BL364" s="18" t="s">
        <v>123</v>
      </c>
      <c r="BM364" s="190" t="s">
        <v>845</v>
      </c>
    </row>
    <row r="365" spans="1:65" s="2" customFormat="1" ht="78">
      <c r="A365" s="35"/>
      <c r="B365" s="36"/>
      <c r="C365" s="37"/>
      <c r="D365" s="192" t="s">
        <v>125</v>
      </c>
      <c r="E365" s="37"/>
      <c r="F365" s="193" t="s">
        <v>841</v>
      </c>
      <c r="G365" s="37"/>
      <c r="H365" s="37"/>
      <c r="I365" s="109"/>
      <c r="J365" s="37"/>
      <c r="K365" s="37"/>
      <c r="L365" s="40"/>
      <c r="M365" s="194"/>
      <c r="N365" s="195"/>
      <c r="O365" s="65"/>
      <c r="P365" s="65"/>
      <c r="Q365" s="65"/>
      <c r="R365" s="65"/>
      <c r="S365" s="65"/>
      <c r="T365" s="66"/>
      <c r="U365" s="35"/>
      <c r="V365" s="35"/>
      <c r="W365" s="35"/>
      <c r="X365" s="35"/>
      <c r="Y365" s="35"/>
      <c r="Z365" s="35"/>
      <c r="AA365" s="35"/>
      <c r="AB365" s="35"/>
      <c r="AC365" s="35"/>
      <c r="AD365" s="35"/>
      <c r="AE365" s="35"/>
      <c r="AT365" s="18" t="s">
        <v>125</v>
      </c>
      <c r="AU365" s="18" t="s">
        <v>78</v>
      </c>
    </row>
    <row r="366" spans="1:65" s="13" customFormat="1" ht="11.25">
      <c r="B366" s="210"/>
      <c r="C366" s="211"/>
      <c r="D366" s="192" t="s">
        <v>534</v>
      </c>
      <c r="E366" s="212" t="s">
        <v>19</v>
      </c>
      <c r="F366" s="213" t="s">
        <v>842</v>
      </c>
      <c r="G366" s="211"/>
      <c r="H366" s="212" t="s">
        <v>19</v>
      </c>
      <c r="I366" s="214"/>
      <c r="J366" s="211"/>
      <c r="K366" s="211"/>
      <c r="L366" s="215"/>
      <c r="M366" s="216"/>
      <c r="N366" s="217"/>
      <c r="O366" s="217"/>
      <c r="P366" s="217"/>
      <c r="Q366" s="217"/>
      <c r="R366" s="217"/>
      <c r="S366" s="217"/>
      <c r="T366" s="218"/>
      <c r="AT366" s="219" t="s">
        <v>534</v>
      </c>
      <c r="AU366" s="219" t="s">
        <v>78</v>
      </c>
      <c r="AV366" s="13" t="s">
        <v>76</v>
      </c>
      <c r="AW366" s="13" t="s">
        <v>30</v>
      </c>
      <c r="AX366" s="13" t="s">
        <v>68</v>
      </c>
      <c r="AY366" s="219" t="s">
        <v>117</v>
      </c>
    </row>
    <row r="367" spans="1:65" s="14" customFormat="1" ht="11.25">
      <c r="B367" s="220"/>
      <c r="C367" s="221"/>
      <c r="D367" s="192" t="s">
        <v>534</v>
      </c>
      <c r="E367" s="222" t="s">
        <v>19</v>
      </c>
      <c r="F367" s="223" t="s">
        <v>78</v>
      </c>
      <c r="G367" s="221"/>
      <c r="H367" s="224">
        <v>2</v>
      </c>
      <c r="I367" s="225"/>
      <c r="J367" s="221"/>
      <c r="K367" s="221"/>
      <c r="L367" s="226"/>
      <c r="M367" s="227"/>
      <c r="N367" s="228"/>
      <c r="O367" s="228"/>
      <c r="P367" s="228"/>
      <c r="Q367" s="228"/>
      <c r="R367" s="228"/>
      <c r="S367" s="228"/>
      <c r="T367" s="229"/>
      <c r="AT367" s="230" t="s">
        <v>534</v>
      </c>
      <c r="AU367" s="230" t="s">
        <v>78</v>
      </c>
      <c r="AV367" s="14" t="s">
        <v>78</v>
      </c>
      <c r="AW367" s="14" t="s">
        <v>30</v>
      </c>
      <c r="AX367" s="14" t="s">
        <v>76</v>
      </c>
      <c r="AY367" s="230" t="s">
        <v>117</v>
      </c>
    </row>
    <row r="368" spans="1:65" s="2" customFormat="1" ht="16.5" customHeight="1">
      <c r="A368" s="35"/>
      <c r="B368" s="36"/>
      <c r="C368" s="179" t="s">
        <v>364</v>
      </c>
      <c r="D368" s="179" t="s">
        <v>118</v>
      </c>
      <c r="E368" s="180" t="s">
        <v>846</v>
      </c>
      <c r="F368" s="181" t="s">
        <v>847</v>
      </c>
      <c r="G368" s="182" t="s">
        <v>129</v>
      </c>
      <c r="H368" s="183">
        <v>4</v>
      </c>
      <c r="I368" s="184"/>
      <c r="J368" s="185">
        <f>ROUND(I368*H368,2)</f>
        <v>0</v>
      </c>
      <c r="K368" s="181" t="s">
        <v>519</v>
      </c>
      <c r="L368" s="40"/>
      <c r="M368" s="186" t="s">
        <v>19</v>
      </c>
      <c r="N368" s="187" t="s">
        <v>39</v>
      </c>
      <c r="O368" s="65"/>
      <c r="P368" s="188">
        <f>O368*H368</f>
        <v>0</v>
      </c>
      <c r="Q368" s="188">
        <v>0.11241</v>
      </c>
      <c r="R368" s="188">
        <f>Q368*H368</f>
        <v>0.44963999999999998</v>
      </c>
      <c r="S368" s="188">
        <v>0</v>
      </c>
      <c r="T368" s="189">
        <f>S368*H368</f>
        <v>0</v>
      </c>
      <c r="U368" s="35"/>
      <c r="V368" s="35"/>
      <c r="W368" s="35"/>
      <c r="X368" s="35"/>
      <c r="Y368" s="35"/>
      <c r="Z368" s="35"/>
      <c r="AA368" s="35"/>
      <c r="AB368" s="35"/>
      <c r="AC368" s="35"/>
      <c r="AD368" s="35"/>
      <c r="AE368" s="35"/>
      <c r="AR368" s="190" t="s">
        <v>123</v>
      </c>
      <c r="AT368" s="190" t="s">
        <v>118</v>
      </c>
      <c r="AU368" s="190" t="s">
        <v>78</v>
      </c>
      <c r="AY368" s="18" t="s">
        <v>117</v>
      </c>
      <c r="BE368" s="191">
        <f>IF(N368="základní",J368,0)</f>
        <v>0</v>
      </c>
      <c r="BF368" s="191">
        <f>IF(N368="snížená",J368,0)</f>
        <v>0</v>
      </c>
      <c r="BG368" s="191">
        <f>IF(N368="zákl. přenesená",J368,0)</f>
        <v>0</v>
      </c>
      <c r="BH368" s="191">
        <f>IF(N368="sníž. přenesená",J368,0)</f>
        <v>0</v>
      </c>
      <c r="BI368" s="191">
        <f>IF(N368="nulová",J368,0)</f>
        <v>0</v>
      </c>
      <c r="BJ368" s="18" t="s">
        <v>76</v>
      </c>
      <c r="BK368" s="191">
        <f>ROUND(I368*H368,2)</f>
        <v>0</v>
      </c>
      <c r="BL368" s="18" t="s">
        <v>123</v>
      </c>
      <c r="BM368" s="190" t="s">
        <v>848</v>
      </c>
    </row>
    <row r="369" spans="1:65" s="2" customFormat="1" ht="97.5">
      <c r="A369" s="35"/>
      <c r="B369" s="36"/>
      <c r="C369" s="37"/>
      <c r="D369" s="192" t="s">
        <v>521</v>
      </c>
      <c r="E369" s="37"/>
      <c r="F369" s="193" t="s">
        <v>849</v>
      </c>
      <c r="G369" s="37"/>
      <c r="H369" s="37"/>
      <c r="I369" s="109"/>
      <c r="J369" s="37"/>
      <c r="K369" s="37"/>
      <c r="L369" s="40"/>
      <c r="M369" s="194"/>
      <c r="N369" s="195"/>
      <c r="O369" s="65"/>
      <c r="P369" s="65"/>
      <c r="Q369" s="65"/>
      <c r="R369" s="65"/>
      <c r="S369" s="65"/>
      <c r="T369" s="66"/>
      <c r="U369" s="35"/>
      <c r="V369" s="35"/>
      <c r="W369" s="35"/>
      <c r="X369" s="35"/>
      <c r="Y369" s="35"/>
      <c r="Z369" s="35"/>
      <c r="AA369" s="35"/>
      <c r="AB369" s="35"/>
      <c r="AC369" s="35"/>
      <c r="AD369" s="35"/>
      <c r="AE369" s="35"/>
      <c r="AT369" s="18" t="s">
        <v>521</v>
      </c>
      <c r="AU369" s="18" t="s">
        <v>78</v>
      </c>
    </row>
    <row r="370" spans="1:65" s="2" customFormat="1" ht="78">
      <c r="A370" s="35"/>
      <c r="B370" s="36"/>
      <c r="C370" s="37"/>
      <c r="D370" s="192" t="s">
        <v>125</v>
      </c>
      <c r="E370" s="37"/>
      <c r="F370" s="193" t="s">
        <v>850</v>
      </c>
      <c r="G370" s="37"/>
      <c r="H370" s="37"/>
      <c r="I370" s="109"/>
      <c r="J370" s="37"/>
      <c r="K370" s="37"/>
      <c r="L370" s="40"/>
      <c r="M370" s="194"/>
      <c r="N370" s="195"/>
      <c r="O370" s="65"/>
      <c r="P370" s="65"/>
      <c r="Q370" s="65"/>
      <c r="R370" s="65"/>
      <c r="S370" s="65"/>
      <c r="T370" s="66"/>
      <c r="U370" s="35"/>
      <c r="V370" s="35"/>
      <c r="W370" s="35"/>
      <c r="X370" s="35"/>
      <c r="Y370" s="35"/>
      <c r="Z370" s="35"/>
      <c r="AA370" s="35"/>
      <c r="AB370" s="35"/>
      <c r="AC370" s="35"/>
      <c r="AD370" s="35"/>
      <c r="AE370" s="35"/>
      <c r="AT370" s="18" t="s">
        <v>125</v>
      </c>
      <c r="AU370" s="18" t="s">
        <v>78</v>
      </c>
    </row>
    <row r="371" spans="1:65" s="13" customFormat="1" ht="11.25">
      <c r="B371" s="210"/>
      <c r="C371" s="211"/>
      <c r="D371" s="192" t="s">
        <v>534</v>
      </c>
      <c r="E371" s="212" t="s">
        <v>19</v>
      </c>
      <c r="F371" s="213" t="s">
        <v>842</v>
      </c>
      <c r="G371" s="211"/>
      <c r="H371" s="212" t="s">
        <v>19</v>
      </c>
      <c r="I371" s="214"/>
      <c r="J371" s="211"/>
      <c r="K371" s="211"/>
      <c r="L371" s="215"/>
      <c r="M371" s="216"/>
      <c r="N371" s="217"/>
      <c r="O371" s="217"/>
      <c r="P371" s="217"/>
      <c r="Q371" s="217"/>
      <c r="R371" s="217"/>
      <c r="S371" s="217"/>
      <c r="T371" s="218"/>
      <c r="AT371" s="219" t="s">
        <v>534</v>
      </c>
      <c r="AU371" s="219" t="s">
        <v>78</v>
      </c>
      <c r="AV371" s="13" t="s">
        <v>76</v>
      </c>
      <c r="AW371" s="13" t="s">
        <v>30</v>
      </c>
      <c r="AX371" s="13" t="s">
        <v>68</v>
      </c>
      <c r="AY371" s="219" t="s">
        <v>117</v>
      </c>
    </row>
    <row r="372" spans="1:65" s="14" customFormat="1" ht="11.25">
      <c r="B372" s="220"/>
      <c r="C372" s="221"/>
      <c r="D372" s="192" t="s">
        <v>534</v>
      </c>
      <c r="E372" s="222" t="s">
        <v>19</v>
      </c>
      <c r="F372" s="223" t="s">
        <v>123</v>
      </c>
      <c r="G372" s="221"/>
      <c r="H372" s="224">
        <v>4</v>
      </c>
      <c r="I372" s="225"/>
      <c r="J372" s="221"/>
      <c r="K372" s="221"/>
      <c r="L372" s="226"/>
      <c r="M372" s="227"/>
      <c r="N372" s="228"/>
      <c r="O372" s="228"/>
      <c r="P372" s="228"/>
      <c r="Q372" s="228"/>
      <c r="R372" s="228"/>
      <c r="S372" s="228"/>
      <c r="T372" s="229"/>
      <c r="AT372" s="230" t="s">
        <v>534</v>
      </c>
      <c r="AU372" s="230" t="s">
        <v>78</v>
      </c>
      <c r="AV372" s="14" t="s">
        <v>78</v>
      </c>
      <c r="AW372" s="14" t="s">
        <v>30</v>
      </c>
      <c r="AX372" s="14" t="s">
        <v>76</v>
      </c>
      <c r="AY372" s="230" t="s">
        <v>117</v>
      </c>
    </row>
    <row r="373" spans="1:65" s="2" customFormat="1" ht="16.5" customHeight="1">
      <c r="A373" s="35"/>
      <c r="B373" s="36"/>
      <c r="C373" s="242" t="s">
        <v>368</v>
      </c>
      <c r="D373" s="242" t="s">
        <v>644</v>
      </c>
      <c r="E373" s="243" t="s">
        <v>851</v>
      </c>
      <c r="F373" s="244" t="s">
        <v>852</v>
      </c>
      <c r="G373" s="245" t="s">
        <v>129</v>
      </c>
      <c r="H373" s="246">
        <v>4</v>
      </c>
      <c r="I373" s="247"/>
      <c r="J373" s="248">
        <f>ROUND(I373*H373,2)</f>
        <v>0</v>
      </c>
      <c r="K373" s="244" t="s">
        <v>519</v>
      </c>
      <c r="L373" s="249"/>
      <c r="M373" s="250" t="s">
        <v>19</v>
      </c>
      <c r="N373" s="251" t="s">
        <v>39</v>
      </c>
      <c r="O373" s="65"/>
      <c r="P373" s="188">
        <f>O373*H373</f>
        <v>0</v>
      </c>
      <c r="Q373" s="188">
        <v>6.4999999999999997E-3</v>
      </c>
      <c r="R373" s="188">
        <f>Q373*H373</f>
        <v>2.5999999999999999E-2</v>
      </c>
      <c r="S373" s="188">
        <v>0</v>
      </c>
      <c r="T373" s="189">
        <f>S373*H373</f>
        <v>0</v>
      </c>
      <c r="U373" s="35"/>
      <c r="V373" s="35"/>
      <c r="W373" s="35"/>
      <c r="X373" s="35"/>
      <c r="Y373" s="35"/>
      <c r="Z373" s="35"/>
      <c r="AA373" s="35"/>
      <c r="AB373" s="35"/>
      <c r="AC373" s="35"/>
      <c r="AD373" s="35"/>
      <c r="AE373" s="35"/>
      <c r="AR373" s="190" t="s">
        <v>153</v>
      </c>
      <c r="AT373" s="190" t="s">
        <v>644</v>
      </c>
      <c r="AU373" s="190" t="s">
        <v>78</v>
      </c>
      <c r="AY373" s="18" t="s">
        <v>117</v>
      </c>
      <c r="BE373" s="191">
        <f>IF(N373="základní",J373,0)</f>
        <v>0</v>
      </c>
      <c r="BF373" s="191">
        <f>IF(N373="snížená",J373,0)</f>
        <v>0</v>
      </c>
      <c r="BG373" s="191">
        <f>IF(N373="zákl. přenesená",J373,0)</f>
        <v>0</v>
      </c>
      <c r="BH373" s="191">
        <f>IF(N373="sníž. přenesená",J373,0)</f>
        <v>0</v>
      </c>
      <c r="BI373" s="191">
        <f>IF(N373="nulová",J373,0)</f>
        <v>0</v>
      </c>
      <c r="BJ373" s="18" t="s">
        <v>76</v>
      </c>
      <c r="BK373" s="191">
        <f>ROUND(I373*H373,2)</f>
        <v>0</v>
      </c>
      <c r="BL373" s="18" t="s">
        <v>123</v>
      </c>
      <c r="BM373" s="190" t="s">
        <v>853</v>
      </c>
    </row>
    <row r="374" spans="1:65" s="2" customFormat="1" ht="78">
      <c r="A374" s="35"/>
      <c r="B374" s="36"/>
      <c r="C374" s="37"/>
      <c r="D374" s="192" t="s">
        <v>125</v>
      </c>
      <c r="E374" s="37"/>
      <c r="F374" s="193" t="s">
        <v>850</v>
      </c>
      <c r="G374" s="37"/>
      <c r="H374" s="37"/>
      <c r="I374" s="109"/>
      <c r="J374" s="37"/>
      <c r="K374" s="37"/>
      <c r="L374" s="40"/>
      <c r="M374" s="194"/>
      <c r="N374" s="195"/>
      <c r="O374" s="65"/>
      <c r="P374" s="65"/>
      <c r="Q374" s="65"/>
      <c r="R374" s="65"/>
      <c r="S374" s="65"/>
      <c r="T374" s="66"/>
      <c r="U374" s="35"/>
      <c r="V374" s="35"/>
      <c r="W374" s="35"/>
      <c r="X374" s="35"/>
      <c r="Y374" s="35"/>
      <c r="Z374" s="35"/>
      <c r="AA374" s="35"/>
      <c r="AB374" s="35"/>
      <c r="AC374" s="35"/>
      <c r="AD374" s="35"/>
      <c r="AE374" s="35"/>
      <c r="AT374" s="18" t="s">
        <v>125</v>
      </c>
      <c r="AU374" s="18" t="s">
        <v>78</v>
      </c>
    </row>
    <row r="375" spans="1:65" s="13" customFormat="1" ht="11.25">
      <c r="B375" s="210"/>
      <c r="C375" s="211"/>
      <c r="D375" s="192" t="s">
        <v>534</v>
      </c>
      <c r="E375" s="212" t="s">
        <v>19</v>
      </c>
      <c r="F375" s="213" t="s">
        <v>854</v>
      </c>
      <c r="G375" s="211"/>
      <c r="H375" s="212" t="s">
        <v>19</v>
      </c>
      <c r="I375" s="214"/>
      <c r="J375" s="211"/>
      <c r="K375" s="211"/>
      <c r="L375" s="215"/>
      <c r="M375" s="216"/>
      <c r="N375" s="217"/>
      <c r="O375" s="217"/>
      <c r="P375" s="217"/>
      <c r="Q375" s="217"/>
      <c r="R375" s="217"/>
      <c r="S375" s="217"/>
      <c r="T375" s="218"/>
      <c r="AT375" s="219" t="s">
        <v>534</v>
      </c>
      <c r="AU375" s="219" t="s">
        <v>78</v>
      </c>
      <c r="AV375" s="13" t="s">
        <v>76</v>
      </c>
      <c r="AW375" s="13" t="s">
        <v>30</v>
      </c>
      <c r="AX375" s="13" t="s">
        <v>68</v>
      </c>
      <c r="AY375" s="219" t="s">
        <v>117</v>
      </c>
    </row>
    <row r="376" spans="1:65" s="14" customFormat="1" ht="11.25">
      <c r="B376" s="220"/>
      <c r="C376" s="221"/>
      <c r="D376" s="192" t="s">
        <v>534</v>
      </c>
      <c r="E376" s="222" t="s">
        <v>19</v>
      </c>
      <c r="F376" s="223" t="s">
        <v>123</v>
      </c>
      <c r="G376" s="221"/>
      <c r="H376" s="224">
        <v>4</v>
      </c>
      <c r="I376" s="225"/>
      <c r="J376" s="221"/>
      <c r="K376" s="221"/>
      <c r="L376" s="226"/>
      <c r="M376" s="227"/>
      <c r="N376" s="228"/>
      <c r="O376" s="228"/>
      <c r="P376" s="228"/>
      <c r="Q376" s="228"/>
      <c r="R376" s="228"/>
      <c r="S376" s="228"/>
      <c r="T376" s="229"/>
      <c r="AT376" s="230" t="s">
        <v>534</v>
      </c>
      <c r="AU376" s="230" t="s">
        <v>78</v>
      </c>
      <c r="AV376" s="14" t="s">
        <v>78</v>
      </c>
      <c r="AW376" s="14" t="s">
        <v>30</v>
      </c>
      <c r="AX376" s="14" t="s">
        <v>76</v>
      </c>
      <c r="AY376" s="230" t="s">
        <v>117</v>
      </c>
    </row>
    <row r="377" spans="1:65" s="2" customFormat="1" ht="21.75" customHeight="1">
      <c r="A377" s="35"/>
      <c r="B377" s="36"/>
      <c r="C377" s="179" t="s">
        <v>372</v>
      </c>
      <c r="D377" s="179" t="s">
        <v>118</v>
      </c>
      <c r="E377" s="180" t="s">
        <v>855</v>
      </c>
      <c r="F377" s="181" t="s">
        <v>856</v>
      </c>
      <c r="G377" s="182" t="s">
        <v>139</v>
      </c>
      <c r="H377" s="183">
        <v>495</v>
      </c>
      <c r="I377" s="184"/>
      <c r="J377" s="185">
        <f>ROUND(I377*H377,2)</f>
        <v>0</v>
      </c>
      <c r="K377" s="181" t="s">
        <v>519</v>
      </c>
      <c r="L377" s="40"/>
      <c r="M377" s="186" t="s">
        <v>19</v>
      </c>
      <c r="N377" s="187" t="s">
        <v>39</v>
      </c>
      <c r="O377" s="65"/>
      <c r="P377" s="188">
        <f>O377*H377</f>
        <v>0</v>
      </c>
      <c r="Q377" s="188">
        <v>0.15540000000000001</v>
      </c>
      <c r="R377" s="188">
        <f>Q377*H377</f>
        <v>76.923000000000002</v>
      </c>
      <c r="S377" s="188">
        <v>0</v>
      </c>
      <c r="T377" s="189">
        <f>S377*H377</f>
        <v>0</v>
      </c>
      <c r="U377" s="35"/>
      <c r="V377" s="35"/>
      <c r="W377" s="35"/>
      <c r="X377" s="35"/>
      <c r="Y377" s="35"/>
      <c r="Z377" s="35"/>
      <c r="AA377" s="35"/>
      <c r="AB377" s="35"/>
      <c r="AC377" s="35"/>
      <c r="AD377" s="35"/>
      <c r="AE377" s="35"/>
      <c r="AR377" s="190" t="s">
        <v>123</v>
      </c>
      <c r="AT377" s="190" t="s">
        <v>118</v>
      </c>
      <c r="AU377" s="190" t="s">
        <v>78</v>
      </c>
      <c r="AY377" s="18" t="s">
        <v>117</v>
      </c>
      <c r="BE377" s="191">
        <f>IF(N377="základní",J377,0)</f>
        <v>0</v>
      </c>
      <c r="BF377" s="191">
        <f>IF(N377="snížená",J377,0)</f>
        <v>0</v>
      </c>
      <c r="BG377" s="191">
        <f>IF(N377="zákl. přenesená",J377,0)</f>
        <v>0</v>
      </c>
      <c r="BH377" s="191">
        <f>IF(N377="sníž. přenesená",J377,0)</f>
        <v>0</v>
      </c>
      <c r="BI377" s="191">
        <f>IF(N377="nulová",J377,0)</f>
        <v>0</v>
      </c>
      <c r="BJ377" s="18" t="s">
        <v>76</v>
      </c>
      <c r="BK377" s="191">
        <f>ROUND(I377*H377,2)</f>
        <v>0</v>
      </c>
      <c r="BL377" s="18" t="s">
        <v>123</v>
      </c>
      <c r="BM377" s="190" t="s">
        <v>857</v>
      </c>
    </row>
    <row r="378" spans="1:65" s="2" customFormat="1" ht="87.75">
      <c r="A378" s="35"/>
      <c r="B378" s="36"/>
      <c r="C378" s="37"/>
      <c r="D378" s="192" t="s">
        <v>521</v>
      </c>
      <c r="E378" s="37"/>
      <c r="F378" s="193" t="s">
        <v>858</v>
      </c>
      <c r="G378" s="37"/>
      <c r="H378" s="37"/>
      <c r="I378" s="109"/>
      <c r="J378" s="37"/>
      <c r="K378" s="37"/>
      <c r="L378" s="40"/>
      <c r="M378" s="194"/>
      <c r="N378" s="195"/>
      <c r="O378" s="65"/>
      <c r="P378" s="65"/>
      <c r="Q378" s="65"/>
      <c r="R378" s="65"/>
      <c r="S378" s="65"/>
      <c r="T378" s="66"/>
      <c r="U378" s="35"/>
      <c r="V378" s="35"/>
      <c r="W378" s="35"/>
      <c r="X378" s="35"/>
      <c r="Y378" s="35"/>
      <c r="Z378" s="35"/>
      <c r="AA378" s="35"/>
      <c r="AB378" s="35"/>
      <c r="AC378" s="35"/>
      <c r="AD378" s="35"/>
      <c r="AE378" s="35"/>
      <c r="AT378" s="18" t="s">
        <v>521</v>
      </c>
      <c r="AU378" s="18" t="s">
        <v>78</v>
      </c>
    </row>
    <row r="379" spans="1:65" s="13" customFormat="1" ht="11.25">
      <c r="B379" s="210"/>
      <c r="C379" s="211"/>
      <c r="D379" s="192" t="s">
        <v>534</v>
      </c>
      <c r="E379" s="212" t="s">
        <v>19</v>
      </c>
      <c r="F379" s="213" t="s">
        <v>859</v>
      </c>
      <c r="G379" s="211"/>
      <c r="H379" s="212" t="s">
        <v>19</v>
      </c>
      <c r="I379" s="214"/>
      <c r="J379" s="211"/>
      <c r="K379" s="211"/>
      <c r="L379" s="215"/>
      <c r="M379" s="216"/>
      <c r="N379" s="217"/>
      <c r="O379" s="217"/>
      <c r="P379" s="217"/>
      <c r="Q379" s="217"/>
      <c r="R379" s="217"/>
      <c r="S379" s="217"/>
      <c r="T379" s="218"/>
      <c r="AT379" s="219" t="s">
        <v>534</v>
      </c>
      <c r="AU379" s="219" t="s">
        <v>78</v>
      </c>
      <c r="AV379" s="13" t="s">
        <v>76</v>
      </c>
      <c r="AW379" s="13" t="s">
        <v>30</v>
      </c>
      <c r="AX379" s="13" t="s">
        <v>68</v>
      </c>
      <c r="AY379" s="219" t="s">
        <v>117</v>
      </c>
    </row>
    <row r="380" spans="1:65" s="14" customFormat="1" ht="11.25">
      <c r="B380" s="220"/>
      <c r="C380" s="221"/>
      <c r="D380" s="192" t="s">
        <v>534</v>
      </c>
      <c r="E380" s="222" t="s">
        <v>19</v>
      </c>
      <c r="F380" s="223" t="s">
        <v>149</v>
      </c>
      <c r="G380" s="221"/>
      <c r="H380" s="224">
        <v>7</v>
      </c>
      <c r="I380" s="225"/>
      <c r="J380" s="221"/>
      <c r="K380" s="221"/>
      <c r="L380" s="226"/>
      <c r="M380" s="227"/>
      <c r="N380" s="228"/>
      <c r="O380" s="228"/>
      <c r="P380" s="228"/>
      <c r="Q380" s="228"/>
      <c r="R380" s="228"/>
      <c r="S380" s="228"/>
      <c r="T380" s="229"/>
      <c r="AT380" s="230" t="s">
        <v>534</v>
      </c>
      <c r="AU380" s="230" t="s">
        <v>78</v>
      </c>
      <c r="AV380" s="14" t="s">
        <v>78</v>
      </c>
      <c r="AW380" s="14" t="s">
        <v>30</v>
      </c>
      <c r="AX380" s="14" t="s">
        <v>68</v>
      </c>
      <c r="AY380" s="230" t="s">
        <v>117</v>
      </c>
    </row>
    <row r="381" spans="1:65" s="13" customFormat="1" ht="11.25">
      <c r="B381" s="210"/>
      <c r="C381" s="211"/>
      <c r="D381" s="192" t="s">
        <v>534</v>
      </c>
      <c r="E381" s="212" t="s">
        <v>19</v>
      </c>
      <c r="F381" s="213" t="s">
        <v>860</v>
      </c>
      <c r="G381" s="211"/>
      <c r="H381" s="212" t="s">
        <v>19</v>
      </c>
      <c r="I381" s="214"/>
      <c r="J381" s="211"/>
      <c r="K381" s="211"/>
      <c r="L381" s="215"/>
      <c r="M381" s="216"/>
      <c r="N381" s="217"/>
      <c r="O381" s="217"/>
      <c r="P381" s="217"/>
      <c r="Q381" s="217"/>
      <c r="R381" s="217"/>
      <c r="S381" s="217"/>
      <c r="T381" s="218"/>
      <c r="AT381" s="219" t="s">
        <v>534</v>
      </c>
      <c r="AU381" s="219" t="s">
        <v>78</v>
      </c>
      <c r="AV381" s="13" t="s">
        <v>76</v>
      </c>
      <c r="AW381" s="13" t="s">
        <v>30</v>
      </c>
      <c r="AX381" s="13" t="s">
        <v>68</v>
      </c>
      <c r="AY381" s="219" t="s">
        <v>117</v>
      </c>
    </row>
    <row r="382" spans="1:65" s="14" customFormat="1" ht="11.25">
      <c r="B382" s="220"/>
      <c r="C382" s="221"/>
      <c r="D382" s="192" t="s">
        <v>534</v>
      </c>
      <c r="E382" s="222" t="s">
        <v>19</v>
      </c>
      <c r="F382" s="223" t="s">
        <v>123</v>
      </c>
      <c r="G382" s="221"/>
      <c r="H382" s="224">
        <v>4</v>
      </c>
      <c r="I382" s="225"/>
      <c r="J382" s="221"/>
      <c r="K382" s="221"/>
      <c r="L382" s="226"/>
      <c r="M382" s="227"/>
      <c r="N382" s="228"/>
      <c r="O382" s="228"/>
      <c r="P382" s="228"/>
      <c r="Q382" s="228"/>
      <c r="R382" s="228"/>
      <c r="S382" s="228"/>
      <c r="T382" s="229"/>
      <c r="AT382" s="230" t="s">
        <v>534</v>
      </c>
      <c r="AU382" s="230" t="s">
        <v>78</v>
      </c>
      <c r="AV382" s="14" t="s">
        <v>78</v>
      </c>
      <c r="AW382" s="14" t="s">
        <v>30</v>
      </c>
      <c r="AX382" s="14" t="s">
        <v>68</v>
      </c>
      <c r="AY382" s="230" t="s">
        <v>117</v>
      </c>
    </row>
    <row r="383" spans="1:65" s="13" customFormat="1" ht="11.25">
      <c r="B383" s="210"/>
      <c r="C383" s="211"/>
      <c r="D383" s="192" t="s">
        <v>534</v>
      </c>
      <c r="E383" s="212" t="s">
        <v>19</v>
      </c>
      <c r="F383" s="213" t="s">
        <v>861</v>
      </c>
      <c r="G383" s="211"/>
      <c r="H383" s="212" t="s">
        <v>19</v>
      </c>
      <c r="I383" s="214"/>
      <c r="J383" s="211"/>
      <c r="K383" s="211"/>
      <c r="L383" s="215"/>
      <c r="M383" s="216"/>
      <c r="N383" s="217"/>
      <c r="O383" s="217"/>
      <c r="P383" s="217"/>
      <c r="Q383" s="217"/>
      <c r="R383" s="217"/>
      <c r="S383" s="217"/>
      <c r="T383" s="218"/>
      <c r="AT383" s="219" t="s">
        <v>534</v>
      </c>
      <c r="AU383" s="219" t="s">
        <v>78</v>
      </c>
      <c r="AV383" s="13" t="s">
        <v>76</v>
      </c>
      <c r="AW383" s="13" t="s">
        <v>30</v>
      </c>
      <c r="AX383" s="13" t="s">
        <v>68</v>
      </c>
      <c r="AY383" s="219" t="s">
        <v>117</v>
      </c>
    </row>
    <row r="384" spans="1:65" s="14" customFormat="1" ht="11.25">
      <c r="B384" s="220"/>
      <c r="C384" s="221"/>
      <c r="D384" s="192" t="s">
        <v>534</v>
      </c>
      <c r="E384" s="222" t="s">
        <v>19</v>
      </c>
      <c r="F384" s="223" t="s">
        <v>862</v>
      </c>
      <c r="G384" s="221"/>
      <c r="H384" s="224">
        <v>480</v>
      </c>
      <c r="I384" s="225"/>
      <c r="J384" s="221"/>
      <c r="K384" s="221"/>
      <c r="L384" s="226"/>
      <c r="M384" s="227"/>
      <c r="N384" s="228"/>
      <c r="O384" s="228"/>
      <c r="P384" s="228"/>
      <c r="Q384" s="228"/>
      <c r="R384" s="228"/>
      <c r="S384" s="228"/>
      <c r="T384" s="229"/>
      <c r="AT384" s="230" t="s">
        <v>534</v>
      </c>
      <c r="AU384" s="230" t="s">
        <v>78</v>
      </c>
      <c r="AV384" s="14" t="s">
        <v>78</v>
      </c>
      <c r="AW384" s="14" t="s">
        <v>30</v>
      </c>
      <c r="AX384" s="14" t="s">
        <v>68</v>
      </c>
      <c r="AY384" s="230" t="s">
        <v>117</v>
      </c>
    </row>
    <row r="385" spans="1:65" s="13" customFormat="1" ht="11.25">
      <c r="B385" s="210"/>
      <c r="C385" s="211"/>
      <c r="D385" s="192" t="s">
        <v>534</v>
      </c>
      <c r="E385" s="212" t="s">
        <v>19</v>
      </c>
      <c r="F385" s="213" t="s">
        <v>863</v>
      </c>
      <c r="G385" s="211"/>
      <c r="H385" s="212" t="s">
        <v>19</v>
      </c>
      <c r="I385" s="214"/>
      <c r="J385" s="211"/>
      <c r="K385" s="211"/>
      <c r="L385" s="215"/>
      <c r="M385" s="216"/>
      <c r="N385" s="217"/>
      <c r="O385" s="217"/>
      <c r="P385" s="217"/>
      <c r="Q385" s="217"/>
      <c r="R385" s="217"/>
      <c r="S385" s="217"/>
      <c r="T385" s="218"/>
      <c r="AT385" s="219" t="s">
        <v>534</v>
      </c>
      <c r="AU385" s="219" t="s">
        <v>78</v>
      </c>
      <c r="AV385" s="13" t="s">
        <v>76</v>
      </c>
      <c r="AW385" s="13" t="s">
        <v>30</v>
      </c>
      <c r="AX385" s="13" t="s">
        <v>68</v>
      </c>
      <c r="AY385" s="219" t="s">
        <v>117</v>
      </c>
    </row>
    <row r="386" spans="1:65" s="14" customFormat="1" ht="11.25">
      <c r="B386" s="220"/>
      <c r="C386" s="221"/>
      <c r="D386" s="192" t="s">
        <v>534</v>
      </c>
      <c r="E386" s="222" t="s">
        <v>19</v>
      </c>
      <c r="F386" s="223" t="s">
        <v>78</v>
      </c>
      <c r="G386" s="221"/>
      <c r="H386" s="224">
        <v>2</v>
      </c>
      <c r="I386" s="225"/>
      <c r="J386" s="221"/>
      <c r="K386" s="221"/>
      <c r="L386" s="226"/>
      <c r="M386" s="227"/>
      <c r="N386" s="228"/>
      <c r="O386" s="228"/>
      <c r="P386" s="228"/>
      <c r="Q386" s="228"/>
      <c r="R386" s="228"/>
      <c r="S386" s="228"/>
      <c r="T386" s="229"/>
      <c r="AT386" s="230" t="s">
        <v>534</v>
      </c>
      <c r="AU386" s="230" t="s">
        <v>78</v>
      </c>
      <c r="AV386" s="14" t="s">
        <v>78</v>
      </c>
      <c r="AW386" s="14" t="s">
        <v>30</v>
      </c>
      <c r="AX386" s="14" t="s">
        <v>68</v>
      </c>
      <c r="AY386" s="230" t="s">
        <v>117</v>
      </c>
    </row>
    <row r="387" spans="1:65" s="13" customFormat="1" ht="11.25">
      <c r="B387" s="210"/>
      <c r="C387" s="211"/>
      <c r="D387" s="192" t="s">
        <v>534</v>
      </c>
      <c r="E387" s="212" t="s">
        <v>19</v>
      </c>
      <c r="F387" s="213" t="s">
        <v>864</v>
      </c>
      <c r="G387" s="211"/>
      <c r="H387" s="212" t="s">
        <v>19</v>
      </c>
      <c r="I387" s="214"/>
      <c r="J387" s="211"/>
      <c r="K387" s="211"/>
      <c r="L387" s="215"/>
      <c r="M387" s="216"/>
      <c r="N387" s="217"/>
      <c r="O387" s="217"/>
      <c r="P387" s="217"/>
      <c r="Q387" s="217"/>
      <c r="R387" s="217"/>
      <c r="S387" s="217"/>
      <c r="T387" s="218"/>
      <c r="AT387" s="219" t="s">
        <v>534</v>
      </c>
      <c r="AU387" s="219" t="s">
        <v>78</v>
      </c>
      <c r="AV387" s="13" t="s">
        <v>76</v>
      </c>
      <c r="AW387" s="13" t="s">
        <v>30</v>
      </c>
      <c r="AX387" s="13" t="s">
        <v>68</v>
      </c>
      <c r="AY387" s="219" t="s">
        <v>117</v>
      </c>
    </row>
    <row r="388" spans="1:65" s="14" customFormat="1" ht="11.25">
      <c r="B388" s="220"/>
      <c r="C388" s="221"/>
      <c r="D388" s="192" t="s">
        <v>534</v>
      </c>
      <c r="E388" s="222" t="s">
        <v>19</v>
      </c>
      <c r="F388" s="223" t="s">
        <v>78</v>
      </c>
      <c r="G388" s="221"/>
      <c r="H388" s="224">
        <v>2</v>
      </c>
      <c r="I388" s="225"/>
      <c r="J388" s="221"/>
      <c r="K388" s="221"/>
      <c r="L388" s="226"/>
      <c r="M388" s="227"/>
      <c r="N388" s="228"/>
      <c r="O388" s="228"/>
      <c r="P388" s="228"/>
      <c r="Q388" s="228"/>
      <c r="R388" s="228"/>
      <c r="S388" s="228"/>
      <c r="T388" s="229"/>
      <c r="AT388" s="230" t="s">
        <v>534</v>
      </c>
      <c r="AU388" s="230" t="s">
        <v>78</v>
      </c>
      <c r="AV388" s="14" t="s">
        <v>78</v>
      </c>
      <c r="AW388" s="14" t="s">
        <v>30</v>
      </c>
      <c r="AX388" s="14" t="s">
        <v>68</v>
      </c>
      <c r="AY388" s="230" t="s">
        <v>117</v>
      </c>
    </row>
    <row r="389" spans="1:65" s="15" customFormat="1" ht="11.25">
      <c r="B389" s="231"/>
      <c r="C389" s="232"/>
      <c r="D389" s="192" t="s">
        <v>534</v>
      </c>
      <c r="E389" s="233" t="s">
        <v>19</v>
      </c>
      <c r="F389" s="234" t="s">
        <v>552</v>
      </c>
      <c r="G389" s="232"/>
      <c r="H389" s="235">
        <v>495</v>
      </c>
      <c r="I389" s="236"/>
      <c r="J389" s="232"/>
      <c r="K389" s="232"/>
      <c r="L389" s="237"/>
      <c r="M389" s="238"/>
      <c r="N389" s="239"/>
      <c r="O389" s="239"/>
      <c r="P389" s="239"/>
      <c r="Q389" s="239"/>
      <c r="R389" s="239"/>
      <c r="S389" s="239"/>
      <c r="T389" s="240"/>
      <c r="AT389" s="241" t="s">
        <v>534</v>
      </c>
      <c r="AU389" s="241" t="s">
        <v>78</v>
      </c>
      <c r="AV389" s="15" t="s">
        <v>123</v>
      </c>
      <c r="AW389" s="15" t="s">
        <v>30</v>
      </c>
      <c r="AX389" s="15" t="s">
        <v>76</v>
      </c>
      <c r="AY389" s="241" t="s">
        <v>117</v>
      </c>
    </row>
    <row r="390" spans="1:65" s="2" customFormat="1" ht="16.5" customHeight="1">
      <c r="A390" s="35"/>
      <c r="B390" s="36"/>
      <c r="C390" s="242" t="s">
        <v>376</v>
      </c>
      <c r="D390" s="242" t="s">
        <v>644</v>
      </c>
      <c r="E390" s="243" t="s">
        <v>865</v>
      </c>
      <c r="F390" s="244" t="s">
        <v>866</v>
      </c>
      <c r="G390" s="245" t="s">
        <v>139</v>
      </c>
      <c r="H390" s="246">
        <v>7.07</v>
      </c>
      <c r="I390" s="247"/>
      <c r="J390" s="248">
        <f>ROUND(I390*H390,2)</f>
        <v>0</v>
      </c>
      <c r="K390" s="244" t="s">
        <v>519</v>
      </c>
      <c r="L390" s="249"/>
      <c r="M390" s="250" t="s">
        <v>19</v>
      </c>
      <c r="N390" s="251" t="s">
        <v>39</v>
      </c>
      <c r="O390" s="65"/>
      <c r="P390" s="188">
        <f>O390*H390</f>
        <v>0</v>
      </c>
      <c r="Q390" s="188">
        <v>5.5E-2</v>
      </c>
      <c r="R390" s="188">
        <f>Q390*H390</f>
        <v>0.38885000000000003</v>
      </c>
      <c r="S390" s="188">
        <v>0</v>
      </c>
      <c r="T390" s="189">
        <f>S390*H390</f>
        <v>0</v>
      </c>
      <c r="U390" s="35"/>
      <c r="V390" s="35"/>
      <c r="W390" s="35"/>
      <c r="X390" s="35"/>
      <c r="Y390" s="35"/>
      <c r="Z390" s="35"/>
      <c r="AA390" s="35"/>
      <c r="AB390" s="35"/>
      <c r="AC390" s="35"/>
      <c r="AD390" s="35"/>
      <c r="AE390" s="35"/>
      <c r="AR390" s="190" t="s">
        <v>153</v>
      </c>
      <c r="AT390" s="190" t="s">
        <v>644</v>
      </c>
      <c r="AU390" s="190" t="s">
        <v>78</v>
      </c>
      <c r="AY390" s="18" t="s">
        <v>117</v>
      </c>
      <c r="BE390" s="191">
        <f>IF(N390="základní",J390,0)</f>
        <v>0</v>
      </c>
      <c r="BF390" s="191">
        <f>IF(N390="snížená",J390,0)</f>
        <v>0</v>
      </c>
      <c r="BG390" s="191">
        <f>IF(N390="zákl. přenesená",J390,0)</f>
        <v>0</v>
      </c>
      <c r="BH390" s="191">
        <f>IF(N390="sníž. přenesená",J390,0)</f>
        <v>0</v>
      </c>
      <c r="BI390" s="191">
        <f>IF(N390="nulová",J390,0)</f>
        <v>0</v>
      </c>
      <c r="BJ390" s="18" t="s">
        <v>76</v>
      </c>
      <c r="BK390" s="191">
        <f>ROUND(I390*H390,2)</f>
        <v>0</v>
      </c>
      <c r="BL390" s="18" t="s">
        <v>123</v>
      </c>
      <c r="BM390" s="190" t="s">
        <v>867</v>
      </c>
    </row>
    <row r="391" spans="1:65" s="2" customFormat="1" ht="29.25">
      <c r="A391" s="35"/>
      <c r="B391" s="36"/>
      <c r="C391" s="37"/>
      <c r="D391" s="192" t="s">
        <v>125</v>
      </c>
      <c r="E391" s="37"/>
      <c r="F391" s="193" t="s">
        <v>557</v>
      </c>
      <c r="G391" s="37"/>
      <c r="H391" s="37"/>
      <c r="I391" s="109"/>
      <c r="J391" s="37"/>
      <c r="K391" s="37"/>
      <c r="L391" s="40"/>
      <c r="M391" s="194"/>
      <c r="N391" s="195"/>
      <c r="O391" s="65"/>
      <c r="P391" s="65"/>
      <c r="Q391" s="65"/>
      <c r="R391" s="65"/>
      <c r="S391" s="65"/>
      <c r="T391" s="66"/>
      <c r="U391" s="35"/>
      <c r="V391" s="35"/>
      <c r="W391" s="35"/>
      <c r="X391" s="35"/>
      <c r="Y391" s="35"/>
      <c r="Z391" s="35"/>
      <c r="AA391" s="35"/>
      <c r="AB391" s="35"/>
      <c r="AC391" s="35"/>
      <c r="AD391" s="35"/>
      <c r="AE391" s="35"/>
      <c r="AT391" s="18" t="s">
        <v>125</v>
      </c>
      <c r="AU391" s="18" t="s">
        <v>78</v>
      </c>
    </row>
    <row r="392" spans="1:65" s="14" customFormat="1" ht="11.25">
      <c r="B392" s="220"/>
      <c r="C392" s="221"/>
      <c r="D392" s="192" t="s">
        <v>534</v>
      </c>
      <c r="E392" s="222" t="s">
        <v>19</v>
      </c>
      <c r="F392" s="223" t="s">
        <v>868</v>
      </c>
      <c r="G392" s="221"/>
      <c r="H392" s="224">
        <v>7.07</v>
      </c>
      <c r="I392" s="225"/>
      <c r="J392" s="221"/>
      <c r="K392" s="221"/>
      <c r="L392" s="226"/>
      <c r="M392" s="227"/>
      <c r="N392" s="228"/>
      <c r="O392" s="228"/>
      <c r="P392" s="228"/>
      <c r="Q392" s="228"/>
      <c r="R392" s="228"/>
      <c r="S392" s="228"/>
      <c r="T392" s="229"/>
      <c r="AT392" s="230" t="s">
        <v>534</v>
      </c>
      <c r="AU392" s="230" t="s">
        <v>78</v>
      </c>
      <c r="AV392" s="14" t="s">
        <v>78</v>
      </c>
      <c r="AW392" s="14" t="s">
        <v>30</v>
      </c>
      <c r="AX392" s="14" t="s">
        <v>76</v>
      </c>
      <c r="AY392" s="230" t="s">
        <v>117</v>
      </c>
    </row>
    <row r="393" spans="1:65" s="2" customFormat="1" ht="16.5" customHeight="1">
      <c r="A393" s="35"/>
      <c r="B393" s="36"/>
      <c r="C393" s="242" t="s">
        <v>382</v>
      </c>
      <c r="D393" s="242" t="s">
        <v>644</v>
      </c>
      <c r="E393" s="243" t="s">
        <v>869</v>
      </c>
      <c r="F393" s="244" t="s">
        <v>870</v>
      </c>
      <c r="G393" s="245" t="s">
        <v>139</v>
      </c>
      <c r="H393" s="246">
        <v>484.8</v>
      </c>
      <c r="I393" s="247"/>
      <c r="J393" s="248">
        <f>ROUND(I393*H393,2)</f>
        <v>0</v>
      </c>
      <c r="K393" s="244" t="s">
        <v>519</v>
      </c>
      <c r="L393" s="249"/>
      <c r="M393" s="250" t="s">
        <v>19</v>
      </c>
      <c r="N393" s="251" t="s">
        <v>39</v>
      </c>
      <c r="O393" s="65"/>
      <c r="P393" s="188">
        <f>O393*H393</f>
        <v>0</v>
      </c>
      <c r="Q393" s="188">
        <v>4.8300000000000003E-2</v>
      </c>
      <c r="R393" s="188">
        <f>Q393*H393</f>
        <v>23.415840000000003</v>
      </c>
      <c r="S393" s="188">
        <v>0</v>
      </c>
      <c r="T393" s="189">
        <f>S393*H393</f>
        <v>0</v>
      </c>
      <c r="U393" s="35"/>
      <c r="V393" s="35"/>
      <c r="W393" s="35"/>
      <c r="X393" s="35"/>
      <c r="Y393" s="35"/>
      <c r="Z393" s="35"/>
      <c r="AA393" s="35"/>
      <c r="AB393" s="35"/>
      <c r="AC393" s="35"/>
      <c r="AD393" s="35"/>
      <c r="AE393" s="35"/>
      <c r="AR393" s="190" t="s">
        <v>153</v>
      </c>
      <c r="AT393" s="190" t="s">
        <v>644</v>
      </c>
      <c r="AU393" s="190" t="s">
        <v>78</v>
      </c>
      <c r="AY393" s="18" t="s">
        <v>117</v>
      </c>
      <c r="BE393" s="191">
        <f>IF(N393="základní",J393,0)</f>
        <v>0</v>
      </c>
      <c r="BF393" s="191">
        <f>IF(N393="snížená",J393,0)</f>
        <v>0</v>
      </c>
      <c r="BG393" s="191">
        <f>IF(N393="zákl. přenesená",J393,0)</f>
        <v>0</v>
      </c>
      <c r="BH393" s="191">
        <f>IF(N393="sníž. přenesená",J393,0)</f>
        <v>0</v>
      </c>
      <c r="BI393" s="191">
        <f>IF(N393="nulová",J393,0)</f>
        <v>0</v>
      </c>
      <c r="BJ393" s="18" t="s">
        <v>76</v>
      </c>
      <c r="BK393" s="191">
        <f>ROUND(I393*H393,2)</f>
        <v>0</v>
      </c>
      <c r="BL393" s="18" t="s">
        <v>123</v>
      </c>
      <c r="BM393" s="190" t="s">
        <v>871</v>
      </c>
    </row>
    <row r="394" spans="1:65" s="2" customFormat="1" ht="29.25">
      <c r="A394" s="35"/>
      <c r="B394" s="36"/>
      <c r="C394" s="37"/>
      <c r="D394" s="192" t="s">
        <v>125</v>
      </c>
      <c r="E394" s="37"/>
      <c r="F394" s="193" t="s">
        <v>557</v>
      </c>
      <c r="G394" s="37"/>
      <c r="H394" s="37"/>
      <c r="I394" s="109"/>
      <c r="J394" s="37"/>
      <c r="K394" s="37"/>
      <c r="L394" s="40"/>
      <c r="M394" s="194"/>
      <c r="N394" s="195"/>
      <c r="O394" s="65"/>
      <c r="P394" s="65"/>
      <c r="Q394" s="65"/>
      <c r="R394" s="65"/>
      <c r="S394" s="65"/>
      <c r="T394" s="66"/>
      <c r="U394" s="35"/>
      <c r="V394" s="35"/>
      <c r="W394" s="35"/>
      <c r="X394" s="35"/>
      <c r="Y394" s="35"/>
      <c r="Z394" s="35"/>
      <c r="AA394" s="35"/>
      <c r="AB394" s="35"/>
      <c r="AC394" s="35"/>
      <c r="AD394" s="35"/>
      <c r="AE394" s="35"/>
      <c r="AT394" s="18" t="s">
        <v>125</v>
      </c>
      <c r="AU394" s="18" t="s">
        <v>78</v>
      </c>
    </row>
    <row r="395" spans="1:65" s="14" customFormat="1" ht="11.25">
      <c r="B395" s="220"/>
      <c r="C395" s="221"/>
      <c r="D395" s="192" t="s">
        <v>534</v>
      </c>
      <c r="E395" s="222" t="s">
        <v>19</v>
      </c>
      <c r="F395" s="223" t="s">
        <v>872</v>
      </c>
      <c r="G395" s="221"/>
      <c r="H395" s="224">
        <v>484.8</v>
      </c>
      <c r="I395" s="225"/>
      <c r="J395" s="221"/>
      <c r="K395" s="221"/>
      <c r="L395" s="226"/>
      <c r="M395" s="227"/>
      <c r="N395" s="228"/>
      <c r="O395" s="228"/>
      <c r="P395" s="228"/>
      <c r="Q395" s="228"/>
      <c r="R395" s="228"/>
      <c r="S395" s="228"/>
      <c r="T395" s="229"/>
      <c r="AT395" s="230" t="s">
        <v>534</v>
      </c>
      <c r="AU395" s="230" t="s">
        <v>78</v>
      </c>
      <c r="AV395" s="14" t="s">
        <v>78</v>
      </c>
      <c r="AW395" s="14" t="s">
        <v>30</v>
      </c>
      <c r="AX395" s="14" t="s">
        <v>76</v>
      </c>
      <c r="AY395" s="230" t="s">
        <v>117</v>
      </c>
    </row>
    <row r="396" spans="1:65" s="2" customFormat="1" ht="16.5" customHeight="1">
      <c r="A396" s="35"/>
      <c r="B396" s="36"/>
      <c r="C396" s="242" t="s">
        <v>387</v>
      </c>
      <c r="D396" s="242" t="s">
        <v>644</v>
      </c>
      <c r="E396" s="243" t="s">
        <v>873</v>
      </c>
      <c r="F396" s="244" t="s">
        <v>874</v>
      </c>
      <c r="G396" s="245" t="s">
        <v>139</v>
      </c>
      <c r="H396" s="246">
        <v>4.04</v>
      </c>
      <c r="I396" s="247"/>
      <c r="J396" s="248">
        <f>ROUND(I396*H396,2)</f>
        <v>0</v>
      </c>
      <c r="K396" s="244" t="s">
        <v>519</v>
      </c>
      <c r="L396" s="249"/>
      <c r="M396" s="250" t="s">
        <v>19</v>
      </c>
      <c r="N396" s="251" t="s">
        <v>39</v>
      </c>
      <c r="O396" s="65"/>
      <c r="P396" s="188">
        <f>O396*H396</f>
        <v>0</v>
      </c>
      <c r="Q396" s="188">
        <v>6.5670000000000006E-2</v>
      </c>
      <c r="R396" s="188">
        <f>Q396*H396</f>
        <v>0.26530680000000001</v>
      </c>
      <c r="S396" s="188">
        <v>0</v>
      </c>
      <c r="T396" s="189">
        <f>S396*H396</f>
        <v>0</v>
      </c>
      <c r="U396" s="35"/>
      <c r="V396" s="35"/>
      <c r="W396" s="35"/>
      <c r="X396" s="35"/>
      <c r="Y396" s="35"/>
      <c r="Z396" s="35"/>
      <c r="AA396" s="35"/>
      <c r="AB396" s="35"/>
      <c r="AC396" s="35"/>
      <c r="AD396" s="35"/>
      <c r="AE396" s="35"/>
      <c r="AR396" s="190" t="s">
        <v>153</v>
      </c>
      <c r="AT396" s="190" t="s">
        <v>644</v>
      </c>
      <c r="AU396" s="190" t="s">
        <v>78</v>
      </c>
      <c r="AY396" s="18" t="s">
        <v>117</v>
      </c>
      <c r="BE396" s="191">
        <f>IF(N396="základní",J396,0)</f>
        <v>0</v>
      </c>
      <c r="BF396" s="191">
        <f>IF(N396="snížená",J396,0)</f>
        <v>0</v>
      </c>
      <c r="BG396" s="191">
        <f>IF(N396="zákl. přenesená",J396,0)</f>
        <v>0</v>
      </c>
      <c r="BH396" s="191">
        <f>IF(N396="sníž. přenesená",J396,0)</f>
        <v>0</v>
      </c>
      <c r="BI396" s="191">
        <f>IF(N396="nulová",J396,0)</f>
        <v>0</v>
      </c>
      <c r="BJ396" s="18" t="s">
        <v>76</v>
      </c>
      <c r="BK396" s="191">
        <f>ROUND(I396*H396,2)</f>
        <v>0</v>
      </c>
      <c r="BL396" s="18" t="s">
        <v>123</v>
      </c>
      <c r="BM396" s="190" t="s">
        <v>875</v>
      </c>
    </row>
    <row r="397" spans="1:65" s="2" customFormat="1" ht="29.25">
      <c r="A397" s="35"/>
      <c r="B397" s="36"/>
      <c r="C397" s="37"/>
      <c r="D397" s="192" t="s">
        <v>125</v>
      </c>
      <c r="E397" s="37"/>
      <c r="F397" s="193" t="s">
        <v>557</v>
      </c>
      <c r="G397" s="37"/>
      <c r="H397" s="37"/>
      <c r="I397" s="109"/>
      <c r="J397" s="37"/>
      <c r="K397" s="37"/>
      <c r="L397" s="40"/>
      <c r="M397" s="194"/>
      <c r="N397" s="195"/>
      <c r="O397" s="65"/>
      <c r="P397" s="65"/>
      <c r="Q397" s="65"/>
      <c r="R397" s="65"/>
      <c r="S397" s="65"/>
      <c r="T397" s="66"/>
      <c r="U397" s="35"/>
      <c r="V397" s="35"/>
      <c r="W397" s="35"/>
      <c r="X397" s="35"/>
      <c r="Y397" s="35"/>
      <c r="Z397" s="35"/>
      <c r="AA397" s="35"/>
      <c r="AB397" s="35"/>
      <c r="AC397" s="35"/>
      <c r="AD397" s="35"/>
      <c r="AE397" s="35"/>
      <c r="AT397" s="18" t="s">
        <v>125</v>
      </c>
      <c r="AU397" s="18" t="s">
        <v>78</v>
      </c>
    </row>
    <row r="398" spans="1:65" s="13" customFormat="1" ht="11.25">
      <c r="B398" s="210"/>
      <c r="C398" s="211"/>
      <c r="D398" s="192" t="s">
        <v>534</v>
      </c>
      <c r="E398" s="212" t="s">
        <v>19</v>
      </c>
      <c r="F398" s="213" t="s">
        <v>876</v>
      </c>
      <c r="G398" s="211"/>
      <c r="H398" s="212" t="s">
        <v>19</v>
      </c>
      <c r="I398" s="214"/>
      <c r="J398" s="211"/>
      <c r="K398" s="211"/>
      <c r="L398" s="215"/>
      <c r="M398" s="216"/>
      <c r="N398" s="217"/>
      <c r="O398" s="217"/>
      <c r="P398" s="217"/>
      <c r="Q398" s="217"/>
      <c r="R398" s="217"/>
      <c r="S398" s="217"/>
      <c r="T398" s="218"/>
      <c r="AT398" s="219" t="s">
        <v>534</v>
      </c>
      <c r="AU398" s="219" t="s">
        <v>78</v>
      </c>
      <c r="AV398" s="13" t="s">
        <v>76</v>
      </c>
      <c r="AW398" s="13" t="s">
        <v>30</v>
      </c>
      <c r="AX398" s="13" t="s">
        <v>68</v>
      </c>
      <c r="AY398" s="219" t="s">
        <v>117</v>
      </c>
    </row>
    <row r="399" spans="1:65" s="14" customFormat="1" ht="11.25">
      <c r="B399" s="220"/>
      <c r="C399" s="221"/>
      <c r="D399" s="192" t="s">
        <v>534</v>
      </c>
      <c r="E399" s="222" t="s">
        <v>19</v>
      </c>
      <c r="F399" s="223" t="s">
        <v>78</v>
      </c>
      <c r="G399" s="221"/>
      <c r="H399" s="224">
        <v>2</v>
      </c>
      <c r="I399" s="225"/>
      <c r="J399" s="221"/>
      <c r="K399" s="221"/>
      <c r="L399" s="226"/>
      <c r="M399" s="227"/>
      <c r="N399" s="228"/>
      <c r="O399" s="228"/>
      <c r="P399" s="228"/>
      <c r="Q399" s="228"/>
      <c r="R399" s="228"/>
      <c r="S399" s="228"/>
      <c r="T399" s="229"/>
      <c r="AT399" s="230" t="s">
        <v>534</v>
      </c>
      <c r="AU399" s="230" t="s">
        <v>78</v>
      </c>
      <c r="AV399" s="14" t="s">
        <v>78</v>
      </c>
      <c r="AW399" s="14" t="s">
        <v>30</v>
      </c>
      <c r="AX399" s="14" t="s">
        <v>68</v>
      </c>
      <c r="AY399" s="230" t="s">
        <v>117</v>
      </c>
    </row>
    <row r="400" spans="1:65" s="13" customFormat="1" ht="11.25">
      <c r="B400" s="210"/>
      <c r="C400" s="211"/>
      <c r="D400" s="192" t="s">
        <v>534</v>
      </c>
      <c r="E400" s="212" t="s">
        <v>19</v>
      </c>
      <c r="F400" s="213" t="s">
        <v>877</v>
      </c>
      <c r="G400" s="211"/>
      <c r="H400" s="212" t="s">
        <v>19</v>
      </c>
      <c r="I400" s="214"/>
      <c r="J400" s="211"/>
      <c r="K400" s="211"/>
      <c r="L400" s="215"/>
      <c r="M400" s="216"/>
      <c r="N400" s="217"/>
      <c r="O400" s="217"/>
      <c r="P400" s="217"/>
      <c r="Q400" s="217"/>
      <c r="R400" s="217"/>
      <c r="S400" s="217"/>
      <c r="T400" s="218"/>
      <c r="AT400" s="219" t="s">
        <v>534</v>
      </c>
      <c r="AU400" s="219" t="s">
        <v>78</v>
      </c>
      <c r="AV400" s="13" t="s">
        <v>76</v>
      </c>
      <c r="AW400" s="13" t="s">
        <v>30</v>
      </c>
      <c r="AX400" s="13" t="s">
        <v>68</v>
      </c>
      <c r="AY400" s="219" t="s">
        <v>117</v>
      </c>
    </row>
    <row r="401" spans="1:65" s="14" customFormat="1" ht="11.25">
      <c r="B401" s="220"/>
      <c r="C401" s="221"/>
      <c r="D401" s="192" t="s">
        <v>534</v>
      </c>
      <c r="E401" s="222" t="s">
        <v>19</v>
      </c>
      <c r="F401" s="223" t="s">
        <v>78</v>
      </c>
      <c r="G401" s="221"/>
      <c r="H401" s="224">
        <v>2</v>
      </c>
      <c r="I401" s="225"/>
      <c r="J401" s="221"/>
      <c r="K401" s="221"/>
      <c r="L401" s="226"/>
      <c r="M401" s="227"/>
      <c r="N401" s="228"/>
      <c r="O401" s="228"/>
      <c r="P401" s="228"/>
      <c r="Q401" s="228"/>
      <c r="R401" s="228"/>
      <c r="S401" s="228"/>
      <c r="T401" s="229"/>
      <c r="AT401" s="230" t="s">
        <v>534</v>
      </c>
      <c r="AU401" s="230" t="s">
        <v>78</v>
      </c>
      <c r="AV401" s="14" t="s">
        <v>78</v>
      </c>
      <c r="AW401" s="14" t="s">
        <v>30</v>
      </c>
      <c r="AX401" s="14" t="s">
        <v>68</v>
      </c>
      <c r="AY401" s="230" t="s">
        <v>117</v>
      </c>
    </row>
    <row r="402" spans="1:65" s="15" customFormat="1" ht="11.25">
      <c r="B402" s="231"/>
      <c r="C402" s="232"/>
      <c r="D402" s="192" t="s">
        <v>534</v>
      </c>
      <c r="E402" s="233" t="s">
        <v>19</v>
      </c>
      <c r="F402" s="234" t="s">
        <v>552</v>
      </c>
      <c r="G402" s="232"/>
      <c r="H402" s="235">
        <v>4</v>
      </c>
      <c r="I402" s="236"/>
      <c r="J402" s="232"/>
      <c r="K402" s="232"/>
      <c r="L402" s="237"/>
      <c r="M402" s="238"/>
      <c r="N402" s="239"/>
      <c r="O402" s="239"/>
      <c r="P402" s="239"/>
      <c r="Q402" s="239"/>
      <c r="R402" s="239"/>
      <c r="S402" s="239"/>
      <c r="T402" s="240"/>
      <c r="AT402" s="241" t="s">
        <v>534</v>
      </c>
      <c r="AU402" s="241" t="s">
        <v>78</v>
      </c>
      <c r="AV402" s="15" t="s">
        <v>123</v>
      </c>
      <c r="AW402" s="15" t="s">
        <v>30</v>
      </c>
      <c r="AX402" s="15" t="s">
        <v>68</v>
      </c>
      <c r="AY402" s="241" t="s">
        <v>117</v>
      </c>
    </row>
    <row r="403" spans="1:65" s="14" customFormat="1" ht="11.25">
      <c r="B403" s="220"/>
      <c r="C403" s="221"/>
      <c r="D403" s="192" t="s">
        <v>534</v>
      </c>
      <c r="E403" s="222" t="s">
        <v>19</v>
      </c>
      <c r="F403" s="223" t="s">
        <v>878</v>
      </c>
      <c r="G403" s="221"/>
      <c r="H403" s="224">
        <v>4.04</v>
      </c>
      <c r="I403" s="225"/>
      <c r="J403" s="221"/>
      <c r="K403" s="221"/>
      <c r="L403" s="226"/>
      <c r="M403" s="227"/>
      <c r="N403" s="228"/>
      <c r="O403" s="228"/>
      <c r="P403" s="228"/>
      <c r="Q403" s="228"/>
      <c r="R403" s="228"/>
      <c r="S403" s="228"/>
      <c r="T403" s="229"/>
      <c r="AT403" s="230" t="s">
        <v>534</v>
      </c>
      <c r="AU403" s="230" t="s">
        <v>78</v>
      </c>
      <c r="AV403" s="14" t="s">
        <v>78</v>
      </c>
      <c r="AW403" s="14" t="s">
        <v>30</v>
      </c>
      <c r="AX403" s="14" t="s">
        <v>76</v>
      </c>
      <c r="AY403" s="230" t="s">
        <v>117</v>
      </c>
    </row>
    <row r="404" spans="1:65" s="2" customFormat="1" ht="16.5" customHeight="1">
      <c r="A404" s="35"/>
      <c r="B404" s="36"/>
      <c r="C404" s="242" t="s">
        <v>393</v>
      </c>
      <c r="D404" s="242" t="s">
        <v>644</v>
      </c>
      <c r="E404" s="243" t="s">
        <v>879</v>
      </c>
      <c r="F404" s="244" t="s">
        <v>880</v>
      </c>
      <c r="G404" s="245" t="s">
        <v>139</v>
      </c>
      <c r="H404" s="246">
        <v>5.05</v>
      </c>
      <c r="I404" s="247"/>
      <c r="J404" s="248">
        <f>ROUND(I404*H404,2)</f>
        <v>0</v>
      </c>
      <c r="K404" s="244" t="s">
        <v>519</v>
      </c>
      <c r="L404" s="249"/>
      <c r="M404" s="250" t="s">
        <v>19</v>
      </c>
      <c r="N404" s="251" t="s">
        <v>39</v>
      </c>
      <c r="O404" s="65"/>
      <c r="P404" s="188">
        <f>O404*H404</f>
        <v>0</v>
      </c>
      <c r="Q404" s="188">
        <v>6.0999999999999999E-2</v>
      </c>
      <c r="R404" s="188">
        <f>Q404*H404</f>
        <v>0.30804999999999999</v>
      </c>
      <c r="S404" s="188">
        <v>0</v>
      </c>
      <c r="T404" s="189">
        <f>S404*H404</f>
        <v>0</v>
      </c>
      <c r="U404" s="35"/>
      <c r="V404" s="35"/>
      <c r="W404" s="35"/>
      <c r="X404" s="35"/>
      <c r="Y404" s="35"/>
      <c r="Z404" s="35"/>
      <c r="AA404" s="35"/>
      <c r="AB404" s="35"/>
      <c r="AC404" s="35"/>
      <c r="AD404" s="35"/>
      <c r="AE404" s="35"/>
      <c r="AR404" s="190" t="s">
        <v>153</v>
      </c>
      <c r="AT404" s="190" t="s">
        <v>644</v>
      </c>
      <c r="AU404" s="190" t="s">
        <v>78</v>
      </c>
      <c r="AY404" s="18" t="s">
        <v>117</v>
      </c>
      <c r="BE404" s="191">
        <f>IF(N404="základní",J404,0)</f>
        <v>0</v>
      </c>
      <c r="BF404" s="191">
        <f>IF(N404="snížená",J404,0)</f>
        <v>0</v>
      </c>
      <c r="BG404" s="191">
        <f>IF(N404="zákl. přenesená",J404,0)</f>
        <v>0</v>
      </c>
      <c r="BH404" s="191">
        <f>IF(N404="sníž. přenesená",J404,0)</f>
        <v>0</v>
      </c>
      <c r="BI404" s="191">
        <f>IF(N404="nulová",J404,0)</f>
        <v>0</v>
      </c>
      <c r="BJ404" s="18" t="s">
        <v>76</v>
      </c>
      <c r="BK404" s="191">
        <f>ROUND(I404*H404,2)</f>
        <v>0</v>
      </c>
      <c r="BL404" s="18" t="s">
        <v>123</v>
      </c>
      <c r="BM404" s="190" t="s">
        <v>881</v>
      </c>
    </row>
    <row r="405" spans="1:65" s="2" customFormat="1" ht="29.25">
      <c r="A405" s="35"/>
      <c r="B405" s="36"/>
      <c r="C405" s="37"/>
      <c r="D405" s="192" t="s">
        <v>125</v>
      </c>
      <c r="E405" s="37"/>
      <c r="F405" s="193" t="s">
        <v>557</v>
      </c>
      <c r="G405" s="37"/>
      <c r="H405" s="37"/>
      <c r="I405" s="109"/>
      <c r="J405" s="37"/>
      <c r="K405" s="37"/>
      <c r="L405" s="40"/>
      <c r="M405" s="194"/>
      <c r="N405" s="195"/>
      <c r="O405" s="65"/>
      <c r="P405" s="65"/>
      <c r="Q405" s="65"/>
      <c r="R405" s="65"/>
      <c r="S405" s="65"/>
      <c r="T405" s="66"/>
      <c r="U405" s="35"/>
      <c r="V405" s="35"/>
      <c r="W405" s="35"/>
      <c r="X405" s="35"/>
      <c r="Y405" s="35"/>
      <c r="Z405" s="35"/>
      <c r="AA405" s="35"/>
      <c r="AB405" s="35"/>
      <c r="AC405" s="35"/>
      <c r="AD405" s="35"/>
      <c r="AE405" s="35"/>
      <c r="AT405" s="18" t="s">
        <v>125</v>
      </c>
      <c r="AU405" s="18" t="s">
        <v>78</v>
      </c>
    </row>
    <row r="406" spans="1:65" s="14" customFormat="1" ht="11.25">
      <c r="B406" s="220"/>
      <c r="C406" s="221"/>
      <c r="D406" s="192" t="s">
        <v>534</v>
      </c>
      <c r="E406" s="222" t="s">
        <v>19</v>
      </c>
      <c r="F406" s="223" t="s">
        <v>882</v>
      </c>
      <c r="G406" s="221"/>
      <c r="H406" s="224">
        <v>5.05</v>
      </c>
      <c r="I406" s="225"/>
      <c r="J406" s="221"/>
      <c r="K406" s="221"/>
      <c r="L406" s="226"/>
      <c r="M406" s="227"/>
      <c r="N406" s="228"/>
      <c r="O406" s="228"/>
      <c r="P406" s="228"/>
      <c r="Q406" s="228"/>
      <c r="R406" s="228"/>
      <c r="S406" s="228"/>
      <c r="T406" s="229"/>
      <c r="AT406" s="230" t="s">
        <v>534</v>
      </c>
      <c r="AU406" s="230" t="s">
        <v>78</v>
      </c>
      <c r="AV406" s="14" t="s">
        <v>78</v>
      </c>
      <c r="AW406" s="14" t="s">
        <v>30</v>
      </c>
      <c r="AX406" s="14" t="s">
        <v>76</v>
      </c>
      <c r="AY406" s="230" t="s">
        <v>117</v>
      </c>
    </row>
    <row r="407" spans="1:65" s="2" customFormat="1" ht="21.75" customHeight="1">
      <c r="A407" s="35"/>
      <c r="B407" s="36"/>
      <c r="C407" s="179" t="s">
        <v>398</v>
      </c>
      <c r="D407" s="179" t="s">
        <v>118</v>
      </c>
      <c r="E407" s="180" t="s">
        <v>883</v>
      </c>
      <c r="F407" s="181" t="s">
        <v>884</v>
      </c>
      <c r="G407" s="182" t="s">
        <v>139</v>
      </c>
      <c r="H407" s="183">
        <v>65</v>
      </c>
      <c r="I407" s="184"/>
      <c r="J407" s="185">
        <f>ROUND(I407*H407,2)</f>
        <v>0</v>
      </c>
      <c r="K407" s="181" t="s">
        <v>519</v>
      </c>
      <c r="L407" s="40"/>
      <c r="M407" s="186" t="s">
        <v>19</v>
      </c>
      <c r="N407" s="187" t="s">
        <v>39</v>
      </c>
      <c r="O407" s="65"/>
      <c r="P407" s="188">
        <f>O407*H407</f>
        <v>0</v>
      </c>
      <c r="Q407" s="188">
        <v>0.1295</v>
      </c>
      <c r="R407" s="188">
        <f>Q407*H407</f>
        <v>8.4175000000000004</v>
      </c>
      <c r="S407" s="188">
        <v>0</v>
      </c>
      <c r="T407" s="189">
        <f>S407*H407</f>
        <v>0</v>
      </c>
      <c r="U407" s="35"/>
      <c r="V407" s="35"/>
      <c r="W407" s="35"/>
      <c r="X407" s="35"/>
      <c r="Y407" s="35"/>
      <c r="Z407" s="35"/>
      <c r="AA407" s="35"/>
      <c r="AB407" s="35"/>
      <c r="AC407" s="35"/>
      <c r="AD407" s="35"/>
      <c r="AE407" s="35"/>
      <c r="AR407" s="190" t="s">
        <v>123</v>
      </c>
      <c r="AT407" s="190" t="s">
        <v>118</v>
      </c>
      <c r="AU407" s="190" t="s">
        <v>78</v>
      </c>
      <c r="AY407" s="18" t="s">
        <v>117</v>
      </c>
      <c r="BE407" s="191">
        <f>IF(N407="základní",J407,0)</f>
        <v>0</v>
      </c>
      <c r="BF407" s="191">
        <f>IF(N407="snížená",J407,0)</f>
        <v>0</v>
      </c>
      <c r="BG407" s="191">
        <f>IF(N407="zákl. přenesená",J407,0)</f>
        <v>0</v>
      </c>
      <c r="BH407" s="191">
        <f>IF(N407="sníž. přenesená",J407,0)</f>
        <v>0</v>
      </c>
      <c r="BI407" s="191">
        <f>IF(N407="nulová",J407,0)</f>
        <v>0</v>
      </c>
      <c r="BJ407" s="18" t="s">
        <v>76</v>
      </c>
      <c r="BK407" s="191">
        <f>ROUND(I407*H407,2)</f>
        <v>0</v>
      </c>
      <c r="BL407" s="18" t="s">
        <v>123</v>
      </c>
      <c r="BM407" s="190" t="s">
        <v>885</v>
      </c>
    </row>
    <row r="408" spans="1:65" s="2" customFormat="1" ht="87.75">
      <c r="A408" s="35"/>
      <c r="B408" s="36"/>
      <c r="C408" s="37"/>
      <c r="D408" s="192" t="s">
        <v>521</v>
      </c>
      <c r="E408" s="37"/>
      <c r="F408" s="193" t="s">
        <v>886</v>
      </c>
      <c r="G408" s="37"/>
      <c r="H408" s="37"/>
      <c r="I408" s="109"/>
      <c r="J408" s="37"/>
      <c r="K408" s="37"/>
      <c r="L408" s="40"/>
      <c r="M408" s="194"/>
      <c r="N408" s="195"/>
      <c r="O408" s="65"/>
      <c r="P408" s="65"/>
      <c r="Q408" s="65"/>
      <c r="R408" s="65"/>
      <c r="S408" s="65"/>
      <c r="T408" s="66"/>
      <c r="U408" s="35"/>
      <c r="V408" s="35"/>
      <c r="W408" s="35"/>
      <c r="X408" s="35"/>
      <c r="Y408" s="35"/>
      <c r="Z408" s="35"/>
      <c r="AA408" s="35"/>
      <c r="AB408" s="35"/>
      <c r="AC408" s="35"/>
      <c r="AD408" s="35"/>
      <c r="AE408" s="35"/>
      <c r="AT408" s="18" t="s">
        <v>521</v>
      </c>
      <c r="AU408" s="18" t="s">
        <v>78</v>
      </c>
    </row>
    <row r="409" spans="1:65" s="2" customFormat="1" ht="48.75">
      <c r="A409" s="35"/>
      <c r="B409" s="36"/>
      <c r="C409" s="37"/>
      <c r="D409" s="192" t="s">
        <v>125</v>
      </c>
      <c r="E409" s="37"/>
      <c r="F409" s="193" t="s">
        <v>887</v>
      </c>
      <c r="G409" s="37"/>
      <c r="H409" s="37"/>
      <c r="I409" s="109"/>
      <c r="J409" s="37"/>
      <c r="K409" s="37"/>
      <c r="L409" s="40"/>
      <c r="M409" s="194"/>
      <c r="N409" s="195"/>
      <c r="O409" s="65"/>
      <c r="P409" s="65"/>
      <c r="Q409" s="65"/>
      <c r="R409" s="65"/>
      <c r="S409" s="65"/>
      <c r="T409" s="66"/>
      <c r="U409" s="35"/>
      <c r="V409" s="35"/>
      <c r="W409" s="35"/>
      <c r="X409" s="35"/>
      <c r="Y409" s="35"/>
      <c r="Z409" s="35"/>
      <c r="AA409" s="35"/>
      <c r="AB409" s="35"/>
      <c r="AC409" s="35"/>
      <c r="AD409" s="35"/>
      <c r="AE409" s="35"/>
      <c r="AT409" s="18" t="s">
        <v>125</v>
      </c>
      <c r="AU409" s="18" t="s">
        <v>78</v>
      </c>
    </row>
    <row r="410" spans="1:65" s="13" customFormat="1" ht="11.25">
      <c r="B410" s="210"/>
      <c r="C410" s="211"/>
      <c r="D410" s="192" t="s">
        <v>534</v>
      </c>
      <c r="E410" s="212" t="s">
        <v>19</v>
      </c>
      <c r="F410" s="213" t="s">
        <v>888</v>
      </c>
      <c r="G410" s="211"/>
      <c r="H410" s="212" t="s">
        <v>19</v>
      </c>
      <c r="I410" s="214"/>
      <c r="J410" s="211"/>
      <c r="K410" s="211"/>
      <c r="L410" s="215"/>
      <c r="M410" s="216"/>
      <c r="N410" s="217"/>
      <c r="O410" s="217"/>
      <c r="P410" s="217"/>
      <c r="Q410" s="217"/>
      <c r="R410" s="217"/>
      <c r="S410" s="217"/>
      <c r="T410" s="218"/>
      <c r="AT410" s="219" t="s">
        <v>534</v>
      </c>
      <c r="AU410" s="219" t="s">
        <v>78</v>
      </c>
      <c r="AV410" s="13" t="s">
        <v>76</v>
      </c>
      <c r="AW410" s="13" t="s">
        <v>30</v>
      </c>
      <c r="AX410" s="13" t="s">
        <v>68</v>
      </c>
      <c r="AY410" s="219" t="s">
        <v>117</v>
      </c>
    </row>
    <row r="411" spans="1:65" s="14" customFormat="1" ht="11.25">
      <c r="B411" s="220"/>
      <c r="C411" s="221"/>
      <c r="D411" s="192" t="s">
        <v>534</v>
      </c>
      <c r="E411" s="222" t="s">
        <v>19</v>
      </c>
      <c r="F411" s="223" t="s">
        <v>889</v>
      </c>
      <c r="G411" s="221"/>
      <c r="H411" s="224">
        <v>65</v>
      </c>
      <c r="I411" s="225"/>
      <c r="J411" s="221"/>
      <c r="K411" s="221"/>
      <c r="L411" s="226"/>
      <c r="M411" s="227"/>
      <c r="N411" s="228"/>
      <c r="O411" s="228"/>
      <c r="P411" s="228"/>
      <c r="Q411" s="228"/>
      <c r="R411" s="228"/>
      <c r="S411" s="228"/>
      <c r="T411" s="229"/>
      <c r="AT411" s="230" t="s">
        <v>534</v>
      </c>
      <c r="AU411" s="230" t="s">
        <v>78</v>
      </c>
      <c r="AV411" s="14" t="s">
        <v>78</v>
      </c>
      <c r="AW411" s="14" t="s">
        <v>30</v>
      </c>
      <c r="AX411" s="14" t="s">
        <v>76</v>
      </c>
      <c r="AY411" s="230" t="s">
        <v>117</v>
      </c>
    </row>
    <row r="412" spans="1:65" s="2" customFormat="1" ht="16.5" customHeight="1">
      <c r="A412" s="35"/>
      <c r="B412" s="36"/>
      <c r="C412" s="242" t="s">
        <v>403</v>
      </c>
      <c r="D412" s="242" t="s">
        <v>644</v>
      </c>
      <c r="E412" s="243" t="s">
        <v>890</v>
      </c>
      <c r="F412" s="244" t="s">
        <v>891</v>
      </c>
      <c r="G412" s="245" t="s">
        <v>139</v>
      </c>
      <c r="H412" s="246">
        <v>65.650000000000006</v>
      </c>
      <c r="I412" s="247"/>
      <c r="J412" s="248">
        <f>ROUND(I412*H412,2)</f>
        <v>0</v>
      </c>
      <c r="K412" s="244" t="s">
        <v>519</v>
      </c>
      <c r="L412" s="249"/>
      <c r="M412" s="250" t="s">
        <v>19</v>
      </c>
      <c r="N412" s="251" t="s">
        <v>39</v>
      </c>
      <c r="O412" s="65"/>
      <c r="P412" s="188">
        <f>O412*H412</f>
        <v>0</v>
      </c>
      <c r="Q412" s="188">
        <v>5.6120000000000003E-2</v>
      </c>
      <c r="R412" s="188">
        <f>Q412*H412</f>
        <v>3.6842780000000004</v>
      </c>
      <c r="S412" s="188">
        <v>0</v>
      </c>
      <c r="T412" s="189">
        <f>S412*H412</f>
        <v>0</v>
      </c>
      <c r="U412" s="35"/>
      <c r="V412" s="35"/>
      <c r="W412" s="35"/>
      <c r="X412" s="35"/>
      <c r="Y412" s="35"/>
      <c r="Z412" s="35"/>
      <c r="AA412" s="35"/>
      <c r="AB412" s="35"/>
      <c r="AC412" s="35"/>
      <c r="AD412" s="35"/>
      <c r="AE412" s="35"/>
      <c r="AR412" s="190" t="s">
        <v>153</v>
      </c>
      <c r="AT412" s="190" t="s">
        <v>644</v>
      </c>
      <c r="AU412" s="190" t="s">
        <v>78</v>
      </c>
      <c r="AY412" s="18" t="s">
        <v>117</v>
      </c>
      <c r="BE412" s="191">
        <f>IF(N412="základní",J412,0)</f>
        <v>0</v>
      </c>
      <c r="BF412" s="191">
        <f>IF(N412="snížená",J412,0)</f>
        <v>0</v>
      </c>
      <c r="BG412" s="191">
        <f>IF(N412="zákl. přenesená",J412,0)</f>
        <v>0</v>
      </c>
      <c r="BH412" s="191">
        <f>IF(N412="sníž. přenesená",J412,0)</f>
        <v>0</v>
      </c>
      <c r="BI412" s="191">
        <f>IF(N412="nulová",J412,0)</f>
        <v>0</v>
      </c>
      <c r="BJ412" s="18" t="s">
        <v>76</v>
      </c>
      <c r="BK412" s="191">
        <f>ROUND(I412*H412,2)</f>
        <v>0</v>
      </c>
      <c r="BL412" s="18" t="s">
        <v>123</v>
      </c>
      <c r="BM412" s="190" t="s">
        <v>892</v>
      </c>
    </row>
    <row r="413" spans="1:65" s="2" customFormat="1" ht="48.75">
      <c r="A413" s="35"/>
      <c r="B413" s="36"/>
      <c r="C413" s="37"/>
      <c r="D413" s="192" t="s">
        <v>125</v>
      </c>
      <c r="E413" s="37"/>
      <c r="F413" s="193" t="s">
        <v>887</v>
      </c>
      <c r="G413" s="37"/>
      <c r="H413" s="37"/>
      <c r="I413" s="109"/>
      <c r="J413" s="37"/>
      <c r="K413" s="37"/>
      <c r="L413" s="40"/>
      <c r="M413" s="194"/>
      <c r="N413" s="195"/>
      <c r="O413" s="65"/>
      <c r="P413" s="65"/>
      <c r="Q413" s="65"/>
      <c r="R413" s="65"/>
      <c r="S413" s="65"/>
      <c r="T413" s="66"/>
      <c r="U413" s="35"/>
      <c r="V413" s="35"/>
      <c r="W413" s="35"/>
      <c r="X413" s="35"/>
      <c r="Y413" s="35"/>
      <c r="Z413" s="35"/>
      <c r="AA413" s="35"/>
      <c r="AB413" s="35"/>
      <c r="AC413" s="35"/>
      <c r="AD413" s="35"/>
      <c r="AE413" s="35"/>
      <c r="AT413" s="18" t="s">
        <v>125</v>
      </c>
      <c r="AU413" s="18" t="s">
        <v>78</v>
      </c>
    </row>
    <row r="414" spans="1:65" s="14" customFormat="1" ht="11.25">
      <c r="B414" s="220"/>
      <c r="C414" s="221"/>
      <c r="D414" s="192" t="s">
        <v>534</v>
      </c>
      <c r="E414" s="222" t="s">
        <v>19</v>
      </c>
      <c r="F414" s="223" t="s">
        <v>893</v>
      </c>
      <c r="G414" s="221"/>
      <c r="H414" s="224">
        <v>65.650000000000006</v>
      </c>
      <c r="I414" s="225"/>
      <c r="J414" s="221"/>
      <c r="K414" s="221"/>
      <c r="L414" s="226"/>
      <c r="M414" s="227"/>
      <c r="N414" s="228"/>
      <c r="O414" s="228"/>
      <c r="P414" s="228"/>
      <c r="Q414" s="228"/>
      <c r="R414" s="228"/>
      <c r="S414" s="228"/>
      <c r="T414" s="229"/>
      <c r="AT414" s="230" t="s">
        <v>534</v>
      </c>
      <c r="AU414" s="230" t="s">
        <v>78</v>
      </c>
      <c r="AV414" s="14" t="s">
        <v>78</v>
      </c>
      <c r="AW414" s="14" t="s">
        <v>30</v>
      </c>
      <c r="AX414" s="14" t="s">
        <v>76</v>
      </c>
      <c r="AY414" s="230" t="s">
        <v>117</v>
      </c>
    </row>
    <row r="415" spans="1:65" s="2" customFormat="1" ht="21.75" customHeight="1">
      <c r="A415" s="35"/>
      <c r="B415" s="36"/>
      <c r="C415" s="179" t="s">
        <v>407</v>
      </c>
      <c r="D415" s="179" t="s">
        <v>118</v>
      </c>
      <c r="E415" s="180" t="s">
        <v>894</v>
      </c>
      <c r="F415" s="181" t="s">
        <v>895</v>
      </c>
      <c r="G415" s="182" t="s">
        <v>139</v>
      </c>
      <c r="H415" s="183">
        <v>6</v>
      </c>
      <c r="I415" s="184"/>
      <c r="J415" s="185">
        <f>ROUND(I415*H415,2)</f>
        <v>0</v>
      </c>
      <c r="K415" s="181" t="s">
        <v>519</v>
      </c>
      <c r="L415" s="40"/>
      <c r="M415" s="186" t="s">
        <v>19</v>
      </c>
      <c r="N415" s="187" t="s">
        <v>39</v>
      </c>
      <c r="O415" s="65"/>
      <c r="P415" s="188">
        <f>O415*H415</f>
        <v>0</v>
      </c>
      <c r="Q415" s="188">
        <v>1.1E-4</v>
      </c>
      <c r="R415" s="188">
        <f>Q415*H415</f>
        <v>6.6E-4</v>
      </c>
      <c r="S415" s="188">
        <v>0</v>
      </c>
      <c r="T415" s="189">
        <f>S415*H415</f>
        <v>0</v>
      </c>
      <c r="U415" s="35"/>
      <c r="V415" s="35"/>
      <c r="W415" s="35"/>
      <c r="X415" s="35"/>
      <c r="Y415" s="35"/>
      <c r="Z415" s="35"/>
      <c r="AA415" s="35"/>
      <c r="AB415" s="35"/>
      <c r="AC415" s="35"/>
      <c r="AD415" s="35"/>
      <c r="AE415" s="35"/>
      <c r="AR415" s="190" t="s">
        <v>123</v>
      </c>
      <c r="AT415" s="190" t="s">
        <v>118</v>
      </c>
      <c r="AU415" s="190" t="s">
        <v>78</v>
      </c>
      <c r="AY415" s="18" t="s">
        <v>117</v>
      </c>
      <c r="BE415" s="191">
        <f>IF(N415="základní",J415,0)</f>
        <v>0</v>
      </c>
      <c r="BF415" s="191">
        <f>IF(N415="snížená",J415,0)</f>
        <v>0</v>
      </c>
      <c r="BG415" s="191">
        <f>IF(N415="zákl. přenesená",J415,0)</f>
        <v>0</v>
      </c>
      <c r="BH415" s="191">
        <f>IF(N415="sníž. přenesená",J415,0)</f>
        <v>0</v>
      </c>
      <c r="BI415" s="191">
        <f>IF(N415="nulová",J415,0)</f>
        <v>0</v>
      </c>
      <c r="BJ415" s="18" t="s">
        <v>76</v>
      </c>
      <c r="BK415" s="191">
        <f>ROUND(I415*H415,2)</f>
        <v>0</v>
      </c>
      <c r="BL415" s="18" t="s">
        <v>123</v>
      </c>
      <c r="BM415" s="190" t="s">
        <v>896</v>
      </c>
    </row>
    <row r="416" spans="1:65" s="2" customFormat="1" ht="39">
      <c r="A416" s="35"/>
      <c r="B416" s="36"/>
      <c r="C416" s="37"/>
      <c r="D416" s="192" t="s">
        <v>521</v>
      </c>
      <c r="E416" s="37"/>
      <c r="F416" s="193" t="s">
        <v>897</v>
      </c>
      <c r="G416" s="37"/>
      <c r="H416" s="37"/>
      <c r="I416" s="109"/>
      <c r="J416" s="37"/>
      <c r="K416" s="37"/>
      <c r="L416" s="40"/>
      <c r="M416" s="194"/>
      <c r="N416" s="195"/>
      <c r="O416" s="65"/>
      <c r="P416" s="65"/>
      <c r="Q416" s="65"/>
      <c r="R416" s="65"/>
      <c r="S416" s="65"/>
      <c r="T416" s="66"/>
      <c r="U416" s="35"/>
      <c r="V416" s="35"/>
      <c r="W416" s="35"/>
      <c r="X416" s="35"/>
      <c r="Y416" s="35"/>
      <c r="Z416" s="35"/>
      <c r="AA416" s="35"/>
      <c r="AB416" s="35"/>
      <c r="AC416" s="35"/>
      <c r="AD416" s="35"/>
      <c r="AE416" s="35"/>
      <c r="AT416" s="18" t="s">
        <v>521</v>
      </c>
      <c r="AU416" s="18" t="s">
        <v>78</v>
      </c>
    </row>
    <row r="417" spans="1:65" s="2" customFormat="1" ht="48.75">
      <c r="A417" s="35"/>
      <c r="B417" s="36"/>
      <c r="C417" s="37"/>
      <c r="D417" s="192" t="s">
        <v>125</v>
      </c>
      <c r="E417" s="37"/>
      <c r="F417" s="193" t="s">
        <v>898</v>
      </c>
      <c r="G417" s="37"/>
      <c r="H417" s="37"/>
      <c r="I417" s="109"/>
      <c r="J417" s="37"/>
      <c r="K417" s="37"/>
      <c r="L417" s="40"/>
      <c r="M417" s="194"/>
      <c r="N417" s="195"/>
      <c r="O417" s="65"/>
      <c r="P417" s="65"/>
      <c r="Q417" s="65"/>
      <c r="R417" s="65"/>
      <c r="S417" s="65"/>
      <c r="T417" s="66"/>
      <c r="U417" s="35"/>
      <c r="V417" s="35"/>
      <c r="W417" s="35"/>
      <c r="X417" s="35"/>
      <c r="Y417" s="35"/>
      <c r="Z417" s="35"/>
      <c r="AA417" s="35"/>
      <c r="AB417" s="35"/>
      <c r="AC417" s="35"/>
      <c r="AD417" s="35"/>
      <c r="AE417" s="35"/>
      <c r="AT417" s="18" t="s">
        <v>125</v>
      </c>
      <c r="AU417" s="18" t="s">
        <v>78</v>
      </c>
    </row>
    <row r="418" spans="1:65" s="13" customFormat="1" ht="11.25">
      <c r="B418" s="210"/>
      <c r="C418" s="211"/>
      <c r="D418" s="192" t="s">
        <v>534</v>
      </c>
      <c r="E418" s="212" t="s">
        <v>19</v>
      </c>
      <c r="F418" s="213" t="s">
        <v>899</v>
      </c>
      <c r="G418" s="211"/>
      <c r="H418" s="212" t="s">
        <v>19</v>
      </c>
      <c r="I418" s="214"/>
      <c r="J418" s="211"/>
      <c r="K418" s="211"/>
      <c r="L418" s="215"/>
      <c r="M418" s="216"/>
      <c r="N418" s="217"/>
      <c r="O418" s="217"/>
      <c r="P418" s="217"/>
      <c r="Q418" s="217"/>
      <c r="R418" s="217"/>
      <c r="S418" s="217"/>
      <c r="T418" s="218"/>
      <c r="AT418" s="219" t="s">
        <v>534</v>
      </c>
      <c r="AU418" s="219" t="s">
        <v>78</v>
      </c>
      <c r="AV418" s="13" t="s">
        <v>76</v>
      </c>
      <c r="AW418" s="13" t="s">
        <v>30</v>
      </c>
      <c r="AX418" s="13" t="s">
        <v>68</v>
      </c>
      <c r="AY418" s="219" t="s">
        <v>117</v>
      </c>
    </row>
    <row r="419" spans="1:65" s="14" customFormat="1" ht="11.25">
      <c r="B419" s="220"/>
      <c r="C419" s="221"/>
      <c r="D419" s="192" t="s">
        <v>534</v>
      </c>
      <c r="E419" s="222" t="s">
        <v>19</v>
      </c>
      <c r="F419" s="223" t="s">
        <v>900</v>
      </c>
      <c r="G419" s="221"/>
      <c r="H419" s="224">
        <v>6</v>
      </c>
      <c r="I419" s="225"/>
      <c r="J419" s="221"/>
      <c r="K419" s="221"/>
      <c r="L419" s="226"/>
      <c r="M419" s="227"/>
      <c r="N419" s="228"/>
      <c r="O419" s="228"/>
      <c r="P419" s="228"/>
      <c r="Q419" s="228"/>
      <c r="R419" s="228"/>
      <c r="S419" s="228"/>
      <c r="T419" s="229"/>
      <c r="AT419" s="230" t="s">
        <v>534</v>
      </c>
      <c r="AU419" s="230" t="s">
        <v>78</v>
      </c>
      <c r="AV419" s="14" t="s">
        <v>78</v>
      </c>
      <c r="AW419" s="14" t="s">
        <v>30</v>
      </c>
      <c r="AX419" s="14" t="s">
        <v>76</v>
      </c>
      <c r="AY419" s="230" t="s">
        <v>117</v>
      </c>
    </row>
    <row r="420" spans="1:65" s="2" customFormat="1" ht="16.5" customHeight="1">
      <c r="A420" s="35"/>
      <c r="B420" s="36"/>
      <c r="C420" s="179" t="s">
        <v>412</v>
      </c>
      <c r="D420" s="179" t="s">
        <v>118</v>
      </c>
      <c r="E420" s="180" t="s">
        <v>901</v>
      </c>
      <c r="F420" s="181" t="s">
        <v>902</v>
      </c>
      <c r="G420" s="182" t="s">
        <v>139</v>
      </c>
      <c r="H420" s="183">
        <v>6</v>
      </c>
      <c r="I420" s="184"/>
      <c r="J420" s="185">
        <f>ROUND(I420*H420,2)</f>
        <v>0</v>
      </c>
      <c r="K420" s="181" t="s">
        <v>519</v>
      </c>
      <c r="L420" s="40"/>
      <c r="M420" s="186" t="s">
        <v>19</v>
      </c>
      <c r="N420" s="187" t="s">
        <v>39</v>
      </c>
      <c r="O420" s="65"/>
      <c r="P420" s="188">
        <f>O420*H420</f>
        <v>0</v>
      </c>
      <c r="Q420" s="188">
        <v>0</v>
      </c>
      <c r="R420" s="188">
        <f>Q420*H420</f>
        <v>0</v>
      </c>
      <c r="S420" s="188">
        <v>0</v>
      </c>
      <c r="T420" s="189">
        <f>S420*H420</f>
        <v>0</v>
      </c>
      <c r="U420" s="35"/>
      <c r="V420" s="35"/>
      <c r="W420" s="35"/>
      <c r="X420" s="35"/>
      <c r="Y420" s="35"/>
      <c r="Z420" s="35"/>
      <c r="AA420" s="35"/>
      <c r="AB420" s="35"/>
      <c r="AC420" s="35"/>
      <c r="AD420" s="35"/>
      <c r="AE420" s="35"/>
      <c r="AR420" s="190" t="s">
        <v>123</v>
      </c>
      <c r="AT420" s="190" t="s">
        <v>118</v>
      </c>
      <c r="AU420" s="190" t="s">
        <v>78</v>
      </c>
      <c r="AY420" s="18" t="s">
        <v>117</v>
      </c>
      <c r="BE420" s="191">
        <f>IF(N420="základní",J420,0)</f>
        <v>0</v>
      </c>
      <c r="BF420" s="191">
        <f>IF(N420="snížená",J420,0)</f>
        <v>0</v>
      </c>
      <c r="BG420" s="191">
        <f>IF(N420="zákl. přenesená",J420,0)</f>
        <v>0</v>
      </c>
      <c r="BH420" s="191">
        <f>IF(N420="sníž. přenesená",J420,0)</f>
        <v>0</v>
      </c>
      <c r="BI420" s="191">
        <f>IF(N420="nulová",J420,0)</f>
        <v>0</v>
      </c>
      <c r="BJ420" s="18" t="s">
        <v>76</v>
      </c>
      <c r="BK420" s="191">
        <f>ROUND(I420*H420,2)</f>
        <v>0</v>
      </c>
      <c r="BL420" s="18" t="s">
        <v>123</v>
      </c>
      <c r="BM420" s="190" t="s">
        <v>903</v>
      </c>
    </row>
    <row r="421" spans="1:65" s="2" customFormat="1" ht="29.25">
      <c r="A421" s="35"/>
      <c r="B421" s="36"/>
      <c r="C421" s="37"/>
      <c r="D421" s="192" t="s">
        <v>521</v>
      </c>
      <c r="E421" s="37"/>
      <c r="F421" s="193" t="s">
        <v>904</v>
      </c>
      <c r="G421" s="37"/>
      <c r="H421" s="37"/>
      <c r="I421" s="109"/>
      <c r="J421" s="37"/>
      <c r="K421" s="37"/>
      <c r="L421" s="40"/>
      <c r="M421" s="194"/>
      <c r="N421" s="195"/>
      <c r="O421" s="65"/>
      <c r="P421" s="65"/>
      <c r="Q421" s="65"/>
      <c r="R421" s="65"/>
      <c r="S421" s="65"/>
      <c r="T421" s="66"/>
      <c r="U421" s="35"/>
      <c r="V421" s="35"/>
      <c r="W421" s="35"/>
      <c r="X421" s="35"/>
      <c r="Y421" s="35"/>
      <c r="Z421" s="35"/>
      <c r="AA421" s="35"/>
      <c r="AB421" s="35"/>
      <c r="AC421" s="35"/>
      <c r="AD421" s="35"/>
      <c r="AE421" s="35"/>
      <c r="AT421" s="18" t="s">
        <v>521</v>
      </c>
      <c r="AU421" s="18" t="s">
        <v>78</v>
      </c>
    </row>
    <row r="422" spans="1:65" s="2" customFormat="1" ht="48.75">
      <c r="A422" s="35"/>
      <c r="B422" s="36"/>
      <c r="C422" s="37"/>
      <c r="D422" s="192" t="s">
        <v>125</v>
      </c>
      <c r="E422" s="37"/>
      <c r="F422" s="193" t="s">
        <v>905</v>
      </c>
      <c r="G422" s="37"/>
      <c r="H422" s="37"/>
      <c r="I422" s="109"/>
      <c r="J422" s="37"/>
      <c r="K422" s="37"/>
      <c r="L422" s="40"/>
      <c r="M422" s="194"/>
      <c r="N422" s="195"/>
      <c r="O422" s="65"/>
      <c r="P422" s="65"/>
      <c r="Q422" s="65"/>
      <c r="R422" s="65"/>
      <c r="S422" s="65"/>
      <c r="T422" s="66"/>
      <c r="U422" s="35"/>
      <c r="V422" s="35"/>
      <c r="W422" s="35"/>
      <c r="X422" s="35"/>
      <c r="Y422" s="35"/>
      <c r="Z422" s="35"/>
      <c r="AA422" s="35"/>
      <c r="AB422" s="35"/>
      <c r="AC422" s="35"/>
      <c r="AD422" s="35"/>
      <c r="AE422" s="35"/>
      <c r="AT422" s="18" t="s">
        <v>125</v>
      </c>
      <c r="AU422" s="18" t="s">
        <v>78</v>
      </c>
    </row>
    <row r="423" spans="1:65" s="13" customFormat="1" ht="11.25">
      <c r="B423" s="210"/>
      <c r="C423" s="211"/>
      <c r="D423" s="192" t="s">
        <v>534</v>
      </c>
      <c r="E423" s="212" t="s">
        <v>19</v>
      </c>
      <c r="F423" s="213" t="s">
        <v>906</v>
      </c>
      <c r="G423" s="211"/>
      <c r="H423" s="212" t="s">
        <v>19</v>
      </c>
      <c r="I423" s="214"/>
      <c r="J423" s="211"/>
      <c r="K423" s="211"/>
      <c r="L423" s="215"/>
      <c r="M423" s="216"/>
      <c r="N423" s="217"/>
      <c r="O423" s="217"/>
      <c r="P423" s="217"/>
      <c r="Q423" s="217"/>
      <c r="R423" s="217"/>
      <c r="S423" s="217"/>
      <c r="T423" s="218"/>
      <c r="AT423" s="219" t="s">
        <v>534</v>
      </c>
      <c r="AU423" s="219" t="s">
        <v>78</v>
      </c>
      <c r="AV423" s="13" t="s">
        <v>76</v>
      </c>
      <c r="AW423" s="13" t="s">
        <v>30</v>
      </c>
      <c r="AX423" s="13" t="s">
        <v>68</v>
      </c>
      <c r="AY423" s="219" t="s">
        <v>117</v>
      </c>
    </row>
    <row r="424" spans="1:65" s="14" customFormat="1" ht="11.25">
      <c r="B424" s="220"/>
      <c r="C424" s="221"/>
      <c r="D424" s="192" t="s">
        <v>534</v>
      </c>
      <c r="E424" s="222" t="s">
        <v>19</v>
      </c>
      <c r="F424" s="223" t="s">
        <v>900</v>
      </c>
      <c r="G424" s="221"/>
      <c r="H424" s="224">
        <v>6</v>
      </c>
      <c r="I424" s="225"/>
      <c r="J424" s="221"/>
      <c r="K424" s="221"/>
      <c r="L424" s="226"/>
      <c r="M424" s="227"/>
      <c r="N424" s="228"/>
      <c r="O424" s="228"/>
      <c r="P424" s="228"/>
      <c r="Q424" s="228"/>
      <c r="R424" s="228"/>
      <c r="S424" s="228"/>
      <c r="T424" s="229"/>
      <c r="AT424" s="230" t="s">
        <v>534</v>
      </c>
      <c r="AU424" s="230" t="s">
        <v>78</v>
      </c>
      <c r="AV424" s="14" t="s">
        <v>78</v>
      </c>
      <c r="AW424" s="14" t="s">
        <v>30</v>
      </c>
      <c r="AX424" s="14" t="s">
        <v>76</v>
      </c>
      <c r="AY424" s="230" t="s">
        <v>117</v>
      </c>
    </row>
    <row r="425" spans="1:65" s="2" customFormat="1" ht="16.5" customHeight="1">
      <c r="A425" s="35"/>
      <c r="B425" s="36"/>
      <c r="C425" s="179" t="s">
        <v>416</v>
      </c>
      <c r="D425" s="179" t="s">
        <v>118</v>
      </c>
      <c r="E425" s="180" t="s">
        <v>907</v>
      </c>
      <c r="F425" s="181" t="s">
        <v>908</v>
      </c>
      <c r="G425" s="182" t="s">
        <v>410</v>
      </c>
      <c r="H425" s="183">
        <v>13.286</v>
      </c>
      <c r="I425" s="184"/>
      <c r="J425" s="185">
        <f>ROUND(I425*H425,2)</f>
        <v>0</v>
      </c>
      <c r="K425" s="181" t="s">
        <v>519</v>
      </c>
      <c r="L425" s="40"/>
      <c r="M425" s="186" t="s">
        <v>19</v>
      </c>
      <c r="N425" s="187" t="s">
        <v>39</v>
      </c>
      <c r="O425" s="65"/>
      <c r="P425" s="188">
        <f>O425*H425</f>
        <v>0</v>
      </c>
      <c r="Q425" s="188">
        <v>0</v>
      </c>
      <c r="R425" s="188">
        <f>Q425*H425</f>
        <v>0</v>
      </c>
      <c r="S425" s="188">
        <v>2.4</v>
      </c>
      <c r="T425" s="189">
        <f>S425*H425</f>
        <v>31.886399999999998</v>
      </c>
      <c r="U425" s="35"/>
      <c r="V425" s="35"/>
      <c r="W425" s="35"/>
      <c r="X425" s="35"/>
      <c r="Y425" s="35"/>
      <c r="Z425" s="35"/>
      <c r="AA425" s="35"/>
      <c r="AB425" s="35"/>
      <c r="AC425" s="35"/>
      <c r="AD425" s="35"/>
      <c r="AE425" s="35"/>
      <c r="AR425" s="190" t="s">
        <v>123</v>
      </c>
      <c r="AT425" s="190" t="s">
        <v>118</v>
      </c>
      <c r="AU425" s="190" t="s">
        <v>78</v>
      </c>
      <c r="AY425" s="18" t="s">
        <v>117</v>
      </c>
      <c r="BE425" s="191">
        <f>IF(N425="základní",J425,0)</f>
        <v>0</v>
      </c>
      <c r="BF425" s="191">
        <f>IF(N425="snížená",J425,0)</f>
        <v>0</v>
      </c>
      <c r="BG425" s="191">
        <f>IF(N425="zákl. přenesená",J425,0)</f>
        <v>0</v>
      </c>
      <c r="BH425" s="191">
        <f>IF(N425="sníž. přenesená",J425,0)</f>
        <v>0</v>
      </c>
      <c r="BI425" s="191">
        <f>IF(N425="nulová",J425,0)</f>
        <v>0</v>
      </c>
      <c r="BJ425" s="18" t="s">
        <v>76</v>
      </c>
      <c r="BK425" s="191">
        <f>ROUND(I425*H425,2)</f>
        <v>0</v>
      </c>
      <c r="BL425" s="18" t="s">
        <v>123</v>
      </c>
      <c r="BM425" s="190" t="s">
        <v>909</v>
      </c>
    </row>
    <row r="426" spans="1:65" s="2" customFormat="1" ht="29.25">
      <c r="A426" s="35"/>
      <c r="B426" s="36"/>
      <c r="C426" s="37"/>
      <c r="D426" s="192" t="s">
        <v>521</v>
      </c>
      <c r="E426" s="37"/>
      <c r="F426" s="193" t="s">
        <v>910</v>
      </c>
      <c r="G426" s="37"/>
      <c r="H426" s="37"/>
      <c r="I426" s="109"/>
      <c r="J426" s="37"/>
      <c r="K426" s="37"/>
      <c r="L426" s="40"/>
      <c r="M426" s="194"/>
      <c r="N426" s="195"/>
      <c r="O426" s="65"/>
      <c r="P426" s="65"/>
      <c r="Q426" s="65"/>
      <c r="R426" s="65"/>
      <c r="S426" s="65"/>
      <c r="T426" s="66"/>
      <c r="U426" s="35"/>
      <c r="V426" s="35"/>
      <c r="W426" s="35"/>
      <c r="X426" s="35"/>
      <c r="Y426" s="35"/>
      <c r="Z426" s="35"/>
      <c r="AA426" s="35"/>
      <c r="AB426" s="35"/>
      <c r="AC426" s="35"/>
      <c r="AD426" s="35"/>
      <c r="AE426" s="35"/>
      <c r="AT426" s="18" t="s">
        <v>521</v>
      </c>
      <c r="AU426" s="18" t="s">
        <v>78</v>
      </c>
    </row>
    <row r="427" spans="1:65" s="2" customFormat="1" ht="48.75">
      <c r="A427" s="35"/>
      <c r="B427" s="36"/>
      <c r="C427" s="37"/>
      <c r="D427" s="192" t="s">
        <v>125</v>
      </c>
      <c r="E427" s="37"/>
      <c r="F427" s="193" t="s">
        <v>911</v>
      </c>
      <c r="G427" s="37"/>
      <c r="H427" s="37"/>
      <c r="I427" s="109"/>
      <c r="J427" s="37"/>
      <c r="K427" s="37"/>
      <c r="L427" s="40"/>
      <c r="M427" s="194"/>
      <c r="N427" s="195"/>
      <c r="O427" s="65"/>
      <c r="P427" s="65"/>
      <c r="Q427" s="65"/>
      <c r="R427" s="65"/>
      <c r="S427" s="65"/>
      <c r="T427" s="66"/>
      <c r="U427" s="35"/>
      <c r="V427" s="35"/>
      <c r="W427" s="35"/>
      <c r="X427" s="35"/>
      <c r="Y427" s="35"/>
      <c r="Z427" s="35"/>
      <c r="AA427" s="35"/>
      <c r="AB427" s="35"/>
      <c r="AC427" s="35"/>
      <c r="AD427" s="35"/>
      <c r="AE427" s="35"/>
      <c r="AT427" s="18" t="s">
        <v>125</v>
      </c>
      <c r="AU427" s="18" t="s">
        <v>78</v>
      </c>
    </row>
    <row r="428" spans="1:65" s="14" customFormat="1" ht="11.25">
      <c r="B428" s="220"/>
      <c r="C428" s="221"/>
      <c r="D428" s="192" t="s">
        <v>534</v>
      </c>
      <c r="E428" s="222" t="s">
        <v>19</v>
      </c>
      <c r="F428" s="223" t="s">
        <v>912</v>
      </c>
      <c r="G428" s="221"/>
      <c r="H428" s="224">
        <v>13.286</v>
      </c>
      <c r="I428" s="225"/>
      <c r="J428" s="221"/>
      <c r="K428" s="221"/>
      <c r="L428" s="226"/>
      <c r="M428" s="227"/>
      <c r="N428" s="228"/>
      <c r="O428" s="228"/>
      <c r="P428" s="228"/>
      <c r="Q428" s="228"/>
      <c r="R428" s="228"/>
      <c r="S428" s="228"/>
      <c r="T428" s="229"/>
      <c r="AT428" s="230" t="s">
        <v>534</v>
      </c>
      <c r="AU428" s="230" t="s">
        <v>78</v>
      </c>
      <c r="AV428" s="14" t="s">
        <v>78</v>
      </c>
      <c r="AW428" s="14" t="s">
        <v>30</v>
      </c>
      <c r="AX428" s="14" t="s">
        <v>76</v>
      </c>
      <c r="AY428" s="230" t="s">
        <v>117</v>
      </c>
    </row>
    <row r="429" spans="1:65" s="2" customFormat="1" ht="16.5" customHeight="1">
      <c r="A429" s="35"/>
      <c r="B429" s="36"/>
      <c r="C429" s="179" t="s">
        <v>420</v>
      </c>
      <c r="D429" s="179" t="s">
        <v>118</v>
      </c>
      <c r="E429" s="180" t="s">
        <v>913</v>
      </c>
      <c r="F429" s="181" t="s">
        <v>914</v>
      </c>
      <c r="G429" s="182" t="s">
        <v>129</v>
      </c>
      <c r="H429" s="183">
        <v>7</v>
      </c>
      <c r="I429" s="184"/>
      <c r="J429" s="185">
        <f>ROUND(I429*H429,2)</f>
        <v>0</v>
      </c>
      <c r="K429" s="181" t="s">
        <v>519</v>
      </c>
      <c r="L429" s="40"/>
      <c r="M429" s="186" t="s">
        <v>19</v>
      </c>
      <c r="N429" s="187" t="s">
        <v>39</v>
      </c>
      <c r="O429" s="65"/>
      <c r="P429" s="188">
        <f>O429*H429</f>
        <v>0</v>
      </c>
      <c r="Q429" s="188">
        <v>0</v>
      </c>
      <c r="R429" s="188">
        <f>Q429*H429</f>
        <v>0</v>
      </c>
      <c r="S429" s="188">
        <v>0.109</v>
      </c>
      <c r="T429" s="189">
        <f>S429*H429</f>
        <v>0.76300000000000001</v>
      </c>
      <c r="U429" s="35"/>
      <c r="V429" s="35"/>
      <c r="W429" s="35"/>
      <c r="X429" s="35"/>
      <c r="Y429" s="35"/>
      <c r="Z429" s="35"/>
      <c r="AA429" s="35"/>
      <c r="AB429" s="35"/>
      <c r="AC429" s="35"/>
      <c r="AD429" s="35"/>
      <c r="AE429" s="35"/>
      <c r="AR429" s="190" t="s">
        <v>123</v>
      </c>
      <c r="AT429" s="190" t="s">
        <v>118</v>
      </c>
      <c r="AU429" s="190" t="s">
        <v>78</v>
      </c>
      <c r="AY429" s="18" t="s">
        <v>117</v>
      </c>
      <c r="BE429" s="191">
        <f>IF(N429="základní",J429,0)</f>
        <v>0</v>
      </c>
      <c r="BF429" s="191">
        <f>IF(N429="snížená",J429,0)</f>
        <v>0</v>
      </c>
      <c r="BG429" s="191">
        <f>IF(N429="zákl. přenesená",J429,0)</f>
        <v>0</v>
      </c>
      <c r="BH429" s="191">
        <f>IF(N429="sníž. přenesená",J429,0)</f>
        <v>0</v>
      </c>
      <c r="BI429" s="191">
        <f>IF(N429="nulová",J429,0)</f>
        <v>0</v>
      </c>
      <c r="BJ429" s="18" t="s">
        <v>76</v>
      </c>
      <c r="BK429" s="191">
        <f>ROUND(I429*H429,2)</f>
        <v>0</v>
      </c>
      <c r="BL429" s="18" t="s">
        <v>123</v>
      </c>
      <c r="BM429" s="190" t="s">
        <v>915</v>
      </c>
    </row>
    <row r="430" spans="1:65" s="2" customFormat="1" ht="58.5">
      <c r="A430" s="35"/>
      <c r="B430" s="36"/>
      <c r="C430" s="37"/>
      <c r="D430" s="192" t="s">
        <v>521</v>
      </c>
      <c r="E430" s="37"/>
      <c r="F430" s="193" t="s">
        <v>916</v>
      </c>
      <c r="G430" s="37"/>
      <c r="H430" s="37"/>
      <c r="I430" s="109"/>
      <c r="J430" s="37"/>
      <c r="K430" s="37"/>
      <c r="L430" s="40"/>
      <c r="M430" s="194"/>
      <c r="N430" s="195"/>
      <c r="O430" s="65"/>
      <c r="P430" s="65"/>
      <c r="Q430" s="65"/>
      <c r="R430" s="65"/>
      <c r="S430" s="65"/>
      <c r="T430" s="66"/>
      <c r="U430" s="35"/>
      <c r="V430" s="35"/>
      <c r="W430" s="35"/>
      <c r="X430" s="35"/>
      <c r="Y430" s="35"/>
      <c r="Z430" s="35"/>
      <c r="AA430" s="35"/>
      <c r="AB430" s="35"/>
      <c r="AC430" s="35"/>
      <c r="AD430" s="35"/>
      <c r="AE430" s="35"/>
      <c r="AT430" s="18" t="s">
        <v>521</v>
      </c>
      <c r="AU430" s="18" t="s">
        <v>78</v>
      </c>
    </row>
    <row r="431" spans="1:65" s="2" customFormat="1" ht="48.75">
      <c r="A431" s="35"/>
      <c r="B431" s="36"/>
      <c r="C431" s="37"/>
      <c r="D431" s="192" t="s">
        <v>125</v>
      </c>
      <c r="E431" s="37"/>
      <c r="F431" s="193" t="s">
        <v>917</v>
      </c>
      <c r="G431" s="37"/>
      <c r="H431" s="37"/>
      <c r="I431" s="109"/>
      <c r="J431" s="37"/>
      <c r="K431" s="37"/>
      <c r="L431" s="40"/>
      <c r="M431" s="194"/>
      <c r="N431" s="195"/>
      <c r="O431" s="65"/>
      <c r="P431" s="65"/>
      <c r="Q431" s="65"/>
      <c r="R431" s="65"/>
      <c r="S431" s="65"/>
      <c r="T431" s="66"/>
      <c r="U431" s="35"/>
      <c r="V431" s="35"/>
      <c r="W431" s="35"/>
      <c r="X431" s="35"/>
      <c r="Y431" s="35"/>
      <c r="Z431" s="35"/>
      <c r="AA431" s="35"/>
      <c r="AB431" s="35"/>
      <c r="AC431" s="35"/>
      <c r="AD431" s="35"/>
      <c r="AE431" s="35"/>
      <c r="AT431" s="18" t="s">
        <v>125</v>
      </c>
      <c r="AU431" s="18" t="s">
        <v>78</v>
      </c>
    </row>
    <row r="432" spans="1:65" s="13" customFormat="1" ht="11.25">
      <c r="B432" s="210"/>
      <c r="C432" s="211"/>
      <c r="D432" s="192" t="s">
        <v>534</v>
      </c>
      <c r="E432" s="212" t="s">
        <v>19</v>
      </c>
      <c r="F432" s="213" t="s">
        <v>918</v>
      </c>
      <c r="G432" s="211"/>
      <c r="H432" s="212" t="s">
        <v>19</v>
      </c>
      <c r="I432" s="214"/>
      <c r="J432" s="211"/>
      <c r="K432" s="211"/>
      <c r="L432" s="215"/>
      <c r="M432" s="216"/>
      <c r="N432" s="217"/>
      <c r="O432" s="217"/>
      <c r="P432" s="217"/>
      <c r="Q432" s="217"/>
      <c r="R432" s="217"/>
      <c r="S432" s="217"/>
      <c r="T432" s="218"/>
      <c r="AT432" s="219" t="s">
        <v>534</v>
      </c>
      <c r="AU432" s="219" t="s">
        <v>78</v>
      </c>
      <c r="AV432" s="13" t="s">
        <v>76</v>
      </c>
      <c r="AW432" s="13" t="s">
        <v>30</v>
      </c>
      <c r="AX432" s="13" t="s">
        <v>68</v>
      </c>
      <c r="AY432" s="219" t="s">
        <v>117</v>
      </c>
    </row>
    <row r="433" spans="1:65" s="14" customFormat="1" ht="11.25">
      <c r="B433" s="220"/>
      <c r="C433" s="221"/>
      <c r="D433" s="192" t="s">
        <v>534</v>
      </c>
      <c r="E433" s="222" t="s">
        <v>19</v>
      </c>
      <c r="F433" s="223" t="s">
        <v>149</v>
      </c>
      <c r="G433" s="221"/>
      <c r="H433" s="224">
        <v>7</v>
      </c>
      <c r="I433" s="225"/>
      <c r="J433" s="221"/>
      <c r="K433" s="221"/>
      <c r="L433" s="226"/>
      <c r="M433" s="227"/>
      <c r="N433" s="228"/>
      <c r="O433" s="228"/>
      <c r="P433" s="228"/>
      <c r="Q433" s="228"/>
      <c r="R433" s="228"/>
      <c r="S433" s="228"/>
      <c r="T433" s="229"/>
      <c r="AT433" s="230" t="s">
        <v>534</v>
      </c>
      <c r="AU433" s="230" t="s">
        <v>78</v>
      </c>
      <c r="AV433" s="14" t="s">
        <v>78</v>
      </c>
      <c r="AW433" s="14" t="s">
        <v>30</v>
      </c>
      <c r="AX433" s="14" t="s">
        <v>76</v>
      </c>
      <c r="AY433" s="230" t="s">
        <v>117</v>
      </c>
    </row>
    <row r="434" spans="1:65" s="2" customFormat="1" ht="21.75" customHeight="1">
      <c r="A434" s="35"/>
      <c r="B434" s="36"/>
      <c r="C434" s="179" t="s">
        <v>424</v>
      </c>
      <c r="D434" s="179" t="s">
        <v>118</v>
      </c>
      <c r="E434" s="180" t="s">
        <v>919</v>
      </c>
      <c r="F434" s="181" t="s">
        <v>920</v>
      </c>
      <c r="G434" s="182" t="s">
        <v>129</v>
      </c>
      <c r="H434" s="183">
        <v>1</v>
      </c>
      <c r="I434" s="184"/>
      <c r="J434" s="185">
        <f>ROUND(I434*H434,2)</f>
        <v>0</v>
      </c>
      <c r="K434" s="181" t="s">
        <v>519</v>
      </c>
      <c r="L434" s="40"/>
      <c r="M434" s="186" t="s">
        <v>19</v>
      </c>
      <c r="N434" s="187" t="s">
        <v>39</v>
      </c>
      <c r="O434" s="65"/>
      <c r="P434" s="188">
        <f>O434*H434</f>
        <v>0</v>
      </c>
      <c r="Q434" s="188">
        <v>0</v>
      </c>
      <c r="R434" s="188">
        <f>Q434*H434</f>
        <v>0</v>
      </c>
      <c r="S434" s="188">
        <v>4.0000000000000001E-3</v>
      </c>
      <c r="T434" s="189">
        <f>S434*H434</f>
        <v>4.0000000000000001E-3</v>
      </c>
      <c r="U434" s="35"/>
      <c r="V434" s="35"/>
      <c r="W434" s="35"/>
      <c r="X434" s="35"/>
      <c r="Y434" s="35"/>
      <c r="Z434" s="35"/>
      <c r="AA434" s="35"/>
      <c r="AB434" s="35"/>
      <c r="AC434" s="35"/>
      <c r="AD434" s="35"/>
      <c r="AE434" s="35"/>
      <c r="AR434" s="190" t="s">
        <v>123</v>
      </c>
      <c r="AT434" s="190" t="s">
        <v>118</v>
      </c>
      <c r="AU434" s="190" t="s">
        <v>78</v>
      </c>
      <c r="AY434" s="18" t="s">
        <v>117</v>
      </c>
      <c r="BE434" s="191">
        <f>IF(N434="základní",J434,0)</f>
        <v>0</v>
      </c>
      <c r="BF434" s="191">
        <f>IF(N434="snížená",J434,0)</f>
        <v>0</v>
      </c>
      <c r="BG434" s="191">
        <f>IF(N434="zákl. přenesená",J434,0)</f>
        <v>0</v>
      </c>
      <c r="BH434" s="191">
        <f>IF(N434="sníž. přenesená",J434,0)</f>
        <v>0</v>
      </c>
      <c r="BI434" s="191">
        <f>IF(N434="nulová",J434,0)</f>
        <v>0</v>
      </c>
      <c r="BJ434" s="18" t="s">
        <v>76</v>
      </c>
      <c r="BK434" s="191">
        <f>ROUND(I434*H434,2)</f>
        <v>0</v>
      </c>
      <c r="BL434" s="18" t="s">
        <v>123</v>
      </c>
      <c r="BM434" s="190" t="s">
        <v>921</v>
      </c>
    </row>
    <row r="435" spans="1:65" s="2" customFormat="1" ht="39">
      <c r="A435" s="35"/>
      <c r="B435" s="36"/>
      <c r="C435" s="37"/>
      <c r="D435" s="192" t="s">
        <v>521</v>
      </c>
      <c r="E435" s="37"/>
      <c r="F435" s="193" t="s">
        <v>922</v>
      </c>
      <c r="G435" s="37"/>
      <c r="H435" s="37"/>
      <c r="I435" s="109"/>
      <c r="J435" s="37"/>
      <c r="K435" s="37"/>
      <c r="L435" s="40"/>
      <c r="M435" s="194"/>
      <c r="N435" s="195"/>
      <c r="O435" s="65"/>
      <c r="P435" s="65"/>
      <c r="Q435" s="65"/>
      <c r="R435" s="65"/>
      <c r="S435" s="65"/>
      <c r="T435" s="66"/>
      <c r="U435" s="35"/>
      <c r="V435" s="35"/>
      <c r="W435" s="35"/>
      <c r="X435" s="35"/>
      <c r="Y435" s="35"/>
      <c r="Z435" s="35"/>
      <c r="AA435" s="35"/>
      <c r="AB435" s="35"/>
      <c r="AC435" s="35"/>
      <c r="AD435" s="35"/>
      <c r="AE435" s="35"/>
      <c r="AT435" s="18" t="s">
        <v>521</v>
      </c>
      <c r="AU435" s="18" t="s">
        <v>78</v>
      </c>
    </row>
    <row r="436" spans="1:65" s="2" customFormat="1" ht="58.5">
      <c r="A436" s="35"/>
      <c r="B436" s="36"/>
      <c r="C436" s="37"/>
      <c r="D436" s="192" t="s">
        <v>125</v>
      </c>
      <c r="E436" s="37"/>
      <c r="F436" s="193" t="s">
        <v>923</v>
      </c>
      <c r="G436" s="37"/>
      <c r="H436" s="37"/>
      <c r="I436" s="109"/>
      <c r="J436" s="37"/>
      <c r="K436" s="37"/>
      <c r="L436" s="40"/>
      <c r="M436" s="194"/>
      <c r="N436" s="195"/>
      <c r="O436" s="65"/>
      <c r="P436" s="65"/>
      <c r="Q436" s="65"/>
      <c r="R436" s="65"/>
      <c r="S436" s="65"/>
      <c r="T436" s="66"/>
      <c r="U436" s="35"/>
      <c r="V436" s="35"/>
      <c r="W436" s="35"/>
      <c r="X436" s="35"/>
      <c r="Y436" s="35"/>
      <c r="Z436" s="35"/>
      <c r="AA436" s="35"/>
      <c r="AB436" s="35"/>
      <c r="AC436" s="35"/>
      <c r="AD436" s="35"/>
      <c r="AE436" s="35"/>
      <c r="AT436" s="18" t="s">
        <v>125</v>
      </c>
      <c r="AU436" s="18" t="s">
        <v>78</v>
      </c>
    </row>
    <row r="437" spans="1:65" s="13" customFormat="1" ht="11.25">
      <c r="B437" s="210"/>
      <c r="C437" s="211"/>
      <c r="D437" s="192" t="s">
        <v>534</v>
      </c>
      <c r="E437" s="212" t="s">
        <v>19</v>
      </c>
      <c r="F437" s="213" t="s">
        <v>924</v>
      </c>
      <c r="G437" s="211"/>
      <c r="H437" s="212" t="s">
        <v>19</v>
      </c>
      <c r="I437" s="214"/>
      <c r="J437" s="211"/>
      <c r="K437" s="211"/>
      <c r="L437" s="215"/>
      <c r="M437" s="216"/>
      <c r="N437" s="217"/>
      <c r="O437" s="217"/>
      <c r="P437" s="217"/>
      <c r="Q437" s="217"/>
      <c r="R437" s="217"/>
      <c r="S437" s="217"/>
      <c r="T437" s="218"/>
      <c r="AT437" s="219" t="s">
        <v>534</v>
      </c>
      <c r="AU437" s="219" t="s">
        <v>78</v>
      </c>
      <c r="AV437" s="13" t="s">
        <v>76</v>
      </c>
      <c r="AW437" s="13" t="s">
        <v>30</v>
      </c>
      <c r="AX437" s="13" t="s">
        <v>68</v>
      </c>
      <c r="AY437" s="219" t="s">
        <v>117</v>
      </c>
    </row>
    <row r="438" spans="1:65" s="13" customFormat="1" ht="11.25">
      <c r="B438" s="210"/>
      <c r="C438" s="211"/>
      <c r="D438" s="192" t="s">
        <v>534</v>
      </c>
      <c r="E438" s="212" t="s">
        <v>19</v>
      </c>
      <c r="F438" s="213" t="s">
        <v>925</v>
      </c>
      <c r="G438" s="211"/>
      <c r="H438" s="212" t="s">
        <v>19</v>
      </c>
      <c r="I438" s="214"/>
      <c r="J438" s="211"/>
      <c r="K438" s="211"/>
      <c r="L438" s="215"/>
      <c r="M438" s="216"/>
      <c r="N438" s="217"/>
      <c r="O438" s="217"/>
      <c r="P438" s="217"/>
      <c r="Q438" s="217"/>
      <c r="R438" s="217"/>
      <c r="S438" s="217"/>
      <c r="T438" s="218"/>
      <c r="AT438" s="219" t="s">
        <v>534</v>
      </c>
      <c r="AU438" s="219" t="s">
        <v>78</v>
      </c>
      <c r="AV438" s="13" t="s">
        <v>76</v>
      </c>
      <c r="AW438" s="13" t="s">
        <v>30</v>
      </c>
      <c r="AX438" s="13" t="s">
        <v>68</v>
      </c>
      <c r="AY438" s="219" t="s">
        <v>117</v>
      </c>
    </row>
    <row r="439" spans="1:65" s="14" customFormat="1" ht="11.25">
      <c r="B439" s="220"/>
      <c r="C439" s="221"/>
      <c r="D439" s="192" t="s">
        <v>534</v>
      </c>
      <c r="E439" s="222" t="s">
        <v>19</v>
      </c>
      <c r="F439" s="223" t="s">
        <v>76</v>
      </c>
      <c r="G439" s="221"/>
      <c r="H439" s="224">
        <v>1</v>
      </c>
      <c r="I439" s="225"/>
      <c r="J439" s="221"/>
      <c r="K439" s="221"/>
      <c r="L439" s="226"/>
      <c r="M439" s="227"/>
      <c r="N439" s="228"/>
      <c r="O439" s="228"/>
      <c r="P439" s="228"/>
      <c r="Q439" s="228"/>
      <c r="R439" s="228"/>
      <c r="S439" s="228"/>
      <c r="T439" s="229"/>
      <c r="AT439" s="230" t="s">
        <v>534</v>
      </c>
      <c r="AU439" s="230" t="s">
        <v>78</v>
      </c>
      <c r="AV439" s="14" t="s">
        <v>78</v>
      </c>
      <c r="AW439" s="14" t="s">
        <v>30</v>
      </c>
      <c r="AX439" s="14" t="s">
        <v>76</v>
      </c>
      <c r="AY439" s="230" t="s">
        <v>117</v>
      </c>
    </row>
    <row r="440" spans="1:65" s="2" customFormat="1" ht="16.5" customHeight="1">
      <c r="A440" s="35"/>
      <c r="B440" s="36"/>
      <c r="C440" s="179" t="s">
        <v>428</v>
      </c>
      <c r="D440" s="179" t="s">
        <v>118</v>
      </c>
      <c r="E440" s="180" t="s">
        <v>926</v>
      </c>
      <c r="F440" s="181" t="s">
        <v>927</v>
      </c>
      <c r="G440" s="182" t="s">
        <v>129</v>
      </c>
      <c r="H440" s="183">
        <v>8</v>
      </c>
      <c r="I440" s="184"/>
      <c r="J440" s="185">
        <f>ROUND(I440*H440,2)</f>
        <v>0</v>
      </c>
      <c r="K440" s="181" t="s">
        <v>519</v>
      </c>
      <c r="L440" s="40"/>
      <c r="M440" s="186" t="s">
        <v>19</v>
      </c>
      <c r="N440" s="187" t="s">
        <v>39</v>
      </c>
      <c r="O440" s="65"/>
      <c r="P440" s="188">
        <f>O440*H440</f>
        <v>0</v>
      </c>
      <c r="Q440" s="188">
        <v>0</v>
      </c>
      <c r="R440" s="188">
        <f>Q440*H440</f>
        <v>0</v>
      </c>
      <c r="S440" s="188">
        <v>6.8400000000000002E-2</v>
      </c>
      <c r="T440" s="189">
        <f>S440*H440</f>
        <v>0.54720000000000002</v>
      </c>
      <c r="U440" s="35"/>
      <c r="V440" s="35"/>
      <c r="W440" s="35"/>
      <c r="X440" s="35"/>
      <c r="Y440" s="35"/>
      <c r="Z440" s="35"/>
      <c r="AA440" s="35"/>
      <c r="AB440" s="35"/>
      <c r="AC440" s="35"/>
      <c r="AD440" s="35"/>
      <c r="AE440" s="35"/>
      <c r="AR440" s="190" t="s">
        <v>123</v>
      </c>
      <c r="AT440" s="190" t="s">
        <v>118</v>
      </c>
      <c r="AU440" s="190" t="s">
        <v>78</v>
      </c>
      <c r="AY440" s="18" t="s">
        <v>117</v>
      </c>
      <c r="BE440" s="191">
        <f>IF(N440="základní",J440,0)</f>
        <v>0</v>
      </c>
      <c r="BF440" s="191">
        <f>IF(N440="snížená",J440,0)</f>
        <v>0</v>
      </c>
      <c r="BG440" s="191">
        <f>IF(N440="zákl. přenesená",J440,0)</f>
        <v>0</v>
      </c>
      <c r="BH440" s="191">
        <f>IF(N440="sníž. přenesená",J440,0)</f>
        <v>0</v>
      </c>
      <c r="BI440" s="191">
        <f>IF(N440="nulová",J440,0)</f>
        <v>0</v>
      </c>
      <c r="BJ440" s="18" t="s">
        <v>76</v>
      </c>
      <c r="BK440" s="191">
        <f>ROUND(I440*H440,2)</f>
        <v>0</v>
      </c>
      <c r="BL440" s="18" t="s">
        <v>123</v>
      </c>
      <c r="BM440" s="190" t="s">
        <v>928</v>
      </c>
    </row>
    <row r="441" spans="1:65" s="2" customFormat="1" ht="29.25">
      <c r="A441" s="35"/>
      <c r="B441" s="36"/>
      <c r="C441" s="37"/>
      <c r="D441" s="192" t="s">
        <v>521</v>
      </c>
      <c r="E441" s="37"/>
      <c r="F441" s="193" t="s">
        <v>929</v>
      </c>
      <c r="G441" s="37"/>
      <c r="H441" s="37"/>
      <c r="I441" s="109"/>
      <c r="J441" s="37"/>
      <c r="K441" s="37"/>
      <c r="L441" s="40"/>
      <c r="M441" s="194"/>
      <c r="N441" s="195"/>
      <c r="O441" s="65"/>
      <c r="P441" s="65"/>
      <c r="Q441" s="65"/>
      <c r="R441" s="65"/>
      <c r="S441" s="65"/>
      <c r="T441" s="66"/>
      <c r="U441" s="35"/>
      <c r="V441" s="35"/>
      <c r="W441" s="35"/>
      <c r="X441" s="35"/>
      <c r="Y441" s="35"/>
      <c r="Z441" s="35"/>
      <c r="AA441" s="35"/>
      <c r="AB441" s="35"/>
      <c r="AC441" s="35"/>
      <c r="AD441" s="35"/>
      <c r="AE441" s="35"/>
      <c r="AT441" s="18" t="s">
        <v>521</v>
      </c>
      <c r="AU441" s="18" t="s">
        <v>78</v>
      </c>
    </row>
    <row r="442" spans="1:65" s="2" customFormat="1" ht="58.5">
      <c r="A442" s="35"/>
      <c r="B442" s="36"/>
      <c r="C442" s="37"/>
      <c r="D442" s="192" t="s">
        <v>125</v>
      </c>
      <c r="E442" s="37"/>
      <c r="F442" s="193" t="s">
        <v>930</v>
      </c>
      <c r="G442" s="37"/>
      <c r="H442" s="37"/>
      <c r="I442" s="109"/>
      <c r="J442" s="37"/>
      <c r="K442" s="37"/>
      <c r="L442" s="40"/>
      <c r="M442" s="194"/>
      <c r="N442" s="195"/>
      <c r="O442" s="65"/>
      <c r="P442" s="65"/>
      <c r="Q442" s="65"/>
      <c r="R442" s="65"/>
      <c r="S442" s="65"/>
      <c r="T442" s="66"/>
      <c r="U442" s="35"/>
      <c r="V442" s="35"/>
      <c r="W442" s="35"/>
      <c r="X442" s="35"/>
      <c r="Y442" s="35"/>
      <c r="Z442" s="35"/>
      <c r="AA442" s="35"/>
      <c r="AB442" s="35"/>
      <c r="AC442" s="35"/>
      <c r="AD442" s="35"/>
      <c r="AE442" s="35"/>
      <c r="AT442" s="18" t="s">
        <v>125</v>
      </c>
      <c r="AU442" s="18" t="s">
        <v>78</v>
      </c>
    </row>
    <row r="443" spans="1:65" s="13" customFormat="1" ht="11.25">
      <c r="B443" s="210"/>
      <c r="C443" s="211"/>
      <c r="D443" s="192" t="s">
        <v>534</v>
      </c>
      <c r="E443" s="212" t="s">
        <v>19</v>
      </c>
      <c r="F443" s="213" t="s">
        <v>931</v>
      </c>
      <c r="G443" s="211"/>
      <c r="H443" s="212" t="s">
        <v>19</v>
      </c>
      <c r="I443" s="214"/>
      <c r="J443" s="211"/>
      <c r="K443" s="211"/>
      <c r="L443" s="215"/>
      <c r="M443" s="216"/>
      <c r="N443" s="217"/>
      <c r="O443" s="217"/>
      <c r="P443" s="217"/>
      <c r="Q443" s="217"/>
      <c r="R443" s="217"/>
      <c r="S443" s="217"/>
      <c r="T443" s="218"/>
      <c r="AT443" s="219" t="s">
        <v>534</v>
      </c>
      <c r="AU443" s="219" t="s">
        <v>78</v>
      </c>
      <c r="AV443" s="13" t="s">
        <v>76</v>
      </c>
      <c r="AW443" s="13" t="s">
        <v>30</v>
      </c>
      <c r="AX443" s="13" t="s">
        <v>68</v>
      </c>
      <c r="AY443" s="219" t="s">
        <v>117</v>
      </c>
    </row>
    <row r="444" spans="1:65" s="14" customFormat="1" ht="11.25">
      <c r="B444" s="220"/>
      <c r="C444" s="221"/>
      <c r="D444" s="192" t="s">
        <v>534</v>
      </c>
      <c r="E444" s="222" t="s">
        <v>19</v>
      </c>
      <c r="F444" s="223" t="s">
        <v>153</v>
      </c>
      <c r="G444" s="221"/>
      <c r="H444" s="224">
        <v>8</v>
      </c>
      <c r="I444" s="225"/>
      <c r="J444" s="221"/>
      <c r="K444" s="221"/>
      <c r="L444" s="226"/>
      <c r="M444" s="227"/>
      <c r="N444" s="228"/>
      <c r="O444" s="228"/>
      <c r="P444" s="228"/>
      <c r="Q444" s="228"/>
      <c r="R444" s="228"/>
      <c r="S444" s="228"/>
      <c r="T444" s="229"/>
      <c r="AT444" s="230" t="s">
        <v>534</v>
      </c>
      <c r="AU444" s="230" t="s">
        <v>78</v>
      </c>
      <c r="AV444" s="14" t="s">
        <v>78</v>
      </c>
      <c r="AW444" s="14" t="s">
        <v>30</v>
      </c>
      <c r="AX444" s="14" t="s">
        <v>76</v>
      </c>
      <c r="AY444" s="230" t="s">
        <v>117</v>
      </c>
    </row>
    <row r="445" spans="1:65" s="2" customFormat="1" ht="16.5" customHeight="1">
      <c r="A445" s="35"/>
      <c r="B445" s="36"/>
      <c r="C445" s="179" t="s">
        <v>115</v>
      </c>
      <c r="D445" s="179" t="s">
        <v>118</v>
      </c>
      <c r="E445" s="180" t="s">
        <v>932</v>
      </c>
      <c r="F445" s="181" t="s">
        <v>933</v>
      </c>
      <c r="G445" s="182" t="s">
        <v>139</v>
      </c>
      <c r="H445" s="183">
        <v>39</v>
      </c>
      <c r="I445" s="184"/>
      <c r="J445" s="185">
        <f>ROUND(I445*H445,2)</f>
        <v>0</v>
      </c>
      <c r="K445" s="181" t="s">
        <v>519</v>
      </c>
      <c r="L445" s="40"/>
      <c r="M445" s="186" t="s">
        <v>19</v>
      </c>
      <c r="N445" s="187" t="s">
        <v>39</v>
      </c>
      <c r="O445" s="65"/>
      <c r="P445" s="188">
        <f>O445*H445</f>
        <v>0</v>
      </c>
      <c r="Q445" s="188">
        <v>0</v>
      </c>
      <c r="R445" s="188">
        <f>Q445*H445</f>
        <v>0</v>
      </c>
      <c r="S445" s="188">
        <v>2.48E-3</v>
      </c>
      <c r="T445" s="189">
        <f>S445*H445</f>
        <v>9.672E-2</v>
      </c>
      <c r="U445" s="35"/>
      <c r="V445" s="35"/>
      <c r="W445" s="35"/>
      <c r="X445" s="35"/>
      <c r="Y445" s="35"/>
      <c r="Z445" s="35"/>
      <c r="AA445" s="35"/>
      <c r="AB445" s="35"/>
      <c r="AC445" s="35"/>
      <c r="AD445" s="35"/>
      <c r="AE445" s="35"/>
      <c r="AR445" s="190" t="s">
        <v>123</v>
      </c>
      <c r="AT445" s="190" t="s">
        <v>118</v>
      </c>
      <c r="AU445" s="190" t="s">
        <v>78</v>
      </c>
      <c r="AY445" s="18" t="s">
        <v>117</v>
      </c>
      <c r="BE445" s="191">
        <f>IF(N445="základní",J445,0)</f>
        <v>0</v>
      </c>
      <c r="BF445" s="191">
        <f>IF(N445="snížená",J445,0)</f>
        <v>0</v>
      </c>
      <c r="BG445" s="191">
        <f>IF(N445="zákl. přenesená",J445,0)</f>
        <v>0</v>
      </c>
      <c r="BH445" s="191">
        <f>IF(N445="sníž. přenesená",J445,0)</f>
        <v>0</v>
      </c>
      <c r="BI445" s="191">
        <f>IF(N445="nulová",J445,0)</f>
        <v>0</v>
      </c>
      <c r="BJ445" s="18" t="s">
        <v>76</v>
      </c>
      <c r="BK445" s="191">
        <f>ROUND(I445*H445,2)</f>
        <v>0</v>
      </c>
      <c r="BL445" s="18" t="s">
        <v>123</v>
      </c>
      <c r="BM445" s="190" t="s">
        <v>934</v>
      </c>
    </row>
    <row r="446" spans="1:65" s="2" customFormat="1" ht="39">
      <c r="A446" s="35"/>
      <c r="B446" s="36"/>
      <c r="C446" s="37"/>
      <c r="D446" s="192" t="s">
        <v>521</v>
      </c>
      <c r="E446" s="37"/>
      <c r="F446" s="193" t="s">
        <v>935</v>
      </c>
      <c r="G446" s="37"/>
      <c r="H446" s="37"/>
      <c r="I446" s="109"/>
      <c r="J446" s="37"/>
      <c r="K446" s="37"/>
      <c r="L446" s="40"/>
      <c r="M446" s="194"/>
      <c r="N446" s="195"/>
      <c r="O446" s="65"/>
      <c r="P446" s="65"/>
      <c r="Q446" s="65"/>
      <c r="R446" s="65"/>
      <c r="S446" s="65"/>
      <c r="T446" s="66"/>
      <c r="U446" s="35"/>
      <c r="V446" s="35"/>
      <c r="W446" s="35"/>
      <c r="X446" s="35"/>
      <c r="Y446" s="35"/>
      <c r="Z446" s="35"/>
      <c r="AA446" s="35"/>
      <c r="AB446" s="35"/>
      <c r="AC446" s="35"/>
      <c r="AD446" s="35"/>
      <c r="AE446" s="35"/>
      <c r="AT446" s="18" t="s">
        <v>521</v>
      </c>
      <c r="AU446" s="18" t="s">
        <v>78</v>
      </c>
    </row>
    <row r="447" spans="1:65" s="2" customFormat="1" ht="48.75">
      <c r="A447" s="35"/>
      <c r="B447" s="36"/>
      <c r="C447" s="37"/>
      <c r="D447" s="192" t="s">
        <v>125</v>
      </c>
      <c r="E447" s="37"/>
      <c r="F447" s="193" t="s">
        <v>936</v>
      </c>
      <c r="G447" s="37"/>
      <c r="H447" s="37"/>
      <c r="I447" s="109"/>
      <c r="J447" s="37"/>
      <c r="K447" s="37"/>
      <c r="L447" s="40"/>
      <c r="M447" s="194"/>
      <c r="N447" s="195"/>
      <c r="O447" s="65"/>
      <c r="P447" s="65"/>
      <c r="Q447" s="65"/>
      <c r="R447" s="65"/>
      <c r="S447" s="65"/>
      <c r="T447" s="66"/>
      <c r="U447" s="35"/>
      <c r="V447" s="35"/>
      <c r="W447" s="35"/>
      <c r="X447" s="35"/>
      <c r="Y447" s="35"/>
      <c r="Z447" s="35"/>
      <c r="AA447" s="35"/>
      <c r="AB447" s="35"/>
      <c r="AC447" s="35"/>
      <c r="AD447" s="35"/>
      <c r="AE447" s="35"/>
      <c r="AT447" s="18" t="s">
        <v>125</v>
      </c>
      <c r="AU447" s="18" t="s">
        <v>78</v>
      </c>
    </row>
    <row r="448" spans="1:65" s="2" customFormat="1" ht="16.5" customHeight="1">
      <c r="A448" s="35"/>
      <c r="B448" s="36"/>
      <c r="C448" s="179" t="s">
        <v>435</v>
      </c>
      <c r="D448" s="179" t="s">
        <v>118</v>
      </c>
      <c r="E448" s="180" t="s">
        <v>937</v>
      </c>
      <c r="F448" s="181" t="s">
        <v>938</v>
      </c>
      <c r="G448" s="182" t="s">
        <v>139</v>
      </c>
      <c r="H448" s="183">
        <v>27.8</v>
      </c>
      <c r="I448" s="184"/>
      <c r="J448" s="185">
        <f>ROUND(I448*H448,2)</f>
        <v>0</v>
      </c>
      <c r="K448" s="181" t="s">
        <v>519</v>
      </c>
      <c r="L448" s="40"/>
      <c r="M448" s="186" t="s">
        <v>19</v>
      </c>
      <c r="N448" s="187" t="s">
        <v>39</v>
      </c>
      <c r="O448" s="65"/>
      <c r="P448" s="188">
        <f>O448*H448</f>
        <v>0</v>
      </c>
      <c r="Q448" s="188">
        <v>0</v>
      </c>
      <c r="R448" s="188">
        <f>Q448*H448</f>
        <v>0</v>
      </c>
      <c r="S448" s="188">
        <v>9.2499999999999995E-3</v>
      </c>
      <c r="T448" s="189">
        <f>S448*H448</f>
        <v>0.25714999999999999</v>
      </c>
      <c r="U448" s="35"/>
      <c r="V448" s="35"/>
      <c r="W448" s="35"/>
      <c r="X448" s="35"/>
      <c r="Y448" s="35"/>
      <c r="Z448" s="35"/>
      <c r="AA448" s="35"/>
      <c r="AB448" s="35"/>
      <c r="AC448" s="35"/>
      <c r="AD448" s="35"/>
      <c r="AE448" s="35"/>
      <c r="AR448" s="190" t="s">
        <v>123</v>
      </c>
      <c r="AT448" s="190" t="s">
        <v>118</v>
      </c>
      <c r="AU448" s="190" t="s">
        <v>78</v>
      </c>
      <c r="AY448" s="18" t="s">
        <v>117</v>
      </c>
      <c r="BE448" s="191">
        <f>IF(N448="základní",J448,0)</f>
        <v>0</v>
      </c>
      <c r="BF448" s="191">
        <f>IF(N448="snížená",J448,0)</f>
        <v>0</v>
      </c>
      <c r="BG448" s="191">
        <f>IF(N448="zákl. přenesená",J448,0)</f>
        <v>0</v>
      </c>
      <c r="BH448" s="191">
        <f>IF(N448="sníž. přenesená",J448,0)</f>
        <v>0</v>
      </c>
      <c r="BI448" s="191">
        <f>IF(N448="nulová",J448,0)</f>
        <v>0</v>
      </c>
      <c r="BJ448" s="18" t="s">
        <v>76</v>
      </c>
      <c r="BK448" s="191">
        <f>ROUND(I448*H448,2)</f>
        <v>0</v>
      </c>
      <c r="BL448" s="18" t="s">
        <v>123</v>
      </c>
      <c r="BM448" s="190" t="s">
        <v>939</v>
      </c>
    </row>
    <row r="449" spans="1:65" s="2" customFormat="1" ht="39">
      <c r="A449" s="35"/>
      <c r="B449" s="36"/>
      <c r="C449" s="37"/>
      <c r="D449" s="192" t="s">
        <v>521</v>
      </c>
      <c r="E449" s="37"/>
      <c r="F449" s="193" t="s">
        <v>935</v>
      </c>
      <c r="G449" s="37"/>
      <c r="H449" s="37"/>
      <c r="I449" s="109"/>
      <c r="J449" s="37"/>
      <c r="K449" s="37"/>
      <c r="L449" s="40"/>
      <c r="M449" s="194"/>
      <c r="N449" s="195"/>
      <c r="O449" s="65"/>
      <c r="P449" s="65"/>
      <c r="Q449" s="65"/>
      <c r="R449" s="65"/>
      <c r="S449" s="65"/>
      <c r="T449" s="66"/>
      <c r="U449" s="35"/>
      <c r="V449" s="35"/>
      <c r="W449" s="35"/>
      <c r="X449" s="35"/>
      <c r="Y449" s="35"/>
      <c r="Z449" s="35"/>
      <c r="AA449" s="35"/>
      <c r="AB449" s="35"/>
      <c r="AC449" s="35"/>
      <c r="AD449" s="35"/>
      <c r="AE449" s="35"/>
      <c r="AT449" s="18" t="s">
        <v>521</v>
      </c>
      <c r="AU449" s="18" t="s">
        <v>78</v>
      </c>
    </row>
    <row r="450" spans="1:65" s="2" customFormat="1" ht="48.75">
      <c r="A450" s="35"/>
      <c r="B450" s="36"/>
      <c r="C450" s="37"/>
      <c r="D450" s="192" t="s">
        <v>125</v>
      </c>
      <c r="E450" s="37"/>
      <c r="F450" s="193" t="s">
        <v>940</v>
      </c>
      <c r="G450" s="37"/>
      <c r="H450" s="37"/>
      <c r="I450" s="109"/>
      <c r="J450" s="37"/>
      <c r="K450" s="37"/>
      <c r="L450" s="40"/>
      <c r="M450" s="194"/>
      <c r="N450" s="195"/>
      <c r="O450" s="65"/>
      <c r="P450" s="65"/>
      <c r="Q450" s="65"/>
      <c r="R450" s="65"/>
      <c r="S450" s="65"/>
      <c r="T450" s="66"/>
      <c r="U450" s="35"/>
      <c r="V450" s="35"/>
      <c r="W450" s="35"/>
      <c r="X450" s="35"/>
      <c r="Y450" s="35"/>
      <c r="Z450" s="35"/>
      <c r="AA450" s="35"/>
      <c r="AB450" s="35"/>
      <c r="AC450" s="35"/>
      <c r="AD450" s="35"/>
      <c r="AE450" s="35"/>
      <c r="AT450" s="18" t="s">
        <v>125</v>
      </c>
      <c r="AU450" s="18" t="s">
        <v>78</v>
      </c>
    </row>
    <row r="451" spans="1:65" s="13" customFormat="1" ht="11.25">
      <c r="B451" s="210"/>
      <c r="C451" s="211"/>
      <c r="D451" s="192" t="s">
        <v>534</v>
      </c>
      <c r="E451" s="212" t="s">
        <v>19</v>
      </c>
      <c r="F451" s="213" t="s">
        <v>941</v>
      </c>
      <c r="G451" s="211"/>
      <c r="H451" s="212" t="s">
        <v>19</v>
      </c>
      <c r="I451" s="214"/>
      <c r="J451" s="211"/>
      <c r="K451" s="211"/>
      <c r="L451" s="215"/>
      <c r="M451" s="216"/>
      <c r="N451" s="217"/>
      <c r="O451" s="217"/>
      <c r="P451" s="217"/>
      <c r="Q451" s="217"/>
      <c r="R451" s="217"/>
      <c r="S451" s="217"/>
      <c r="T451" s="218"/>
      <c r="AT451" s="219" t="s">
        <v>534</v>
      </c>
      <c r="AU451" s="219" t="s">
        <v>78</v>
      </c>
      <c r="AV451" s="13" t="s">
        <v>76</v>
      </c>
      <c r="AW451" s="13" t="s">
        <v>30</v>
      </c>
      <c r="AX451" s="13" t="s">
        <v>68</v>
      </c>
      <c r="AY451" s="219" t="s">
        <v>117</v>
      </c>
    </row>
    <row r="452" spans="1:65" s="14" customFormat="1" ht="11.25">
      <c r="B452" s="220"/>
      <c r="C452" s="221"/>
      <c r="D452" s="192" t="s">
        <v>534</v>
      </c>
      <c r="E452" s="222" t="s">
        <v>19</v>
      </c>
      <c r="F452" s="223" t="s">
        <v>942</v>
      </c>
      <c r="G452" s="221"/>
      <c r="H452" s="224">
        <v>27.8</v>
      </c>
      <c r="I452" s="225"/>
      <c r="J452" s="221"/>
      <c r="K452" s="221"/>
      <c r="L452" s="226"/>
      <c r="M452" s="227"/>
      <c r="N452" s="228"/>
      <c r="O452" s="228"/>
      <c r="P452" s="228"/>
      <c r="Q452" s="228"/>
      <c r="R452" s="228"/>
      <c r="S452" s="228"/>
      <c r="T452" s="229"/>
      <c r="AT452" s="230" t="s">
        <v>534</v>
      </c>
      <c r="AU452" s="230" t="s">
        <v>78</v>
      </c>
      <c r="AV452" s="14" t="s">
        <v>78</v>
      </c>
      <c r="AW452" s="14" t="s">
        <v>30</v>
      </c>
      <c r="AX452" s="14" t="s">
        <v>76</v>
      </c>
      <c r="AY452" s="230" t="s">
        <v>117</v>
      </c>
    </row>
    <row r="453" spans="1:65" s="2" customFormat="1" ht="21.75" customHeight="1">
      <c r="A453" s="35"/>
      <c r="B453" s="36"/>
      <c r="C453" s="179" t="s">
        <v>441</v>
      </c>
      <c r="D453" s="179" t="s">
        <v>118</v>
      </c>
      <c r="E453" s="180" t="s">
        <v>943</v>
      </c>
      <c r="F453" s="181" t="s">
        <v>944</v>
      </c>
      <c r="G453" s="182" t="s">
        <v>530</v>
      </c>
      <c r="H453" s="183">
        <v>4.8</v>
      </c>
      <c r="I453" s="184"/>
      <c r="J453" s="185">
        <f>ROUND(I453*H453,2)</f>
        <v>0</v>
      </c>
      <c r="K453" s="181" t="s">
        <v>519</v>
      </c>
      <c r="L453" s="40"/>
      <c r="M453" s="186" t="s">
        <v>19</v>
      </c>
      <c r="N453" s="187" t="s">
        <v>39</v>
      </c>
      <c r="O453" s="65"/>
      <c r="P453" s="188">
        <f>O453*H453</f>
        <v>0</v>
      </c>
      <c r="Q453" s="188">
        <v>0</v>
      </c>
      <c r="R453" s="188">
        <f>Q453*H453</f>
        <v>0</v>
      </c>
      <c r="S453" s="188">
        <v>0.06</v>
      </c>
      <c r="T453" s="189">
        <f>S453*H453</f>
        <v>0.28799999999999998</v>
      </c>
      <c r="U453" s="35"/>
      <c r="V453" s="35"/>
      <c r="W453" s="35"/>
      <c r="X453" s="35"/>
      <c r="Y453" s="35"/>
      <c r="Z453" s="35"/>
      <c r="AA453" s="35"/>
      <c r="AB453" s="35"/>
      <c r="AC453" s="35"/>
      <c r="AD453" s="35"/>
      <c r="AE453" s="35"/>
      <c r="AR453" s="190" t="s">
        <v>123</v>
      </c>
      <c r="AT453" s="190" t="s">
        <v>118</v>
      </c>
      <c r="AU453" s="190" t="s">
        <v>78</v>
      </c>
      <c r="AY453" s="18" t="s">
        <v>117</v>
      </c>
      <c r="BE453" s="191">
        <f>IF(N453="základní",J453,0)</f>
        <v>0</v>
      </c>
      <c r="BF453" s="191">
        <f>IF(N453="snížená",J453,0)</f>
        <v>0</v>
      </c>
      <c r="BG453" s="191">
        <f>IF(N453="zákl. přenesená",J453,0)</f>
        <v>0</v>
      </c>
      <c r="BH453" s="191">
        <f>IF(N453="sníž. přenesená",J453,0)</f>
        <v>0</v>
      </c>
      <c r="BI453" s="191">
        <f>IF(N453="nulová",J453,0)</f>
        <v>0</v>
      </c>
      <c r="BJ453" s="18" t="s">
        <v>76</v>
      </c>
      <c r="BK453" s="191">
        <f>ROUND(I453*H453,2)</f>
        <v>0</v>
      </c>
      <c r="BL453" s="18" t="s">
        <v>123</v>
      </c>
      <c r="BM453" s="190" t="s">
        <v>945</v>
      </c>
    </row>
    <row r="454" spans="1:65" s="2" customFormat="1" ht="39">
      <c r="A454" s="35"/>
      <c r="B454" s="36"/>
      <c r="C454" s="37"/>
      <c r="D454" s="192" t="s">
        <v>521</v>
      </c>
      <c r="E454" s="37"/>
      <c r="F454" s="193" t="s">
        <v>946</v>
      </c>
      <c r="G454" s="37"/>
      <c r="H454" s="37"/>
      <c r="I454" s="109"/>
      <c r="J454" s="37"/>
      <c r="K454" s="37"/>
      <c r="L454" s="40"/>
      <c r="M454" s="194"/>
      <c r="N454" s="195"/>
      <c r="O454" s="65"/>
      <c r="P454" s="65"/>
      <c r="Q454" s="65"/>
      <c r="R454" s="65"/>
      <c r="S454" s="65"/>
      <c r="T454" s="66"/>
      <c r="U454" s="35"/>
      <c r="V454" s="35"/>
      <c r="W454" s="35"/>
      <c r="X454" s="35"/>
      <c r="Y454" s="35"/>
      <c r="Z454" s="35"/>
      <c r="AA454" s="35"/>
      <c r="AB454" s="35"/>
      <c r="AC454" s="35"/>
      <c r="AD454" s="35"/>
      <c r="AE454" s="35"/>
      <c r="AT454" s="18" t="s">
        <v>521</v>
      </c>
      <c r="AU454" s="18" t="s">
        <v>78</v>
      </c>
    </row>
    <row r="455" spans="1:65" s="2" customFormat="1" ht="58.5">
      <c r="A455" s="35"/>
      <c r="B455" s="36"/>
      <c r="C455" s="37"/>
      <c r="D455" s="192" t="s">
        <v>125</v>
      </c>
      <c r="E455" s="37"/>
      <c r="F455" s="193" t="s">
        <v>947</v>
      </c>
      <c r="G455" s="37"/>
      <c r="H455" s="37"/>
      <c r="I455" s="109"/>
      <c r="J455" s="37"/>
      <c r="K455" s="37"/>
      <c r="L455" s="40"/>
      <c r="M455" s="194"/>
      <c r="N455" s="195"/>
      <c r="O455" s="65"/>
      <c r="P455" s="65"/>
      <c r="Q455" s="65"/>
      <c r="R455" s="65"/>
      <c r="S455" s="65"/>
      <c r="T455" s="66"/>
      <c r="U455" s="35"/>
      <c r="V455" s="35"/>
      <c r="W455" s="35"/>
      <c r="X455" s="35"/>
      <c r="Y455" s="35"/>
      <c r="Z455" s="35"/>
      <c r="AA455" s="35"/>
      <c r="AB455" s="35"/>
      <c r="AC455" s="35"/>
      <c r="AD455" s="35"/>
      <c r="AE455" s="35"/>
      <c r="AT455" s="18" t="s">
        <v>125</v>
      </c>
      <c r="AU455" s="18" t="s">
        <v>78</v>
      </c>
    </row>
    <row r="456" spans="1:65" s="13" customFormat="1" ht="11.25">
      <c r="B456" s="210"/>
      <c r="C456" s="211"/>
      <c r="D456" s="192" t="s">
        <v>534</v>
      </c>
      <c r="E456" s="212" t="s">
        <v>19</v>
      </c>
      <c r="F456" s="213" t="s">
        <v>948</v>
      </c>
      <c r="G456" s="211"/>
      <c r="H456" s="212" t="s">
        <v>19</v>
      </c>
      <c r="I456" s="214"/>
      <c r="J456" s="211"/>
      <c r="K456" s="211"/>
      <c r="L456" s="215"/>
      <c r="M456" s="216"/>
      <c r="N456" s="217"/>
      <c r="O456" s="217"/>
      <c r="P456" s="217"/>
      <c r="Q456" s="217"/>
      <c r="R456" s="217"/>
      <c r="S456" s="217"/>
      <c r="T456" s="218"/>
      <c r="AT456" s="219" t="s">
        <v>534</v>
      </c>
      <c r="AU456" s="219" t="s">
        <v>78</v>
      </c>
      <c r="AV456" s="13" t="s">
        <v>76</v>
      </c>
      <c r="AW456" s="13" t="s">
        <v>30</v>
      </c>
      <c r="AX456" s="13" t="s">
        <v>68</v>
      </c>
      <c r="AY456" s="219" t="s">
        <v>117</v>
      </c>
    </row>
    <row r="457" spans="1:65" s="14" customFormat="1" ht="11.25">
      <c r="B457" s="220"/>
      <c r="C457" s="221"/>
      <c r="D457" s="192" t="s">
        <v>534</v>
      </c>
      <c r="E457" s="222" t="s">
        <v>19</v>
      </c>
      <c r="F457" s="223" t="s">
        <v>949</v>
      </c>
      <c r="G457" s="221"/>
      <c r="H457" s="224">
        <v>4.8</v>
      </c>
      <c r="I457" s="225"/>
      <c r="J457" s="221"/>
      <c r="K457" s="221"/>
      <c r="L457" s="226"/>
      <c r="M457" s="227"/>
      <c r="N457" s="228"/>
      <c r="O457" s="228"/>
      <c r="P457" s="228"/>
      <c r="Q457" s="228"/>
      <c r="R457" s="228"/>
      <c r="S457" s="228"/>
      <c r="T457" s="229"/>
      <c r="AT457" s="230" t="s">
        <v>534</v>
      </c>
      <c r="AU457" s="230" t="s">
        <v>78</v>
      </c>
      <c r="AV457" s="14" t="s">
        <v>78</v>
      </c>
      <c r="AW457" s="14" t="s">
        <v>30</v>
      </c>
      <c r="AX457" s="14" t="s">
        <v>76</v>
      </c>
      <c r="AY457" s="230" t="s">
        <v>117</v>
      </c>
    </row>
    <row r="458" spans="1:65" s="11" customFormat="1" ht="22.9" customHeight="1">
      <c r="B458" s="165"/>
      <c r="C458" s="166"/>
      <c r="D458" s="167" t="s">
        <v>67</v>
      </c>
      <c r="E458" s="208" t="s">
        <v>950</v>
      </c>
      <c r="F458" s="208" t="s">
        <v>951</v>
      </c>
      <c r="G458" s="166"/>
      <c r="H458" s="166"/>
      <c r="I458" s="169"/>
      <c r="J458" s="209">
        <f>BK458</f>
        <v>0</v>
      </c>
      <c r="K458" s="166"/>
      <c r="L458" s="171"/>
      <c r="M458" s="172"/>
      <c r="N458" s="173"/>
      <c r="O458" s="173"/>
      <c r="P458" s="174">
        <f>SUM(P459:P476)</f>
        <v>0</v>
      </c>
      <c r="Q458" s="173"/>
      <c r="R458" s="174">
        <f>SUM(R459:R476)</f>
        <v>0</v>
      </c>
      <c r="S458" s="173"/>
      <c r="T458" s="175">
        <f>SUM(T459:T476)</f>
        <v>0</v>
      </c>
      <c r="AR458" s="176" t="s">
        <v>76</v>
      </c>
      <c r="AT458" s="177" t="s">
        <v>67</v>
      </c>
      <c r="AU458" s="177" t="s">
        <v>76</v>
      </c>
      <c r="AY458" s="176" t="s">
        <v>117</v>
      </c>
      <c r="BK458" s="178">
        <f>SUM(BK459:BK476)</f>
        <v>0</v>
      </c>
    </row>
    <row r="459" spans="1:65" s="2" customFormat="1" ht="21.75" customHeight="1">
      <c r="A459" s="35"/>
      <c r="B459" s="36"/>
      <c r="C459" s="179" t="s">
        <v>443</v>
      </c>
      <c r="D459" s="179" t="s">
        <v>118</v>
      </c>
      <c r="E459" s="180" t="s">
        <v>952</v>
      </c>
      <c r="F459" s="181" t="s">
        <v>953</v>
      </c>
      <c r="G459" s="182" t="s">
        <v>636</v>
      </c>
      <c r="H459" s="183">
        <v>602.10599999999999</v>
      </c>
      <c r="I459" s="184"/>
      <c r="J459" s="185">
        <f>ROUND(I459*H459,2)</f>
        <v>0</v>
      </c>
      <c r="K459" s="181" t="s">
        <v>519</v>
      </c>
      <c r="L459" s="40"/>
      <c r="M459" s="186" t="s">
        <v>19</v>
      </c>
      <c r="N459" s="187" t="s">
        <v>39</v>
      </c>
      <c r="O459" s="65"/>
      <c r="P459" s="188">
        <f>O459*H459</f>
        <v>0</v>
      </c>
      <c r="Q459" s="188">
        <v>0</v>
      </c>
      <c r="R459" s="188">
        <f>Q459*H459</f>
        <v>0</v>
      </c>
      <c r="S459" s="188">
        <v>0</v>
      </c>
      <c r="T459" s="189">
        <f>S459*H459</f>
        <v>0</v>
      </c>
      <c r="U459" s="35"/>
      <c r="V459" s="35"/>
      <c r="W459" s="35"/>
      <c r="X459" s="35"/>
      <c r="Y459" s="35"/>
      <c r="Z459" s="35"/>
      <c r="AA459" s="35"/>
      <c r="AB459" s="35"/>
      <c r="AC459" s="35"/>
      <c r="AD459" s="35"/>
      <c r="AE459" s="35"/>
      <c r="AR459" s="190" t="s">
        <v>123</v>
      </c>
      <c r="AT459" s="190" t="s">
        <v>118</v>
      </c>
      <c r="AU459" s="190" t="s">
        <v>78</v>
      </c>
      <c r="AY459" s="18" t="s">
        <v>117</v>
      </c>
      <c r="BE459" s="191">
        <f>IF(N459="základní",J459,0)</f>
        <v>0</v>
      </c>
      <c r="BF459" s="191">
        <f>IF(N459="snížená",J459,0)</f>
        <v>0</v>
      </c>
      <c r="BG459" s="191">
        <f>IF(N459="zákl. přenesená",J459,0)</f>
        <v>0</v>
      </c>
      <c r="BH459" s="191">
        <f>IF(N459="sníž. přenesená",J459,0)</f>
        <v>0</v>
      </c>
      <c r="BI459" s="191">
        <f>IF(N459="nulová",J459,0)</f>
        <v>0</v>
      </c>
      <c r="BJ459" s="18" t="s">
        <v>76</v>
      </c>
      <c r="BK459" s="191">
        <f>ROUND(I459*H459,2)</f>
        <v>0</v>
      </c>
      <c r="BL459" s="18" t="s">
        <v>123</v>
      </c>
      <c r="BM459" s="190" t="s">
        <v>954</v>
      </c>
    </row>
    <row r="460" spans="1:65" s="2" customFormat="1" ht="107.25">
      <c r="A460" s="35"/>
      <c r="B460" s="36"/>
      <c r="C460" s="37"/>
      <c r="D460" s="192" t="s">
        <v>521</v>
      </c>
      <c r="E460" s="37"/>
      <c r="F460" s="193" t="s">
        <v>955</v>
      </c>
      <c r="G460" s="37"/>
      <c r="H460" s="37"/>
      <c r="I460" s="109"/>
      <c r="J460" s="37"/>
      <c r="K460" s="37"/>
      <c r="L460" s="40"/>
      <c r="M460" s="194"/>
      <c r="N460" s="195"/>
      <c r="O460" s="65"/>
      <c r="P460" s="65"/>
      <c r="Q460" s="65"/>
      <c r="R460" s="65"/>
      <c r="S460" s="65"/>
      <c r="T460" s="66"/>
      <c r="U460" s="35"/>
      <c r="V460" s="35"/>
      <c r="W460" s="35"/>
      <c r="X460" s="35"/>
      <c r="Y460" s="35"/>
      <c r="Z460" s="35"/>
      <c r="AA460" s="35"/>
      <c r="AB460" s="35"/>
      <c r="AC460" s="35"/>
      <c r="AD460" s="35"/>
      <c r="AE460" s="35"/>
      <c r="AT460" s="18" t="s">
        <v>521</v>
      </c>
      <c r="AU460" s="18" t="s">
        <v>78</v>
      </c>
    </row>
    <row r="461" spans="1:65" s="2" customFormat="1" ht="16.5" customHeight="1">
      <c r="A461" s="35"/>
      <c r="B461" s="36"/>
      <c r="C461" s="179" t="s">
        <v>445</v>
      </c>
      <c r="D461" s="179" t="s">
        <v>118</v>
      </c>
      <c r="E461" s="180" t="s">
        <v>956</v>
      </c>
      <c r="F461" s="181" t="s">
        <v>957</v>
      </c>
      <c r="G461" s="182" t="s">
        <v>636</v>
      </c>
      <c r="H461" s="183">
        <v>602.10599999999999</v>
      </c>
      <c r="I461" s="184"/>
      <c r="J461" s="185">
        <f>ROUND(I461*H461,2)</f>
        <v>0</v>
      </c>
      <c r="K461" s="181" t="s">
        <v>519</v>
      </c>
      <c r="L461" s="40"/>
      <c r="M461" s="186" t="s">
        <v>19</v>
      </c>
      <c r="N461" s="187" t="s">
        <v>39</v>
      </c>
      <c r="O461" s="65"/>
      <c r="P461" s="188">
        <f>O461*H461</f>
        <v>0</v>
      </c>
      <c r="Q461" s="188">
        <v>0</v>
      </c>
      <c r="R461" s="188">
        <f>Q461*H461</f>
        <v>0</v>
      </c>
      <c r="S461" s="188">
        <v>0</v>
      </c>
      <c r="T461" s="189">
        <f>S461*H461</f>
        <v>0</v>
      </c>
      <c r="U461" s="35"/>
      <c r="V461" s="35"/>
      <c r="W461" s="35"/>
      <c r="X461" s="35"/>
      <c r="Y461" s="35"/>
      <c r="Z461" s="35"/>
      <c r="AA461" s="35"/>
      <c r="AB461" s="35"/>
      <c r="AC461" s="35"/>
      <c r="AD461" s="35"/>
      <c r="AE461" s="35"/>
      <c r="AR461" s="190" t="s">
        <v>123</v>
      </c>
      <c r="AT461" s="190" t="s">
        <v>118</v>
      </c>
      <c r="AU461" s="190" t="s">
        <v>78</v>
      </c>
      <c r="AY461" s="18" t="s">
        <v>117</v>
      </c>
      <c r="BE461" s="191">
        <f>IF(N461="základní",J461,0)</f>
        <v>0</v>
      </c>
      <c r="BF461" s="191">
        <f>IF(N461="snížená",J461,0)</f>
        <v>0</v>
      </c>
      <c r="BG461" s="191">
        <f>IF(N461="zákl. přenesená",J461,0)</f>
        <v>0</v>
      </c>
      <c r="BH461" s="191">
        <f>IF(N461="sníž. přenesená",J461,0)</f>
        <v>0</v>
      </c>
      <c r="BI461" s="191">
        <f>IF(N461="nulová",J461,0)</f>
        <v>0</v>
      </c>
      <c r="BJ461" s="18" t="s">
        <v>76</v>
      </c>
      <c r="BK461" s="191">
        <f>ROUND(I461*H461,2)</f>
        <v>0</v>
      </c>
      <c r="BL461" s="18" t="s">
        <v>123</v>
      </c>
      <c r="BM461" s="190" t="s">
        <v>958</v>
      </c>
    </row>
    <row r="462" spans="1:65" s="2" customFormat="1" ht="39">
      <c r="A462" s="35"/>
      <c r="B462" s="36"/>
      <c r="C462" s="37"/>
      <c r="D462" s="192" t="s">
        <v>521</v>
      </c>
      <c r="E462" s="37"/>
      <c r="F462" s="193" t="s">
        <v>959</v>
      </c>
      <c r="G462" s="37"/>
      <c r="H462" s="37"/>
      <c r="I462" s="109"/>
      <c r="J462" s="37"/>
      <c r="K462" s="37"/>
      <c r="L462" s="40"/>
      <c r="M462" s="194"/>
      <c r="N462" s="195"/>
      <c r="O462" s="65"/>
      <c r="P462" s="65"/>
      <c r="Q462" s="65"/>
      <c r="R462" s="65"/>
      <c r="S462" s="65"/>
      <c r="T462" s="66"/>
      <c r="U462" s="35"/>
      <c r="V462" s="35"/>
      <c r="W462" s="35"/>
      <c r="X462" s="35"/>
      <c r="Y462" s="35"/>
      <c r="Z462" s="35"/>
      <c r="AA462" s="35"/>
      <c r="AB462" s="35"/>
      <c r="AC462" s="35"/>
      <c r="AD462" s="35"/>
      <c r="AE462" s="35"/>
      <c r="AT462" s="18" t="s">
        <v>521</v>
      </c>
      <c r="AU462" s="18" t="s">
        <v>78</v>
      </c>
    </row>
    <row r="463" spans="1:65" s="2" customFormat="1" ht="21.75" customHeight="1">
      <c r="A463" s="35"/>
      <c r="B463" s="36"/>
      <c r="C463" s="179" t="s">
        <v>449</v>
      </c>
      <c r="D463" s="179" t="s">
        <v>118</v>
      </c>
      <c r="E463" s="180" t="s">
        <v>960</v>
      </c>
      <c r="F463" s="181" t="s">
        <v>961</v>
      </c>
      <c r="G463" s="182" t="s">
        <v>636</v>
      </c>
      <c r="H463" s="183">
        <v>602.10599999999999</v>
      </c>
      <c r="I463" s="184"/>
      <c r="J463" s="185">
        <f>ROUND(I463*H463,2)</f>
        <v>0</v>
      </c>
      <c r="K463" s="181" t="s">
        <v>519</v>
      </c>
      <c r="L463" s="40"/>
      <c r="M463" s="186" t="s">
        <v>19</v>
      </c>
      <c r="N463" s="187" t="s">
        <v>39</v>
      </c>
      <c r="O463" s="65"/>
      <c r="P463" s="188">
        <f>O463*H463</f>
        <v>0</v>
      </c>
      <c r="Q463" s="188">
        <v>0</v>
      </c>
      <c r="R463" s="188">
        <f>Q463*H463</f>
        <v>0</v>
      </c>
      <c r="S463" s="188">
        <v>0</v>
      </c>
      <c r="T463" s="189">
        <f>S463*H463</f>
        <v>0</v>
      </c>
      <c r="U463" s="35"/>
      <c r="V463" s="35"/>
      <c r="W463" s="35"/>
      <c r="X463" s="35"/>
      <c r="Y463" s="35"/>
      <c r="Z463" s="35"/>
      <c r="AA463" s="35"/>
      <c r="AB463" s="35"/>
      <c r="AC463" s="35"/>
      <c r="AD463" s="35"/>
      <c r="AE463" s="35"/>
      <c r="AR463" s="190" t="s">
        <v>123</v>
      </c>
      <c r="AT463" s="190" t="s">
        <v>118</v>
      </c>
      <c r="AU463" s="190" t="s">
        <v>78</v>
      </c>
      <c r="AY463" s="18" t="s">
        <v>117</v>
      </c>
      <c r="BE463" s="191">
        <f>IF(N463="základní",J463,0)</f>
        <v>0</v>
      </c>
      <c r="BF463" s="191">
        <f>IF(N463="snížená",J463,0)</f>
        <v>0</v>
      </c>
      <c r="BG463" s="191">
        <f>IF(N463="zákl. přenesená",J463,0)</f>
        <v>0</v>
      </c>
      <c r="BH463" s="191">
        <f>IF(N463="sníž. přenesená",J463,0)</f>
        <v>0</v>
      </c>
      <c r="BI463" s="191">
        <f>IF(N463="nulová",J463,0)</f>
        <v>0</v>
      </c>
      <c r="BJ463" s="18" t="s">
        <v>76</v>
      </c>
      <c r="BK463" s="191">
        <f>ROUND(I463*H463,2)</f>
        <v>0</v>
      </c>
      <c r="BL463" s="18" t="s">
        <v>123</v>
      </c>
      <c r="BM463" s="190" t="s">
        <v>962</v>
      </c>
    </row>
    <row r="464" spans="1:65" s="2" customFormat="1" ht="78">
      <c r="A464" s="35"/>
      <c r="B464" s="36"/>
      <c r="C464" s="37"/>
      <c r="D464" s="192" t="s">
        <v>521</v>
      </c>
      <c r="E464" s="37"/>
      <c r="F464" s="193" t="s">
        <v>963</v>
      </c>
      <c r="G464" s="37"/>
      <c r="H464" s="37"/>
      <c r="I464" s="109"/>
      <c r="J464" s="37"/>
      <c r="K464" s="37"/>
      <c r="L464" s="40"/>
      <c r="M464" s="194"/>
      <c r="N464" s="195"/>
      <c r="O464" s="65"/>
      <c r="P464" s="65"/>
      <c r="Q464" s="65"/>
      <c r="R464" s="65"/>
      <c r="S464" s="65"/>
      <c r="T464" s="66"/>
      <c r="U464" s="35"/>
      <c r="V464" s="35"/>
      <c r="W464" s="35"/>
      <c r="X464" s="35"/>
      <c r="Y464" s="35"/>
      <c r="Z464" s="35"/>
      <c r="AA464" s="35"/>
      <c r="AB464" s="35"/>
      <c r="AC464" s="35"/>
      <c r="AD464" s="35"/>
      <c r="AE464" s="35"/>
      <c r="AT464" s="18" t="s">
        <v>521</v>
      </c>
      <c r="AU464" s="18" t="s">
        <v>78</v>
      </c>
    </row>
    <row r="465" spans="1:65" s="2" customFormat="1" ht="21.75" customHeight="1">
      <c r="A465" s="35"/>
      <c r="B465" s="36"/>
      <c r="C465" s="179" t="s">
        <v>451</v>
      </c>
      <c r="D465" s="179" t="s">
        <v>118</v>
      </c>
      <c r="E465" s="180" t="s">
        <v>964</v>
      </c>
      <c r="F465" s="181" t="s">
        <v>965</v>
      </c>
      <c r="G465" s="182" t="s">
        <v>636</v>
      </c>
      <c r="H465" s="183">
        <v>12042.12</v>
      </c>
      <c r="I465" s="184"/>
      <c r="J465" s="185">
        <f>ROUND(I465*H465,2)</f>
        <v>0</v>
      </c>
      <c r="K465" s="181" t="s">
        <v>519</v>
      </c>
      <c r="L465" s="40"/>
      <c r="M465" s="186" t="s">
        <v>19</v>
      </c>
      <c r="N465" s="187" t="s">
        <v>39</v>
      </c>
      <c r="O465" s="65"/>
      <c r="P465" s="188">
        <f>O465*H465</f>
        <v>0</v>
      </c>
      <c r="Q465" s="188">
        <v>0</v>
      </c>
      <c r="R465" s="188">
        <f>Q465*H465</f>
        <v>0</v>
      </c>
      <c r="S465" s="188">
        <v>0</v>
      </c>
      <c r="T465" s="189">
        <f>S465*H465</f>
        <v>0</v>
      </c>
      <c r="U465" s="35"/>
      <c r="V465" s="35"/>
      <c r="W465" s="35"/>
      <c r="X465" s="35"/>
      <c r="Y465" s="35"/>
      <c r="Z465" s="35"/>
      <c r="AA465" s="35"/>
      <c r="AB465" s="35"/>
      <c r="AC465" s="35"/>
      <c r="AD465" s="35"/>
      <c r="AE465" s="35"/>
      <c r="AR465" s="190" t="s">
        <v>123</v>
      </c>
      <c r="AT465" s="190" t="s">
        <v>118</v>
      </c>
      <c r="AU465" s="190" t="s">
        <v>78</v>
      </c>
      <c r="AY465" s="18" t="s">
        <v>117</v>
      </c>
      <c r="BE465" s="191">
        <f>IF(N465="základní",J465,0)</f>
        <v>0</v>
      </c>
      <c r="BF465" s="191">
        <f>IF(N465="snížená",J465,0)</f>
        <v>0</v>
      </c>
      <c r="BG465" s="191">
        <f>IF(N465="zákl. přenesená",J465,0)</f>
        <v>0</v>
      </c>
      <c r="BH465" s="191">
        <f>IF(N465="sníž. přenesená",J465,0)</f>
        <v>0</v>
      </c>
      <c r="BI465" s="191">
        <f>IF(N465="nulová",J465,0)</f>
        <v>0</v>
      </c>
      <c r="BJ465" s="18" t="s">
        <v>76</v>
      </c>
      <c r="BK465" s="191">
        <f>ROUND(I465*H465,2)</f>
        <v>0</v>
      </c>
      <c r="BL465" s="18" t="s">
        <v>123</v>
      </c>
      <c r="BM465" s="190" t="s">
        <v>966</v>
      </c>
    </row>
    <row r="466" spans="1:65" s="2" customFormat="1" ht="78">
      <c r="A466" s="35"/>
      <c r="B466" s="36"/>
      <c r="C466" s="37"/>
      <c r="D466" s="192" t="s">
        <v>521</v>
      </c>
      <c r="E466" s="37"/>
      <c r="F466" s="193" t="s">
        <v>963</v>
      </c>
      <c r="G466" s="37"/>
      <c r="H466" s="37"/>
      <c r="I466" s="109"/>
      <c r="J466" s="37"/>
      <c r="K466" s="37"/>
      <c r="L466" s="40"/>
      <c r="M466" s="194"/>
      <c r="N466" s="195"/>
      <c r="O466" s="65"/>
      <c r="P466" s="65"/>
      <c r="Q466" s="65"/>
      <c r="R466" s="65"/>
      <c r="S466" s="65"/>
      <c r="T466" s="66"/>
      <c r="U466" s="35"/>
      <c r="V466" s="35"/>
      <c r="W466" s="35"/>
      <c r="X466" s="35"/>
      <c r="Y466" s="35"/>
      <c r="Z466" s="35"/>
      <c r="AA466" s="35"/>
      <c r="AB466" s="35"/>
      <c r="AC466" s="35"/>
      <c r="AD466" s="35"/>
      <c r="AE466" s="35"/>
      <c r="AT466" s="18" t="s">
        <v>521</v>
      </c>
      <c r="AU466" s="18" t="s">
        <v>78</v>
      </c>
    </row>
    <row r="467" spans="1:65" s="14" customFormat="1" ht="11.25">
      <c r="B467" s="220"/>
      <c r="C467" s="221"/>
      <c r="D467" s="192" t="s">
        <v>534</v>
      </c>
      <c r="E467" s="222" t="s">
        <v>19</v>
      </c>
      <c r="F467" s="223" t="s">
        <v>967</v>
      </c>
      <c r="G467" s="221"/>
      <c r="H467" s="224">
        <v>12042.12</v>
      </c>
      <c r="I467" s="225"/>
      <c r="J467" s="221"/>
      <c r="K467" s="221"/>
      <c r="L467" s="226"/>
      <c r="M467" s="227"/>
      <c r="N467" s="228"/>
      <c r="O467" s="228"/>
      <c r="P467" s="228"/>
      <c r="Q467" s="228"/>
      <c r="R467" s="228"/>
      <c r="S467" s="228"/>
      <c r="T467" s="229"/>
      <c r="AT467" s="230" t="s">
        <v>534</v>
      </c>
      <c r="AU467" s="230" t="s">
        <v>78</v>
      </c>
      <c r="AV467" s="14" t="s">
        <v>78</v>
      </c>
      <c r="AW467" s="14" t="s">
        <v>30</v>
      </c>
      <c r="AX467" s="14" t="s">
        <v>76</v>
      </c>
      <c r="AY467" s="230" t="s">
        <v>117</v>
      </c>
    </row>
    <row r="468" spans="1:65" s="2" customFormat="1" ht="21.75" customHeight="1">
      <c r="A468" s="35"/>
      <c r="B468" s="36"/>
      <c r="C468" s="179" t="s">
        <v>453</v>
      </c>
      <c r="D468" s="179" t="s">
        <v>118</v>
      </c>
      <c r="E468" s="180" t="s">
        <v>968</v>
      </c>
      <c r="F468" s="181" t="s">
        <v>969</v>
      </c>
      <c r="G468" s="182" t="s">
        <v>636</v>
      </c>
      <c r="H468" s="183">
        <v>21.385999999999999</v>
      </c>
      <c r="I468" s="184"/>
      <c r="J468" s="185">
        <f>ROUND(I468*H468,2)</f>
        <v>0</v>
      </c>
      <c r="K468" s="181" t="s">
        <v>519</v>
      </c>
      <c r="L468" s="40"/>
      <c r="M468" s="186" t="s">
        <v>19</v>
      </c>
      <c r="N468" s="187" t="s">
        <v>39</v>
      </c>
      <c r="O468" s="65"/>
      <c r="P468" s="188">
        <f>O468*H468</f>
        <v>0</v>
      </c>
      <c r="Q468" s="188">
        <v>0</v>
      </c>
      <c r="R468" s="188">
        <f>Q468*H468</f>
        <v>0</v>
      </c>
      <c r="S468" s="188">
        <v>0</v>
      </c>
      <c r="T468" s="189">
        <f>S468*H468</f>
        <v>0</v>
      </c>
      <c r="U468" s="35"/>
      <c r="V468" s="35"/>
      <c r="W468" s="35"/>
      <c r="X468" s="35"/>
      <c r="Y468" s="35"/>
      <c r="Z468" s="35"/>
      <c r="AA468" s="35"/>
      <c r="AB468" s="35"/>
      <c r="AC468" s="35"/>
      <c r="AD468" s="35"/>
      <c r="AE468" s="35"/>
      <c r="AR468" s="190" t="s">
        <v>123</v>
      </c>
      <c r="AT468" s="190" t="s">
        <v>118</v>
      </c>
      <c r="AU468" s="190" t="s">
        <v>78</v>
      </c>
      <c r="AY468" s="18" t="s">
        <v>117</v>
      </c>
      <c r="BE468" s="191">
        <f>IF(N468="základní",J468,0)</f>
        <v>0</v>
      </c>
      <c r="BF468" s="191">
        <f>IF(N468="snížená",J468,0)</f>
        <v>0</v>
      </c>
      <c r="BG468" s="191">
        <f>IF(N468="zákl. přenesená",J468,0)</f>
        <v>0</v>
      </c>
      <c r="BH468" s="191">
        <f>IF(N468="sníž. přenesená",J468,0)</f>
        <v>0</v>
      </c>
      <c r="BI468" s="191">
        <f>IF(N468="nulová",J468,0)</f>
        <v>0</v>
      </c>
      <c r="BJ468" s="18" t="s">
        <v>76</v>
      </c>
      <c r="BK468" s="191">
        <f>ROUND(I468*H468,2)</f>
        <v>0</v>
      </c>
      <c r="BL468" s="18" t="s">
        <v>123</v>
      </c>
      <c r="BM468" s="190" t="s">
        <v>970</v>
      </c>
    </row>
    <row r="469" spans="1:65" s="2" customFormat="1" ht="68.25">
      <c r="A469" s="35"/>
      <c r="B469" s="36"/>
      <c r="C469" s="37"/>
      <c r="D469" s="192" t="s">
        <v>521</v>
      </c>
      <c r="E469" s="37"/>
      <c r="F469" s="193" t="s">
        <v>971</v>
      </c>
      <c r="G469" s="37"/>
      <c r="H469" s="37"/>
      <c r="I469" s="109"/>
      <c r="J469" s="37"/>
      <c r="K469" s="37"/>
      <c r="L469" s="40"/>
      <c r="M469" s="194"/>
      <c r="N469" s="195"/>
      <c r="O469" s="65"/>
      <c r="P469" s="65"/>
      <c r="Q469" s="65"/>
      <c r="R469" s="65"/>
      <c r="S469" s="65"/>
      <c r="T469" s="66"/>
      <c r="U469" s="35"/>
      <c r="V469" s="35"/>
      <c r="W469" s="35"/>
      <c r="X469" s="35"/>
      <c r="Y469" s="35"/>
      <c r="Z469" s="35"/>
      <c r="AA469" s="35"/>
      <c r="AB469" s="35"/>
      <c r="AC469" s="35"/>
      <c r="AD469" s="35"/>
      <c r="AE469" s="35"/>
      <c r="AT469" s="18" t="s">
        <v>521</v>
      </c>
      <c r="AU469" s="18" t="s">
        <v>78</v>
      </c>
    </row>
    <row r="470" spans="1:65" s="2" customFormat="1" ht="21.75" customHeight="1">
      <c r="A470" s="35"/>
      <c r="B470" s="36"/>
      <c r="C470" s="179" t="s">
        <v>455</v>
      </c>
      <c r="D470" s="179" t="s">
        <v>118</v>
      </c>
      <c r="E470" s="180" t="s">
        <v>972</v>
      </c>
      <c r="F470" s="181" t="s">
        <v>973</v>
      </c>
      <c r="G470" s="182" t="s">
        <v>636</v>
      </c>
      <c r="H470" s="183">
        <v>432.22</v>
      </c>
      <c r="I470" s="184"/>
      <c r="J470" s="185">
        <f>ROUND(I470*H470,2)</f>
        <v>0</v>
      </c>
      <c r="K470" s="181" t="s">
        <v>519</v>
      </c>
      <c r="L470" s="40"/>
      <c r="M470" s="186" t="s">
        <v>19</v>
      </c>
      <c r="N470" s="187" t="s">
        <v>39</v>
      </c>
      <c r="O470" s="65"/>
      <c r="P470" s="188">
        <f>O470*H470</f>
        <v>0</v>
      </c>
      <c r="Q470" s="188">
        <v>0</v>
      </c>
      <c r="R470" s="188">
        <f>Q470*H470</f>
        <v>0</v>
      </c>
      <c r="S470" s="188">
        <v>0</v>
      </c>
      <c r="T470" s="189">
        <f>S470*H470</f>
        <v>0</v>
      </c>
      <c r="U470" s="35"/>
      <c r="V470" s="35"/>
      <c r="W470" s="35"/>
      <c r="X470" s="35"/>
      <c r="Y470" s="35"/>
      <c r="Z470" s="35"/>
      <c r="AA470" s="35"/>
      <c r="AB470" s="35"/>
      <c r="AC470" s="35"/>
      <c r="AD470" s="35"/>
      <c r="AE470" s="35"/>
      <c r="AR470" s="190" t="s">
        <v>123</v>
      </c>
      <c r="AT470" s="190" t="s">
        <v>118</v>
      </c>
      <c r="AU470" s="190" t="s">
        <v>78</v>
      </c>
      <c r="AY470" s="18" t="s">
        <v>117</v>
      </c>
      <c r="BE470" s="191">
        <f>IF(N470="základní",J470,0)</f>
        <v>0</v>
      </c>
      <c r="BF470" s="191">
        <f>IF(N470="snížená",J470,0)</f>
        <v>0</v>
      </c>
      <c r="BG470" s="191">
        <f>IF(N470="zákl. přenesená",J470,0)</f>
        <v>0</v>
      </c>
      <c r="BH470" s="191">
        <f>IF(N470="sníž. přenesená",J470,0)</f>
        <v>0</v>
      </c>
      <c r="BI470" s="191">
        <f>IF(N470="nulová",J470,0)</f>
        <v>0</v>
      </c>
      <c r="BJ470" s="18" t="s">
        <v>76</v>
      </c>
      <c r="BK470" s="191">
        <f>ROUND(I470*H470,2)</f>
        <v>0</v>
      </c>
      <c r="BL470" s="18" t="s">
        <v>123</v>
      </c>
      <c r="BM470" s="190" t="s">
        <v>974</v>
      </c>
    </row>
    <row r="471" spans="1:65" s="2" customFormat="1" ht="68.25">
      <c r="A471" s="35"/>
      <c r="B471" s="36"/>
      <c r="C471" s="37"/>
      <c r="D471" s="192" t="s">
        <v>521</v>
      </c>
      <c r="E471" s="37"/>
      <c r="F471" s="193" t="s">
        <v>971</v>
      </c>
      <c r="G471" s="37"/>
      <c r="H471" s="37"/>
      <c r="I471" s="109"/>
      <c r="J471" s="37"/>
      <c r="K471" s="37"/>
      <c r="L471" s="40"/>
      <c r="M471" s="194"/>
      <c r="N471" s="195"/>
      <c r="O471" s="65"/>
      <c r="P471" s="65"/>
      <c r="Q471" s="65"/>
      <c r="R471" s="65"/>
      <c r="S471" s="65"/>
      <c r="T471" s="66"/>
      <c r="U471" s="35"/>
      <c r="V471" s="35"/>
      <c r="W471" s="35"/>
      <c r="X471" s="35"/>
      <c r="Y471" s="35"/>
      <c r="Z471" s="35"/>
      <c r="AA471" s="35"/>
      <c r="AB471" s="35"/>
      <c r="AC471" s="35"/>
      <c r="AD471" s="35"/>
      <c r="AE471" s="35"/>
      <c r="AT471" s="18" t="s">
        <v>521</v>
      </c>
      <c r="AU471" s="18" t="s">
        <v>78</v>
      </c>
    </row>
    <row r="472" spans="1:65" s="2" customFormat="1" ht="21.75" customHeight="1">
      <c r="A472" s="35"/>
      <c r="B472" s="36"/>
      <c r="C472" s="179" t="s">
        <v>459</v>
      </c>
      <c r="D472" s="179" t="s">
        <v>118</v>
      </c>
      <c r="E472" s="180" t="s">
        <v>975</v>
      </c>
      <c r="F472" s="181" t="s">
        <v>976</v>
      </c>
      <c r="G472" s="182" t="s">
        <v>636</v>
      </c>
      <c r="H472" s="183">
        <v>2.4049999999999998</v>
      </c>
      <c r="I472" s="184"/>
      <c r="J472" s="185">
        <f>ROUND(I472*H472,2)</f>
        <v>0</v>
      </c>
      <c r="K472" s="181" t="s">
        <v>519</v>
      </c>
      <c r="L472" s="40"/>
      <c r="M472" s="186" t="s">
        <v>19</v>
      </c>
      <c r="N472" s="187" t="s">
        <v>39</v>
      </c>
      <c r="O472" s="65"/>
      <c r="P472" s="188">
        <f>O472*H472</f>
        <v>0</v>
      </c>
      <c r="Q472" s="188">
        <v>0</v>
      </c>
      <c r="R472" s="188">
        <f>Q472*H472</f>
        <v>0</v>
      </c>
      <c r="S472" s="188">
        <v>0</v>
      </c>
      <c r="T472" s="189">
        <f>S472*H472</f>
        <v>0</v>
      </c>
      <c r="U472" s="35"/>
      <c r="V472" s="35"/>
      <c r="W472" s="35"/>
      <c r="X472" s="35"/>
      <c r="Y472" s="35"/>
      <c r="Z472" s="35"/>
      <c r="AA472" s="35"/>
      <c r="AB472" s="35"/>
      <c r="AC472" s="35"/>
      <c r="AD472" s="35"/>
      <c r="AE472" s="35"/>
      <c r="AR472" s="190" t="s">
        <v>123</v>
      </c>
      <c r="AT472" s="190" t="s">
        <v>118</v>
      </c>
      <c r="AU472" s="190" t="s">
        <v>78</v>
      </c>
      <c r="AY472" s="18" t="s">
        <v>117</v>
      </c>
      <c r="BE472" s="191">
        <f>IF(N472="základní",J472,0)</f>
        <v>0</v>
      </c>
      <c r="BF472" s="191">
        <f>IF(N472="snížená",J472,0)</f>
        <v>0</v>
      </c>
      <c r="BG472" s="191">
        <f>IF(N472="zákl. přenesená",J472,0)</f>
        <v>0</v>
      </c>
      <c r="BH472" s="191">
        <f>IF(N472="sníž. přenesená",J472,0)</f>
        <v>0</v>
      </c>
      <c r="BI472" s="191">
        <f>IF(N472="nulová",J472,0)</f>
        <v>0</v>
      </c>
      <c r="BJ472" s="18" t="s">
        <v>76</v>
      </c>
      <c r="BK472" s="191">
        <f>ROUND(I472*H472,2)</f>
        <v>0</v>
      </c>
      <c r="BL472" s="18" t="s">
        <v>123</v>
      </c>
      <c r="BM472" s="190" t="s">
        <v>977</v>
      </c>
    </row>
    <row r="473" spans="1:65" s="2" customFormat="1" ht="68.25">
      <c r="A473" s="35"/>
      <c r="B473" s="36"/>
      <c r="C473" s="37"/>
      <c r="D473" s="192" t="s">
        <v>521</v>
      </c>
      <c r="E473" s="37"/>
      <c r="F473" s="193" t="s">
        <v>971</v>
      </c>
      <c r="G473" s="37"/>
      <c r="H473" s="37"/>
      <c r="I473" s="109"/>
      <c r="J473" s="37"/>
      <c r="K473" s="37"/>
      <c r="L473" s="40"/>
      <c r="M473" s="194"/>
      <c r="N473" s="195"/>
      <c r="O473" s="65"/>
      <c r="P473" s="65"/>
      <c r="Q473" s="65"/>
      <c r="R473" s="65"/>
      <c r="S473" s="65"/>
      <c r="T473" s="66"/>
      <c r="U473" s="35"/>
      <c r="V473" s="35"/>
      <c r="W473" s="35"/>
      <c r="X473" s="35"/>
      <c r="Y473" s="35"/>
      <c r="Z473" s="35"/>
      <c r="AA473" s="35"/>
      <c r="AB473" s="35"/>
      <c r="AC473" s="35"/>
      <c r="AD473" s="35"/>
      <c r="AE473" s="35"/>
      <c r="AT473" s="18" t="s">
        <v>521</v>
      </c>
      <c r="AU473" s="18" t="s">
        <v>78</v>
      </c>
    </row>
    <row r="474" spans="1:65" s="2" customFormat="1" ht="21.75" customHeight="1">
      <c r="A474" s="35"/>
      <c r="B474" s="36"/>
      <c r="C474" s="179" t="s">
        <v>464</v>
      </c>
      <c r="D474" s="179" t="s">
        <v>118</v>
      </c>
      <c r="E474" s="180" t="s">
        <v>978</v>
      </c>
      <c r="F474" s="181" t="s">
        <v>635</v>
      </c>
      <c r="G474" s="182" t="s">
        <v>636</v>
      </c>
      <c r="H474" s="183">
        <v>141.96199999999999</v>
      </c>
      <c r="I474" s="184"/>
      <c r="J474" s="185">
        <f>ROUND(I474*H474,2)</f>
        <v>0</v>
      </c>
      <c r="K474" s="181" t="s">
        <v>519</v>
      </c>
      <c r="L474" s="40"/>
      <c r="M474" s="186" t="s">
        <v>19</v>
      </c>
      <c r="N474" s="187" t="s">
        <v>39</v>
      </c>
      <c r="O474" s="65"/>
      <c r="P474" s="188">
        <f>O474*H474</f>
        <v>0</v>
      </c>
      <c r="Q474" s="188">
        <v>0</v>
      </c>
      <c r="R474" s="188">
        <f>Q474*H474</f>
        <v>0</v>
      </c>
      <c r="S474" s="188">
        <v>0</v>
      </c>
      <c r="T474" s="189">
        <f>S474*H474</f>
        <v>0</v>
      </c>
      <c r="U474" s="35"/>
      <c r="V474" s="35"/>
      <c r="W474" s="35"/>
      <c r="X474" s="35"/>
      <c r="Y474" s="35"/>
      <c r="Z474" s="35"/>
      <c r="AA474" s="35"/>
      <c r="AB474" s="35"/>
      <c r="AC474" s="35"/>
      <c r="AD474" s="35"/>
      <c r="AE474" s="35"/>
      <c r="AR474" s="190" t="s">
        <v>123</v>
      </c>
      <c r="AT474" s="190" t="s">
        <v>118</v>
      </c>
      <c r="AU474" s="190" t="s">
        <v>78</v>
      </c>
      <c r="AY474" s="18" t="s">
        <v>117</v>
      </c>
      <c r="BE474" s="191">
        <f>IF(N474="základní",J474,0)</f>
        <v>0</v>
      </c>
      <c r="BF474" s="191">
        <f>IF(N474="snížená",J474,0)</f>
        <v>0</v>
      </c>
      <c r="BG474" s="191">
        <f>IF(N474="zákl. přenesená",J474,0)</f>
        <v>0</v>
      </c>
      <c r="BH474" s="191">
        <f>IF(N474="sníž. přenesená",J474,0)</f>
        <v>0</v>
      </c>
      <c r="BI474" s="191">
        <f>IF(N474="nulová",J474,0)</f>
        <v>0</v>
      </c>
      <c r="BJ474" s="18" t="s">
        <v>76</v>
      </c>
      <c r="BK474" s="191">
        <f>ROUND(I474*H474,2)</f>
        <v>0</v>
      </c>
      <c r="BL474" s="18" t="s">
        <v>123</v>
      </c>
      <c r="BM474" s="190" t="s">
        <v>979</v>
      </c>
    </row>
    <row r="475" spans="1:65" s="13" customFormat="1" ht="11.25">
      <c r="B475" s="210"/>
      <c r="C475" s="211"/>
      <c r="D475" s="192" t="s">
        <v>534</v>
      </c>
      <c r="E475" s="212" t="s">
        <v>19</v>
      </c>
      <c r="F475" s="213" t="s">
        <v>980</v>
      </c>
      <c r="G475" s="211"/>
      <c r="H475" s="212" t="s">
        <v>19</v>
      </c>
      <c r="I475" s="214"/>
      <c r="J475" s="211"/>
      <c r="K475" s="211"/>
      <c r="L475" s="215"/>
      <c r="M475" s="216"/>
      <c r="N475" s="217"/>
      <c r="O475" s="217"/>
      <c r="P475" s="217"/>
      <c r="Q475" s="217"/>
      <c r="R475" s="217"/>
      <c r="S475" s="217"/>
      <c r="T475" s="218"/>
      <c r="AT475" s="219" t="s">
        <v>534</v>
      </c>
      <c r="AU475" s="219" t="s">
        <v>78</v>
      </c>
      <c r="AV475" s="13" t="s">
        <v>76</v>
      </c>
      <c r="AW475" s="13" t="s">
        <v>30</v>
      </c>
      <c r="AX475" s="13" t="s">
        <v>68</v>
      </c>
      <c r="AY475" s="219" t="s">
        <v>117</v>
      </c>
    </row>
    <row r="476" spans="1:65" s="14" customFormat="1" ht="11.25">
      <c r="B476" s="220"/>
      <c r="C476" s="221"/>
      <c r="D476" s="192" t="s">
        <v>534</v>
      </c>
      <c r="E476" s="222" t="s">
        <v>19</v>
      </c>
      <c r="F476" s="223" t="s">
        <v>981</v>
      </c>
      <c r="G476" s="221"/>
      <c r="H476" s="224">
        <v>141.96199999999999</v>
      </c>
      <c r="I476" s="225"/>
      <c r="J476" s="221"/>
      <c r="K476" s="221"/>
      <c r="L476" s="226"/>
      <c r="M476" s="227"/>
      <c r="N476" s="228"/>
      <c r="O476" s="228"/>
      <c r="P476" s="228"/>
      <c r="Q476" s="228"/>
      <c r="R476" s="228"/>
      <c r="S476" s="228"/>
      <c r="T476" s="229"/>
      <c r="AT476" s="230" t="s">
        <v>534</v>
      </c>
      <c r="AU476" s="230" t="s">
        <v>78</v>
      </c>
      <c r="AV476" s="14" t="s">
        <v>78</v>
      </c>
      <c r="AW476" s="14" t="s">
        <v>30</v>
      </c>
      <c r="AX476" s="14" t="s">
        <v>76</v>
      </c>
      <c r="AY476" s="230" t="s">
        <v>117</v>
      </c>
    </row>
    <row r="477" spans="1:65" s="11" customFormat="1" ht="22.9" customHeight="1">
      <c r="B477" s="165"/>
      <c r="C477" s="166"/>
      <c r="D477" s="167" t="s">
        <v>67</v>
      </c>
      <c r="E477" s="208" t="s">
        <v>982</v>
      </c>
      <c r="F477" s="208" t="s">
        <v>983</v>
      </c>
      <c r="G477" s="166"/>
      <c r="H477" s="166"/>
      <c r="I477" s="169"/>
      <c r="J477" s="209">
        <f>BK477</f>
        <v>0</v>
      </c>
      <c r="K477" s="166"/>
      <c r="L477" s="171"/>
      <c r="M477" s="172"/>
      <c r="N477" s="173"/>
      <c r="O477" s="173"/>
      <c r="P477" s="174">
        <f>P478</f>
        <v>0</v>
      </c>
      <c r="Q477" s="173"/>
      <c r="R477" s="174">
        <f>R478</f>
        <v>0</v>
      </c>
      <c r="S477" s="173"/>
      <c r="T477" s="175">
        <f>T478</f>
        <v>0</v>
      </c>
      <c r="AR477" s="176" t="s">
        <v>76</v>
      </c>
      <c r="AT477" s="177" t="s">
        <v>67</v>
      </c>
      <c r="AU477" s="177" t="s">
        <v>76</v>
      </c>
      <c r="AY477" s="176" t="s">
        <v>117</v>
      </c>
      <c r="BK477" s="178">
        <f>BK478</f>
        <v>0</v>
      </c>
    </row>
    <row r="478" spans="1:65" s="2" customFormat="1" ht="21.75" customHeight="1">
      <c r="A478" s="35"/>
      <c r="B478" s="36"/>
      <c r="C478" s="179" t="s">
        <v>466</v>
      </c>
      <c r="D478" s="179" t="s">
        <v>118</v>
      </c>
      <c r="E478" s="180" t="s">
        <v>984</v>
      </c>
      <c r="F478" s="181" t="s">
        <v>985</v>
      </c>
      <c r="G478" s="182" t="s">
        <v>636</v>
      </c>
      <c r="H478" s="183">
        <v>1746.587</v>
      </c>
      <c r="I478" s="184"/>
      <c r="J478" s="185">
        <f>ROUND(I478*H478,2)</f>
        <v>0</v>
      </c>
      <c r="K478" s="181" t="s">
        <v>519</v>
      </c>
      <c r="L478" s="40"/>
      <c r="M478" s="186" t="s">
        <v>19</v>
      </c>
      <c r="N478" s="187" t="s">
        <v>39</v>
      </c>
      <c r="O478" s="65"/>
      <c r="P478" s="188">
        <f>O478*H478</f>
        <v>0</v>
      </c>
      <c r="Q478" s="188">
        <v>0</v>
      </c>
      <c r="R478" s="188">
        <f>Q478*H478</f>
        <v>0</v>
      </c>
      <c r="S478" s="188">
        <v>0</v>
      </c>
      <c r="T478" s="189">
        <f>S478*H478</f>
        <v>0</v>
      </c>
      <c r="U478" s="35"/>
      <c r="V478" s="35"/>
      <c r="W478" s="35"/>
      <c r="X478" s="35"/>
      <c r="Y478" s="35"/>
      <c r="Z478" s="35"/>
      <c r="AA478" s="35"/>
      <c r="AB478" s="35"/>
      <c r="AC478" s="35"/>
      <c r="AD478" s="35"/>
      <c r="AE478" s="35"/>
      <c r="AR478" s="190" t="s">
        <v>123</v>
      </c>
      <c r="AT478" s="190" t="s">
        <v>118</v>
      </c>
      <c r="AU478" s="190" t="s">
        <v>78</v>
      </c>
      <c r="AY478" s="18" t="s">
        <v>117</v>
      </c>
      <c r="BE478" s="191">
        <f>IF(N478="základní",J478,0)</f>
        <v>0</v>
      </c>
      <c r="BF478" s="191">
        <f>IF(N478="snížená",J478,0)</f>
        <v>0</v>
      </c>
      <c r="BG478" s="191">
        <f>IF(N478="zákl. přenesená",J478,0)</f>
        <v>0</v>
      </c>
      <c r="BH478" s="191">
        <f>IF(N478="sníž. přenesená",J478,0)</f>
        <v>0</v>
      </c>
      <c r="BI478" s="191">
        <f>IF(N478="nulová",J478,0)</f>
        <v>0</v>
      </c>
      <c r="BJ478" s="18" t="s">
        <v>76</v>
      </c>
      <c r="BK478" s="191">
        <f>ROUND(I478*H478,2)</f>
        <v>0</v>
      </c>
      <c r="BL478" s="18" t="s">
        <v>123</v>
      </c>
      <c r="BM478" s="190" t="s">
        <v>986</v>
      </c>
    </row>
    <row r="479" spans="1:65" s="11" customFormat="1" ht="25.9" customHeight="1">
      <c r="B479" s="165"/>
      <c r="C479" s="166"/>
      <c r="D479" s="167" t="s">
        <v>67</v>
      </c>
      <c r="E479" s="168" t="s">
        <v>987</v>
      </c>
      <c r="F479" s="168" t="s">
        <v>988</v>
      </c>
      <c r="G479" s="166"/>
      <c r="H479" s="166"/>
      <c r="I479" s="169"/>
      <c r="J479" s="170">
        <f>BK479</f>
        <v>0</v>
      </c>
      <c r="K479" s="166"/>
      <c r="L479" s="171"/>
      <c r="M479" s="172"/>
      <c r="N479" s="173"/>
      <c r="O479" s="173"/>
      <c r="P479" s="174">
        <f>P480+P486+P492</f>
        <v>0</v>
      </c>
      <c r="Q479" s="173"/>
      <c r="R479" s="174">
        <f>R480+R486+R492</f>
        <v>4.2220000000000001E-2</v>
      </c>
      <c r="S479" s="173"/>
      <c r="T479" s="175">
        <f>T480+T486+T492</f>
        <v>1.0367999999999999</v>
      </c>
      <c r="AR479" s="176" t="s">
        <v>78</v>
      </c>
      <c r="AT479" s="177" t="s">
        <v>67</v>
      </c>
      <c r="AU479" s="177" t="s">
        <v>68</v>
      </c>
      <c r="AY479" s="176" t="s">
        <v>117</v>
      </c>
      <c r="BK479" s="178">
        <f>BK480+BK486+BK492</f>
        <v>0</v>
      </c>
    </row>
    <row r="480" spans="1:65" s="11" customFormat="1" ht="22.9" customHeight="1">
      <c r="B480" s="165"/>
      <c r="C480" s="166"/>
      <c r="D480" s="167" t="s">
        <v>67</v>
      </c>
      <c r="E480" s="208" t="s">
        <v>989</v>
      </c>
      <c r="F480" s="208" t="s">
        <v>990</v>
      </c>
      <c r="G480" s="166"/>
      <c r="H480" s="166"/>
      <c r="I480" s="169"/>
      <c r="J480" s="209">
        <f>BK480</f>
        <v>0</v>
      </c>
      <c r="K480" s="166"/>
      <c r="L480" s="171"/>
      <c r="M480" s="172"/>
      <c r="N480" s="173"/>
      <c r="O480" s="173"/>
      <c r="P480" s="174">
        <f>SUM(P481:P485)</f>
        <v>0</v>
      </c>
      <c r="Q480" s="173"/>
      <c r="R480" s="174">
        <f>SUM(R481:R485)</f>
        <v>3.8080000000000003E-2</v>
      </c>
      <c r="S480" s="173"/>
      <c r="T480" s="175">
        <f>SUM(T481:T485)</f>
        <v>0</v>
      </c>
      <c r="AR480" s="176" t="s">
        <v>78</v>
      </c>
      <c r="AT480" s="177" t="s">
        <v>67</v>
      </c>
      <c r="AU480" s="177" t="s">
        <v>76</v>
      </c>
      <c r="AY480" s="176" t="s">
        <v>117</v>
      </c>
      <c r="BK480" s="178">
        <f>SUM(BK481:BK485)</f>
        <v>0</v>
      </c>
    </row>
    <row r="481" spans="1:65" s="2" customFormat="1" ht="21.75" customHeight="1">
      <c r="A481" s="35"/>
      <c r="B481" s="36"/>
      <c r="C481" s="179" t="s">
        <v>468</v>
      </c>
      <c r="D481" s="179" t="s">
        <v>118</v>
      </c>
      <c r="E481" s="180" t="s">
        <v>991</v>
      </c>
      <c r="F481" s="181" t="s">
        <v>992</v>
      </c>
      <c r="G481" s="182" t="s">
        <v>530</v>
      </c>
      <c r="H481" s="183">
        <v>34</v>
      </c>
      <c r="I481" s="184"/>
      <c r="J481" s="185">
        <f>ROUND(I481*H481,2)</f>
        <v>0</v>
      </c>
      <c r="K481" s="181" t="s">
        <v>519</v>
      </c>
      <c r="L481" s="40"/>
      <c r="M481" s="186" t="s">
        <v>19</v>
      </c>
      <c r="N481" s="187" t="s">
        <v>39</v>
      </c>
      <c r="O481" s="65"/>
      <c r="P481" s="188">
        <f>O481*H481</f>
        <v>0</v>
      </c>
      <c r="Q481" s="188">
        <v>8.0000000000000004E-4</v>
      </c>
      <c r="R481" s="188">
        <f>Q481*H481</f>
        <v>2.7200000000000002E-2</v>
      </c>
      <c r="S481" s="188">
        <v>0</v>
      </c>
      <c r="T481" s="189">
        <f>S481*H481</f>
        <v>0</v>
      </c>
      <c r="U481" s="35"/>
      <c r="V481" s="35"/>
      <c r="W481" s="35"/>
      <c r="X481" s="35"/>
      <c r="Y481" s="35"/>
      <c r="Z481" s="35"/>
      <c r="AA481" s="35"/>
      <c r="AB481" s="35"/>
      <c r="AC481" s="35"/>
      <c r="AD481" s="35"/>
      <c r="AE481" s="35"/>
      <c r="AR481" s="190" t="s">
        <v>181</v>
      </c>
      <c r="AT481" s="190" t="s">
        <v>118</v>
      </c>
      <c r="AU481" s="190" t="s">
        <v>78</v>
      </c>
      <c r="AY481" s="18" t="s">
        <v>117</v>
      </c>
      <c r="BE481" s="191">
        <f>IF(N481="základní",J481,0)</f>
        <v>0</v>
      </c>
      <c r="BF481" s="191">
        <f>IF(N481="snížená",J481,0)</f>
        <v>0</v>
      </c>
      <c r="BG481" s="191">
        <f>IF(N481="zákl. přenesená",J481,0)</f>
        <v>0</v>
      </c>
      <c r="BH481" s="191">
        <f>IF(N481="sníž. přenesená",J481,0)</f>
        <v>0</v>
      </c>
      <c r="BI481" s="191">
        <f>IF(N481="nulová",J481,0)</f>
        <v>0</v>
      </c>
      <c r="BJ481" s="18" t="s">
        <v>76</v>
      </c>
      <c r="BK481" s="191">
        <f>ROUND(I481*H481,2)</f>
        <v>0</v>
      </c>
      <c r="BL481" s="18" t="s">
        <v>181</v>
      </c>
      <c r="BM481" s="190" t="s">
        <v>993</v>
      </c>
    </row>
    <row r="482" spans="1:65" s="13" customFormat="1" ht="11.25">
      <c r="B482" s="210"/>
      <c r="C482" s="211"/>
      <c r="D482" s="192" t="s">
        <v>534</v>
      </c>
      <c r="E482" s="212" t="s">
        <v>19</v>
      </c>
      <c r="F482" s="213" t="s">
        <v>994</v>
      </c>
      <c r="G482" s="211"/>
      <c r="H482" s="212" t="s">
        <v>19</v>
      </c>
      <c r="I482" s="214"/>
      <c r="J482" s="211"/>
      <c r="K482" s="211"/>
      <c r="L482" s="215"/>
      <c r="M482" s="216"/>
      <c r="N482" s="217"/>
      <c r="O482" s="217"/>
      <c r="P482" s="217"/>
      <c r="Q482" s="217"/>
      <c r="R482" s="217"/>
      <c r="S482" s="217"/>
      <c r="T482" s="218"/>
      <c r="AT482" s="219" t="s">
        <v>534</v>
      </c>
      <c r="AU482" s="219" t="s">
        <v>78</v>
      </c>
      <c r="AV482" s="13" t="s">
        <v>76</v>
      </c>
      <c r="AW482" s="13" t="s">
        <v>30</v>
      </c>
      <c r="AX482" s="13" t="s">
        <v>68</v>
      </c>
      <c r="AY482" s="219" t="s">
        <v>117</v>
      </c>
    </row>
    <row r="483" spans="1:65" s="14" customFormat="1" ht="11.25">
      <c r="B483" s="220"/>
      <c r="C483" s="221"/>
      <c r="D483" s="192" t="s">
        <v>534</v>
      </c>
      <c r="E483" s="222" t="s">
        <v>19</v>
      </c>
      <c r="F483" s="223" t="s">
        <v>995</v>
      </c>
      <c r="G483" s="221"/>
      <c r="H483" s="224">
        <v>34</v>
      </c>
      <c r="I483" s="225"/>
      <c r="J483" s="221"/>
      <c r="K483" s="221"/>
      <c r="L483" s="226"/>
      <c r="M483" s="227"/>
      <c r="N483" s="228"/>
      <c r="O483" s="228"/>
      <c r="P483" s="228"/>
      <c r="Q483" s="228"/>
      <c r="R483" s="228"/>
      <c r="S483" s="228"/>
      <c r="T483" s="229"/>
      <c r="AT483" s="230" t="s">
        <v>534</v>
      </c>
      <c r="AU483" s="230" t="s">
        <v>78</v>
      </c>
      <c r="AV483" s="14" t="s">
        <v>78</v>
      </c>
      <c r="AW483" s="14" t="s">
        <v>30</v>
      </c>
      <c r="AX483" s="14" t="s">
        <v>76</v>
      </c>
      <c r="AY483" s="230" t="s">
        <v>117</v>
      </c>
    </row>
    <row r="484" spans="1:65" s="2" customFormat="1" ht="16.5" customHeight="1">
      <c r="A484" s="35"/>
      <c r="B484" s="36"/>
      <c r="C484" s="179" t="s">
        <v>470</v>
      </c>
      <c r="D484" s="179" t="s">
        <v>118</v>
      </c>
      <c r="E484" s="180" t="s">
        <v>996</v>
      </c>
      <c r="F484" s="181" t="s">
        <v>997</v>
      </c>
      <c r="G484" s="182" t="s">
        <v>139</v>
      </c>
      <c r="H484" s="183">
        <v>68</v>
      </c>
      <c r="I484" s="184"/>
      <c r="J484" s="185">
        <f>ROUND(I484*H484,2)</f>
        <v>0</v>
      </c>
      <c r="K484" s="181" t="s">
        <v>519</v>
      </c>
      <c r="L484" s="40"/>
      <c r="M484" s="186" t="s">
        <v>19</v>
      </c>
      <c r="N484" s="187" t="s">
        <v>39</v>
      </c>
      <c r="O484" s="65"/>
      <c r="P484" s="188">
        <f>O484*H484</f>
        <v>0</v>
      </c>
      <c r="Q484" s="188">
        <v>1.6000000000000001E-4</v>
      </c>
      <c r="R484" s="188">
        <f>Q484*H484</f>
        <v>1.0880000000000001E-2</v>
      </c>
      <c r="S484" s="188">
        <v>0</v>
      </c>
      <c r="T484" s="189">
        <f>S484*H484</f>
        <v>0</v>
      </c>
      <c r="U484" s="35"/>
      <c r="V484" s="35"/>
      <c r="W484" s="35"/>
      <c r="X484" s="35"/>
      <c r="Y484" s="35"/>
      <c r="Z484" s="35"/>
      <c r="AA484" s="35"/>
      <c r="AB484" s="35"/>
      <c r="AC484" s="35"/>
      <c r="AD484" s="35"/>
      <c r="AE484" s="35"/>
      <c r="AR484" s="190" t="s">
        <v>181</v>
      </c>
      <c r="AT484" s="190" t="s">
        <v>118</v>
      </c>
      <c r="AU484" s="190" t="s">
        <v>78</v>
      </c>
      <c r="AY484" s="18" t="s">
        <v>117</v>
      </c>
      <c r="BE484" s="191">
        <f>IF(N484="základní",J484,0)</f>
        <v>0</v>
      </c>
      <c r="BF484" s="191">
        <f>IF(N484="snížená",J484,0)</f>
        <v>0</v>
      </c>
      <c r="BG484" s="191">
        <f>IF(N484="zákl. přenesená",J484,0)</f>
        <v>0</v>
      </c>
      <c r="BH484" s="191">
        <f>IF(N484="sníž. přenesená",J484,0)</f>
        <v>0</v>
      </c>
      <c r="BI484" s="191">
        <f>IF(N484="nulová",J484,0)</f>
        <v>0</v>
      </c>
      <c r="BJ484" s="18" t="s">
        <v>76</v>
      </c>
      <c r="BK484" s="191">
        <f>ROUND(I484*H484,2)</f>
        <v>0</v>
      </c>
      <c r="BL484" s="18" t="s">
        <v>181</v>
      </c>
      <c r="BM484" s="190" t="s">
        <v>998</v>
      </c>
    </row>
    <row r="485" spans="1:65" s="14" customFormat="1" ht="11.25">
      <c r="B485" s="220"/>
      <c r="C485" s="221"/>
      <c r="D485" s="192" t="s">
        <v>534</v>
      </c>
      <c r="E485" s="222" t="s">
        <v>19</v>
      </c>
      <c r="F485" s="223" t="s">
        <v>999</v>
      </c>
      <c r="G485" s="221"/>
      <c r="H485" s="224">
        <v>68</v>
      </c>
      <c r="I485" s="225"/>
      <c r="J485" s="221"/>
      <c r="K485" s="221"/>
      <c r="L485" s="226"/>
      <c r="M485" s="227"/>
      <c r="N485" s="228"/>
      <c r="O485" s="228"/>
      <c r="P485" s="228"/>
      <c r="Q485" s="228"/>
      <c r="R485" s="228"/>
      <c r="S485" s="228"/>
      <c r="T485" s="229"/>
      <c r="AT485" s="230" t="s">
        <v>534</v>
      </c>
      <c r="AU485" s="230" t="s">
        <v>78</v>
      </c>
      <c r="AV485" s="14" t="s">
        <v>78</v>
      </c>
      <c r="AW485" s="14" t="s">
        <v>30</v>
      </c>
      <c r="AX485" s="14" t="s">
        <v>76</v>
      </c>
      <c r="AY485" s="230" t="s">
        <v>117</v>
      </c>
    </row>
    <row r="486" spans="1:65" s="11" customFormat="1" ht="22.9" customHeight="1">
      <c r="B486" s="165"/>
      <c r="C486" s="166"/>
      <c r="D486" s="167" t="s">
        <v>67</v>
      </c>
      <c r="E486" s="208" t="s">
        <v>1000</v>
      </c>
      <c r="F486" s="208" t="s">
        <v>1001</v>
      </c>
      <c r="G486" s="166"/>
      <c r="H486" s="166"/>
      <c r="I486" s="169"/>
      <c r="J486" s="209">
        <f>BK486</f>
        <v>0</v>
      </c>
      <c r="K486" s="166"/>
      <c r="L486" s="171"/>
      <c r="M486" s="172"/>
      <c r="N486" s="173"/>
      <c r="O486" s="173"/>
      <c r="P486" s="174">
        <f>SUM(P487:P491)</f>
        <v>0</v>
      </c>
      <c r="Q486" s="173"/>
      <c r="R486" s="174">
        <f>SUM(R487:R491)</f>
        <v>4.1399999999999996E-3</v>
      </c>
      <c r="S486" s="173"/>
      <c r="T486" s="175">
        <f>SUM(T487:T491)</f>
        <v>0</v>
      </c>
      <c r="AR486" s="176" t="s">
        <v>78</v>
      </c>
      <c r="AT486" s="177" t="s">
        <v>67</v>
      </c>
      <c r="AU486" s="177" t="s">
        <v>76</v>
      </c>
      <c r="AY486" s="176" t="s">
        <v>117</v>
      </c>
      <c r="BK486" s="178">
        <f>SUM(BK487:BK491)</f>
        <v>0</v>
      </c>
    </row>
    <row r="487" spans="1:65" s="2" customFormat="1" ht="21.75" customHeight="1">
      <c r="A487" s="35"/>
      <c r="B487" s="36"/>
      <c r="C487" s="179" t="s">
        <v>474</v>
      </c>
      <c r="D487" s="179" t="s">
        <v>118</v>
      </c>
      <c r="E487" s="180" t="s">
        <v>1002</v>
      </c>
      <c r="F487" s="181" t="s">
        <v>1003</v>
      </c>
      <c r="G487" s="182" t="s">
        <v>139</v>
      </c>
      <c r="H487" s="183">
        <v>6</v>
      </c>
      <c r="I487" s="184"/>
      <c r="J487" s="185">
        <f>ROUND(I487*H487,2)</f>
        <v>0</v>
      </c>
      <c r="K487" s="181" t="s">
        <v>519</v>
      </c>
      <c r="L487" s="40"/>
      <c r="M487" s="186" t="s">
        <v>19</v>
      </c>
      <c r="N487" s="187" t="s">
        <v>39</v>
      </c>
      <c r="O487" s="65"/>
      <c r="P487" s="188">
        <f>O487*H487</f>
        <v>0</v>
      </c>
      <c r="Q487" s="188">
        <v>0</v>
      </c>
      <c r="R487" s="188">
        <f>Q487*H487</f>
        <v>0</v>
      </c>
      <c r="S487" s="188">
        <v>0</v>
      </c>
      <c r="T487" s="189">
        <f>S487*H487</f>
        <v>0</v>
      </c>
      <c r="U487" s="35"/>
      <c r="V487" s="35"/>
      <c r="W487" s="35"/>
      <c r="X487" s="35"/>
      <c r="Y487" s="35"/>
      <c r="Z487" s="35"/>
      <c r="AA487" s="35"/>
      <c r="AB487" s="35"/>
      <c r="AC487" s="35"/>
      <c r="AD487" s="35"/>
      <c r="AE487" s="35"/>
      <c r="AR487" s="190" t="s">
        <v>181</v>
      </c>
      <c r="AT487" s="190" t="s">
        <v>118</v>
      </c>
      <c r="AU487" s="190" t="s">
        <v>78</v>
      </c>
      <c r="AY487" s="18" t="s">
        <v>117</v>
      </c>
      <c r="BE487" s="191">
        <f>IF(N487="základní",J487,0)</f>
        <v>0</v>
      </c>
      <c r="BF487" s="191">
        <f>IF(N487="snížená",J487,0)</f>
        <v>0</v>
      </c>
      <c r="BG487" s="191">
        <f>IF(N487="zákl. přenesená",J487,0)</f>
        <v>0</v>
      </c>
      <c r="BH487" s="191">
        <f>IF(N487="sníž. přenesená",J487,0)</f>
        <v>0</v>
      </c>
      <c r="BI487" s="191">
        <f>IF(N487="nulová",J487,0)</f>
        <v>0</v>
      </c>
      <c r="BJ487" s="18" t="s">
        <v>76</v>
      </c>
      <c r="BK487" s="191">
        <f>ROUND(I487*H487,2)</f>
        <v>0</v>
      </c>
      <c r="BL487" s="18" t="s">
        <v>181</v>
      </c>
      <c r="BM487" s="190" t="s">
        <v>1004</v>
      </c>
    </row>
    <row r="488" spans="1:65" s="13" customFormat="1" ht="11.25">
      <c r="B488" s="210"/>
      <c r="C488" s="211"/>
      <c r="D488" s="192" t="s">
        <v>534</v>
      </c>
      <c r="E488" s="212" t="s">
        <v>19</v>
      </c>
      <c r="F488" s="213" t="s">
        <v>1005</v>
      </c>
      <c r="G488" s="211"/>
      <c r="H488" s="212" t="s">
        <v>19</v>
      </c>
      <c r="I488" s="214"/>
      <c r="J488" s="211"/>
      <c r="K488" s="211"/>
      <c r="L488" s="215"/>
      <c r="M488" s="216"/>
      <c r="N488" s="217"/>
      <c r="O488" s="217"/>
      <c r="P488" s="217"/>
      <c r="Q488" s="217"/>
      <c r="R488" s="217"/>
      <c r="S488" s="217"/>
      <c r="T488" s="218"/>
      <c r="AT488" s="219" t="s">
        <v>534</v>
      </c>
      <c r="AU488" s="219" t="s">
        <v>78</v>
      </c>
      <c r="AV488" s="13" t="s">
        <v>76</v>
      </c>
      <c r="AW488" s="13" t="s">
        <v>30</v>
      </c>
      <c r="AX488" s="13" t="s">
        <v>68</v>
      </c>
      <c r="AY488" s="219" t="s">
        <v>117</v>
      </c>
    </row>
    <row r="489" spans="1:65" s="14" customFormat="1" ht="11.25">
      <c r="B489" s="220"/>
      <c r="C489" s="221"/>
      <c r="D489" s="192" t="s">
        <v>534</v>
      </c>
      <c r="E489" s="222" t="s">
        <v>19</v>
      </c>
      <c r="F489" s="223" t="s">
        <v>900</v>
      </c>
      <c r="G489" s="221"/>
      <c r="H489" s="224">
        <v>6</v>
      </c>
      <c r="I489" s="225"/>
      <c r="J489" s="221"/>
      <c r="K489" s="221"/>
      <c r="L489" s="226"/>
      <c r="M489" s="227"/>
      <c r="N489" s="228"/>
      <c r="O489" s="228"/>
      <c r="P489" s="228"/>
      <c r="Q489" s="228"/>
      <c r="R489" s="228"/>
      <c r="S489" s="228"/>
      <c r="T489" s="229"/>
      <c r="AT489" s="230" t="s">
        <v>534</v>
      </c>
      <c r="AU489" s="230" t="s">
        <v>78</v>
      </c>
      <c r="AV489" s="14" t="s">
        <v>78</v>
      </c>
      <c r="AW489" s="14" t="s">
        <v>30</v>
      </c>
      <c r="AX489" s="14" t="s">
        <v>76</v>
      </c>
      <c r="AY489" s="230" t="s">
        <v>117</v>
      </c>
    </row>
    <row r="490" spans="1:65" s="2" customFormat="1" ht="16.5" customHeight="1">
      <c r="A490" s="35"/>
      <c r="B490" s="36"/>
      <c r="C490" s="242" t="s">
        <v>478</v>
      </c>
      <c r="D490" s="242" t="s">
        <v>644</v>
      </c>
      <c r="E490" s="243" t="s">
        <v>1006</v>
      </c>
      <c r="F490" s="244" t="s">
        <v>1007</v>
      </c>
      <c r="G490" s="245" t="s">
        <v>139</v>
      </c>
      <c r="H490" s="246">
        <v>6</v>
      </c>
      <c r="I490" s="247"/>
      <c r="J490" s="248">
        <f>ROUND(I490*H490,2)</f>
        <v>0</v>
      </c>
      <c r="K490" s="244" t="s">
        <v>519</v>
      </c>
      <c r="L490" s="249"/>
      <c r="M490" s="250" t="s">
        <v>19</v>
      </c>
      <c r="N490" s="251" t="s">
        <v>39</v>
      </c>
      <c r="O490" s="65"/>
      <c r="P490" s="188">
        <f>O490*H490</f>
        <v>0</v>
      </c>
      <c r="Q490" s="188">
        <v>6.8999999999999997E-4</v>
      </c>
      <c r="R490" s="188">
        <f>Q490*H490</f>
        <v>4.1399999999999996E-3</v>
      </c>
      <c r="S490" s="188">
        <v>0</v>
      </c>
      <c r="T490" s="189">
        <f>S490*H490</f>
        <v>0</v>
      </c>
      <c r="U490" s="35"/>
      <c r="V490" s="35"/>
      <c r="W490" s="35"/>
      <c r="X490" s="35"/>
      <c r="Y490" s="35"/>
      <c r="Z490" s="35"/>
      <c r="AA490" s="35"/>
      <c r="AB490" s="35"/>
      <c r="AC490" s="35"/>
      <c r="AD490" s="35"/>
      <c r="AE490" s="35"/>
      <c r="AR490" s="190" t="s">
        <v>245</v>
      </c>
      <c r="AT490" s="190" t="s">
        <v>644</v>
      </c>
      <c r="AU490" s="190" t="s">
        <v>78</v>
      </c>
      <c r="AY490" s="18" t="s">
        <v>117</v>
      </c>
      <c r="BE490" s="191">
        <f>IF(N490="základní",J490,0)</f>
        <v>0</v>
      </c>
      <c r="BF490" s="191">
        <f>IF(N490="snížená",J490,0)</f>
        <v>0</v>
      </c>
      <c r="BG490" s="191">
        <f>IF(N490="zákl. přenesená",J490,0)</f>
        <v>0</v>
      </c>
      <c r="BH490" s="191">
        <f>IF(N490="sníž. přenesená",J490,0)</f>
        <v>0</v>
      </c>
      <c r="BI490" s="191">
        <f>IF(N490="nulová",J490,0)</f>
        <v>0</v>
      </c>
      <c r="BJ490" s="18" t="s">
        <v>76</v>
      </c>
      <c r="BK490" s="191">
        <f>ROUND(I490*H490,2)</f>
        <v>0</v>
      </c>
      <c r="BL490" s="18" t="s">
        <v>181</v>
      </c>
      <c r="BM490" s="190" t="s">
        <v>1008</v>
      </c>
    </row>
    <row r="491" spans="1:65" s="2" customFormat="1" ht="48.75">
      <c r="A491" s="35"/>
      <c r="B491" s="36"/>
      <c r="C491" s="37"/>
      <c r="D491" s="192" t="s">
        <v>125</v>
      </c>
      <c r="E491" s="37"/>
      <c r="F491" s="193" t="s">
        <v>1009</v>
      </c>
      <c r="G491" s="37"/>
      <c r="H491" s="37"/>
      <c r="I491" s="109"/>
      <c r="J491" s="37"/>
      <c r="K491" s="37"/>
      <c r="L491" s="40"/>
      <c r="M491" s="194"/>
      <c r="N491" s="195"/>
      <c r="O491" s="65"/>
      <c r="P491" s="65"/>
      <c r="Q491" s="65"/>
      <c r="R491" s="65"/>
      <c r="S491" s="65"/>
      <c r="T491" s="66"/>
      <c r="U491" s="35"/>
      <c r="V491" s="35"/>
      <c r="W491" s="35"/>
      <c r="X491" s="35"/>
      <c r="Y491" s="35"/>
      <c r="Z491" s="35"/>
      <c r="AA491" s="35"/>
      <c r="AB491" s="35"/>
      <c r="AC491" s="35"/>
      <c r="AD491" s="35"/>
      <c r="AE491" s="35"/>
      <c r="AT491" s="18" t="s">
        <v>125</v>
      </c>
      <c r="AU491" s="18" t="s">
        <v>78</v>
      </c>
    </row>
    <row r="492" spans="1:65" s="11" customFormat="1" ht="22.9" customHeight="1">
      <c r="B492" s="165"/>
      <c r="C492" s="166"/>
      <c r="D492" s="167" t="s">
        <v>67</v>
      </c>
      <c r="E492" s="208" t="s">
        <v>1010</v>
      </c>
      <c r="F492" s="208" t="s">
        <v>1011</v>
      </c>
      <c r="G492" s="166"/>
      <c r="H492" s="166"/>
      <c r="I492" s="169"/>
      <c r="J492" s="209">
        <f>BK492</f>
        <v>0</v>
      </c>
      <c r="K492" s="166"/>
      <c r="L492" s="171"/>
      <c r="M492" s="172"/>
      <c r="N492" s="173"/>
      <c r="O492" s="173"/>
      <c r="P492" s="174">
        <f>SUM(P493:P498)</f>
        <v>0</v>
      </c>
      <c r="Q492" s="173"/>
      <c r="R492" s="174">
        <f>SUM(R493:R498)</f>
        <v>0</v>
      </c>
      <c r="S492" s="173"/>
      <c r="T492" s="175">
        <f>SUM(T493:T498)</f>
        <v>1.0367999999999999</v>
      </c>
      <c r="AR492" s="176" t="s">
        <v>78</v>
      </c>
      <c r="AT492" s="177" t="s">
        <v>67</v>
      </c>
      <c r="AU492" s="177" t="s">
        <v>76</v>
      </c>
      <c r="AY492" s="176" t="s">
        <v>117</v>
      </c>
      <c r="BK492" s="178">
        <f>SUM(BK493:BK498)</f>
        <v>0</v>
      </c>
    </row>
    <row r="493" spans="1:65" s="2" customFormat="1" ht="16.5" customHeight="1">
      <c r="A493" s="35"/>
      <c r="B493" s="36"/>
      <c r="C493" s="179" t="s">
        <v>481</v>
      </c>
      <c r="D493" s="179" t="s">
        <v>118</v>
      </c>
      <c r="E493" s="180" t="s">
        <v>1012</v>
      </c>
      <c r="F493" s="181" t="s">
        <v>1013</v>
      </c>
      <c r="G493" s="182" t="s">
        <v>530</v>
      </c>
      <c r="H493" s="183">
        <v>57.6</v>
      </c>
      <c r="I493" s="184"/>
      <c r="J493" s="185">
        <f>ROUND(I493*H493,2)</f>
        <v>0</v>
      </c>
      <c r="K493" s="181" t="s">
        <v>519</v>
      </c>
      <c r="L493" s="40"/>
      <c r="M493" s="186" t="s">
        <v>19</v>
      </c>
      <c r="N493" s="187" t="s">
        <v>39</v>
      </c>
      <c r="O493" s="65"/>
      <c r="P493" s="188">
        <f>O493*H493</f>
        <v>0</v>
      </c>
      <c r="Q493" s="188">
        <v>0</v>
      </c>
      <c r="R493" s="188">
        <f>Q493*H493</f>
        <v>0</v>
      </c>
      <c r="S493" s="188">
        <v>1.7999999999999999E-2</v>
      </c>
      <c r="T493" s="189">
        <f>S493*H493</f>
        <v>1.0367999999999999</v>
      </c>
      <c r="U493" s="35"/>
      <c r="V493" s="35"/>
      <c r="W493" s="35"/>
      <c r="X493" s="35"/>
      <c r="Y493" s="35"/>
      <c r="Z493" s="35"/>
      <c r="AA493" s="35"/>
      <c r="AB493" s="35"/>
      <c r="AC493" s="35"/>
      <c r="AD493" s="35"/>
      <c r="AE493" s="35"/>
      <c r="AR493" s="190" t="s">
        <v>181</v>
      </c>
      <c r="AT493" s="190" t="s">
        <v>118</v>
      </c>
      <c r="AU493" s="190" t="s">
        <v>78</v>
      </c>
      <c r="AY493" s="18" t="s">
        <v>117</v>
      </c>
      <c r="BE493" s="191">
        <f>IF(N493="základní",J493,0)</f>
        <v>0</v>
      </c>
      <c r="BF493" s="191">
        <f>IF(N493="snížená",J493,0)</f>
        <v>0</v>
      </c>
      <c r="BG493" s="191">
        <f>IF(N493="zákl. přenesená",J493,0)</f>
        <v>0</v>
      </c>
      <c r="BH493" s="191">
        <f>IF(N493="sníž. přenesená",J493,0)</f>
        <v>0</v>
      </c>
      <c r="BI493" s="191">
        <f>IF(N493="nulová",J493,0)</f>
        <v>0</v>
      </c>
      <c r="BJ493" s="18" t="s">
        <v>76</v>
      </c>
      <c r="BK493" s="191">
        <f>ROUND(I493*H493,2)</f>
        <v>0</v>
      </c>
      <c r="BL493" s="18" t="s">
        <v>181</v>
      </c>
      <c r="BM493" s="190" t="s">
        <v>1014</v>
      </c>
    </row>
    <row r="494" spans="1:65" s="2" customFormat="1" ht="39">
      <c r="A494" s="35"/>
      <c r="B494" s="36"/>
      <c r="C494" s="37"/>
      <c r="D494" s="192" t="s">
        <v>125</v>
      </c>
      <c r="E494" s="37"/>
      <c r="F494" s="193" t="s">
        <v>1015</v>
      </c>
      <c r="G494" s="37"/>
      <c r="H494" s="37"/>
      <c r="I494" s="109"/>
      <c r="J494" s="37"/>
      <c r="K494" s="37"/>
      <c r="L494" s="40"/>
      <c r="M494" s="194"/>
      <c r="N494" s="195"/>
      <c r="O494" s="65"/>
      <c r="P494" s="65"/>
      <c r="Q494" s="65"/>
      <c r="R494" s="65"/>
      <c r="S494" s="65"/>
      <c r="T494" s="66"/>
      <c r="U494" s="35"/>
      <c r="V494" s="35"/>
      <c r="W494" s="35"/>
      <c r="X494" s="35"/>
      <c r="Y494" s="35"/>
      <c r="Z494" s="35"/>
      <c r="AA494" s="35"/>
      <c r="AB494" s="35"/>
      <c r="AC494" s="35"/>
      <c r="AD494" s="35"/>
      <c r="AE494" s="35"/>
      <c r="AT494" s="18" t="s">
        <v>125</v>
      </c>
      <c r="AU494" s="18" t="s">
        <v>78</v>
      </c>
    </row>
    <row r="495" spans="1:65" s="13" customFormat="1" ht="11.25">
      <c r="B495" s="210"/>
      <c r="C495" s="211"/>
      <c r="D495" s="192" t="s">
        <v>534</v>
      </c>
      <c r="E495" s="212" t="s">
        <v>19</v>
      </c>
      <c r="F495" s="213" t="s">
        <v>1016</v>
      </c>
      <c r="G495" s="211"/>
      <c r="H495" s="212" t="s">
        <v>19</v>
      </c>
      <c r="I495" s="214"/>
      <c r="J495" s="211"/>
      <c r="K495" s="211"/>
      <c r="L495" s="215"/>
      <c r="M495" s="216"/>
      <c r="N495" s="217"/>
      <c r="O495" s="217"/>
      <c r="P495" s="217"/>
      <c r="Q495" s="217"/>
      <c r="R495" s="217"/>
      <c r="S495" s="217"/>
      <c r="T495" s="218"/>
      <c r="AT495" s="219" t="s">
        <v>534</v>
      </c>
      <c r="AU495" s="219" t="s">
        <v>78</v>
      </c>
      <c r="AV495" s="13" t="s">
        <v>76</v>
      </c>
      <c r="AW495" s="13" t="s">
        <v>30</v>
      </c>
      <c r="AX495" s="13" t="s">
        <v>68</v>
      </c>
      <c r="AY495" s="219" t="s">
        <v>117</v>
      </c>
    </row>
    <row r="496" spans="1:65" s="14" customFormat="1" ht="11.25">
      <c r="B496" s="220"/>
      <c r="C496" s="221"/>
      <c r="D496" s="192" t="s">
        <v>534</v>
      </c>
      <c r="E496" s="222" t="s">
        <v>19</v>
      </c>
      <c r="F496" s="223" t="s">
        <v>1017</v>
      </c>
      <c r="G496" s="221"/>
      <c r="H496" s="224">
        <v>39.6</v>
      </c>
      <c r="I496" s="225"/>
      <c r="J496" s="221"/>
      <c r="K496" s="221"/>
      <c r="L496" s="226"/>
      <c r="M496" s="227"/>
      <c r="N496" s="228"/>
      <c r="O496" s="228"/>
      <c r="P496" s="228"/>
      <c r="Q496" s="228"/>
      <c r="R496" s="228"/>
      <c r="S496" s="228"/>
      <c r="T496" s="229"/>
      <c r="AT496" s="230" t="s">
        <v>534</v>
      </c>
      <c r="AU496" s="230" t="s">
        <v>78</v>
      </c>
      <c r="AV496" s="14" t="s">
        <v>78</v>
      </c>
      <c r="AW496" s="14" t="s">
        <v>30</v>
      </c>
      <c r="AX496" s="14" t="s">
        <v>68</v>
      </c>
      <c r="AY496" s="230" t="s">
        <v>117</v>
      </c>
    </row>
    <row r="497" spans="1:51" s="14" customFormat="1" ht="11.25">
      <c r="B497" s="220"/>
      <c r="C497" s="221"/>
      <c r="D497" s="192" t="s">
        <v>534</v>
      </c>
      <c r="E497" s="222" t="s">
        <v>19</v>
      </c>
      <c r="F497" s="223" t="s">
        <v>1018</v>
      </c>
      <c r="G497" s="221"/>
      <c r="H497" s="224">
        <v>18</v>
      </c>
      <c r="I497" s="225"/>
      <c r="J497" s="221"/>
      <c r="K497" s="221"/>
      <c r="L497" s="226"/>
      <c r="M497" s="227"/>
      <c r="N497" s="228"/>
      <c r="O497" s="228"/>
      <c r="P497" s="228"/>
      <c r="Q497" s="228"/>
      <c r="R497" s="228"/>
      <c r="S497" s="228"/>
      <c r="T497" s="229"/>
      <c r="AT497" s="230" t="s">
        <v>534</v>
      </c>
      <c r="AU497" s="230" t="s">
        <v>78</v>
      </c>
      <c r="AV497" s="14" t="s">
        <v>78</v>
      </c>
      <c r="AW497" s="14" t="s">
        <v>30</v>
      </c>
      <c r="AX497" s="14" t="s">
        <v>68</v>
      </c>
      <c r="AY497" s="230" t="s">
        <v>117</v>
      </c>
    </row>
    <row r="498" spans="1:51" s="15" customFormat="1" ht="11.25">
      <c r="B498" s="231"/>
      <c r="C498" s="232"/>
      <c r="D498" s="192" t="s">
        <v>534</v>
      </c>
      <c r="E498" s="233" t="s">
        <v>19</v>
      </c>
      <c r="F498" s="234" t="s">
        <v>552</v>
      </c>
      <c r="G498" s="232"/>
      <c r="H498" s="235">
        <v>57.6</v>
      </c>
      <c r="I498" s="236"/>
      <c r="J498" s="232"/>
      <c r="K498" s="232"/>
      <c r="L498" s="237"/>
      <c r="M498" s="252"/>
      <c r="N498" s="253"/>
      <c r="O498" s="253"/>
      <c r="P498" s="253"/>
      <c r="Q498" s="253"/>
      <c r="R498" s="253"/>
      <c r="S498" s="253"/>
      <c r="T498" s="254"/>
      <c r="AT498" s="241" t="s">
        <v>534</v>
      </c>
      <c r="AU498" s="241" t="s">
        <v>78</v>
      </c>
      <c r="AV498" s="15" t="s">
        <v>123</v>
      </c>
      <c r="AW498" s="15" t="s">
        <v>30</v>
      </c>
      <c r="AX498" s="15" t="s">
        <v>76</v>
      </c>
      <c r="AY498" s="241" t="s">
        <v>117</v>
      </c>
    </row>
    <row r="499" spans="1:51" s="2" customFormat="1" ht="6.95" customHeight="1">
      <c r="A499" s="35"/>
      <c r="B499" s="48"/>
      <c r="C499" s="49"/>
      <c r="D499" s="49"/>
      <c r="E499" s="49"/>
      <c r="F499" s="49"/>
      <c r="G499" s="49"/>
      <c r="H499" s="49"/>
      <c r="I499" s="137"/>
      <c r="J499" s="49"/>
      <c r="K499" s="49"/>
      <c r="L499" s="40"/>
      <c r="M499" s="35"/>
      <c r="O499" s="35"/>
      <c r="P499" s="35"/>
      <c r="Q499" s="35"/>
      <c r="R499" s="35"/>
      <c r="S499" s="35"/>
      <c r="T499" s="35"/>
      <c r="U499" s="35"/>
      <c r="V499" s="35"/>
      <c r="W499" s="35"/>
      <c r="X499" s="35"/>
      <c r="Y499" s="35"/>
      <c r="Z499" s="35"/>
      <c r="AA499" s="35"/>
      <c r="AB499" s="35"/>
      <c r="AC499" s="35"/>
      <c r="AD499" s="35"/>
      <c r="AE499" s="35"/>
    </row>
  </sheetData>
  <sheetProtection algorithmName="SHA-512" hashValue="uZvOD+JxxYxHK9B3go5avhYF4bBCNCz5IbYSgNv0syl0wa6FfUwfvJNMVHR+CK3NZEkWJJt3xOE5vZxafeCVag==" saltValue="bEVn0T9+l3UQLhhWfXaWhfbKZmOQCN7SZbUIyPa8EVmZwisftZCtSplRIO7xJAyKeWNW/I87siHpeDNM7Hx61g==" spinCount="100000" sheet="1" objects="1" scenarios="1" formatColumns="0" formatRows="0" autoFilter="0"/>
  <autoFilter ref="C92:K498"/>
  <mergeCells count="9">
    <mergeCell ref="E50:H50"/>
    <mergeCell ref="E83:H83"/>
    <mergeCell ref="E85:H8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4"/>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75"/>
      <c r="M2" s="375"/>
      <c r="N2" s="375"/>
      <c r="O2" s="375"/>
      <c r="P2" s="375"/>
      <c r="Q2" s="375"/>
      <c r="R2" s="375"/>
      <c r="S2" s="375"/>
      <c r="T2" s="375"/>
      <c r="U2" s="375"/>
      <c r="V2" s="375"/>
      <c r="AT2" s="18" t="s">
        <v>84</v>
      </c>
    </row>
    <row r="3" spans="1:46" s="1" customFormat="1" ht="6.95" customHeight="1">
      <c r="B3" s="103"/>
      <c r="C3" s="104"/>
      <c r="D3" s="104"/>
      <c r="E3" s="104"/>
      <c r="F3" s="104"/>
      <c r="G3" s="104"/>
      <c r="H3" s="104"/>
      <c r="I3" s="105"/>
      <c r="J3" s="104"/>
      <c r="K3" s="104"/>
      <c r="L3" s="21"/>
      <c r="AT3" s="18" t="s">
        <v>78</v>
      </c>
    </row>
    <row r="4" spans="1:46" s="1" customFormat="1" ht="24.95" customHeight="1">
      <c r="B4" s="21"/>
      <c r="D4" s="106" t="s">
        <v>91</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76" t="str">
        <f>'Rekapitulace stavby'!K6</f>
        <v>Oprava parkovacích ploch - žst. Olomouc hlavní nádraží</v>
      </c>
      <c r="F7" s="377"/>
      <c r="G7" s="377"/>
      <c r="H7" s="377"/>
      <c r="I7" s="102"/>
      <c r="L7" s="21"/>
    </row>
    <row r="8" spans="1:46" s="2" customFormat="1" ht="12" customHeight="1">
      <c r="A8" s="35"/>
      <c r="B8" s="40"/>
      <c r="C8" s="35"/>
      <c r="D8" s="108" t="s">
        <v>92</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78" t="s">
        <v>1019</v>
      </c>
      <c r="F9" s="379"/>
      <c r="G9" s="379"/>
      <c r="H9" s="379"/>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f>'Rekapitulace stavby'!AN8</f>
        <v>0</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24</v>
      </c>
      <c r="E14" s="35"/>
      <c r="F14" s="35"/>
      <c r="G14" s="35"/>
      <c r="H14" s="35"/>
      <c r="I14" s="112" t="s">
        <v>25</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22</v>
      </c>
      <c r="F15" s="35"/>
      <c r="G15" s="35"/>
      <c r="H15" s="35"/>
      <c r="I15" s="112" t="s">
        <v>26</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27</v>
      </c>
      <c r="E17" s="35"/>
      <c r="F17" s="35"/>
      <c r="G17" s="35"/>
      <c r="H17" s="35"/>
      <c r="I17" s="112" t="s">
        <v>25</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80" t="str">
        <f>'Rekapitulace stavby'!E14</f>
        <v>Vyplň údaj</v>
      </c>
      <c r="F18" s="381"/>
      <c r="G18" s="381"/>
      <c r="H18" s="381"/>
      <c r="I18" s="112" t="s">
        <v>26</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29</v>
      </c>
      <c r="E20" s="35"/>
      <c r="F20" s="35"/>
      <c r="G20" s="35"/>
      <c r="H20" s="35"/>
      <c r="I20" s="112" t="s">
        <v>25</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22</v>
      </c>
      <c r="F21" s="35"/>
      <c r="G21" s="35"/>
      <c r="H21" s="35"/>
      <c r="I21" s="112" t="s">
        <v>26</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31</v>
      </c>
      <c r="E23" s="35"/>
      <c r="F23" s="35"/>
      <c r="G23" s="35"/>
      <c r="H23" s="35"/>
      <c r="I23" s="112" t="s">
        <v>25</v>
      </c>
      <c r="J23" s="111" t="s">
        <v>19</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
        <v>22</v>
      </c>
      <c r="F24" s="35"/>
      <c r="G24" s="35"/>
      <c r="H24" s="35"/>
      <c r="I24" s="112" t="s">
        <v>26</v>
      </c>
      <c r="J24" s="111" t="s">
        <v>19</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32</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82" t="s">
        <v>19</v>
      </c>
      <c r="F27" s="382"/>
      <c r="G27" s="382"/>
      <c r="H27" s="382"/>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34</v>
      </c>
      <c r="E30" s="35"/>
      <c r="F30" s="35"/>
      <c r="G30" s="35"/>
      <c r="H30" s="35"/>
      <c r="I30" s="109"/>
      <c r="J30" s="121">
        <f>ROUND(J89,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36</v>
      </c>
      <c r="G32" s="35"/>
      <c r="H32" s="35"/>
      <c r="I32" s="123" t="s">
        <v>35</v>
      </c>
      <c r="J32" s="122" t="s">
        <v>37</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38</v>
      </c>
      <c r="E33" s="108" t="s">
        <v>39</v>
      </c>
      <c r="F33" s="125">
        <f>ROUND((SUM(BE89:BE283)),  2)</f>
        <v>0</v>
      </c>
      <c r="G33" s="35"/>
      <c r="H33" s="35"/>
      <c r="I33" s="126">
        <v>0.21</v>
      </c>
      <c r="J33" s="125">
        <f>ROUND(((SUM(BE89:BE283))*I33),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40</v>
      </c>
      <c r="F34" s="125">
        <f>ROUND((SUM(BF89:BF283)),  2)</f>
        <v>0</v>
      </c>
      <c r="G34" s="35"/>
      <c r="H34" s="35"/>
      <c r="I34" s="126">
        <v>0.15</v>
      </c>
      <c r="J34" s="125">
        <f>ROUND(((SUM(BF89:BF283))*I34),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41</v>
      </c>
      <c r="F35" s="125">
        <f>ROUND((SUM(BG89:BG283)),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42</v>
      </c>
      <c r="F36" s="125">
        <f>ROUND((SUM(BH89:BH283)),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43</v>
      </c>
      <c r="F37" s="125">
        <f>ROUND((SUM(BI89:BI283)),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44</v>
      </c>
      <c r="E39" s="129"/>
      <c r="F39" s="129"/>
      <c r="G39" s="130" t="s">
        <v>45</v>
      </c>
      <c r="H39" s="131" t="s">
        <v>46</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94</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83" t="str">
        <f>E7</f>
        <v>Oprava parkovacích ploch - žst. Olomouc hlavní nádraží</v>
      </c>
      <c r="F48" s="384"/>
      <c r="G48" s="384"/>
      <c r="H48" s="384"/>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92</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36" t="str">
        <f>E9</f>
        <v>SO 02 - Oprava kabelovodu a kanálu parovodu</v>
      </c>
      <c r="F50" s="385"/>
      <c r="G50" s="385"/>
      <c r="H50" s="385"/>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 </v>
      </c>
      <c r="G52" s="37"/>
      <c r="H52" s="37"/>
      <c r="I52" s="112" t="s">
        <v>23</v>
      </c>
      <c r="J52" s="60">
        <f>IF(J12="","",J12)</f>
        <v>0</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15.2" customHeight="1">
      <c r="A54" s="35"/>
      <c r="B54" s="36"/>
      <c r="C54" s="30" t="s">
        <v>24</v>
      </c>
      <c r="D54" s="37"/>
      <c r="E54" s="37"/>
      <c r="F54" s="28" t="str">
        <f>E15</f>
        <v xml:space="preserve"> </v>
      </c>
      <c r="G54" s="37"/>
      <c r="H54" s="37"/>
      <c r="I54" s="112" t="s">
        <v>29</v>
      </c>
      <c r="J54" s="33" t="str">
        <f>E21</f>
        <v xml:space="preserve"> </v>
      </c>
      <c r="K54" s="37"/>
      <c r="L54" s="110"/>
      <c r="S54" s="35"/>
      <c r="T54" s="35"/>
      <c r="U54" s="35"/>
      <c r="V54" s="35"/>
      <c r="W54" s="35"/>
      <c r="X54" s="35"/>
      <c r="Y54" s="35"/>
      <c r="Z54" s="35"/>
      <c r="AA54" s="35"/>
      <c r="AB54" s="35"/>
      <c r="AC54" s="35"/>
      <c r="AD54" s="35"/>
      <c r="AE54" s="35"/>
    </row>
    <row r="55" spans="1:47" s="2" customFormat="1" ht="15.2" customHeight="1">
      <c r="A55" s="35"/>
      <c r="B55" s="36"/>
      <c r="C55" s="30" t="s">
        <v>27</v>
      </c>
      <c r="D55" s="37"/>
      <c r="E55" s="37"/>
      <c r="F55" s="28" t="str">
        <f>IF(E18="","",E18)</f>
        <v>Vyplň údaj</v>
      </c>
      <c r="G55" s="37"/>
      <c r="H55" s="37"/>
      <c r="I55" s="112" t="s">
        <v>31</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95</v>
      </c>
      <c r="D57" s="142"/>
      <c r="E57" s="142"/>
      <c r="F57" s="142"/>
      <c r="G57" s="142"/>
      <c r="H57" s="142"/>
      <c r="I57" s="143"/>
      <c r="J57" s="144" t="s">
        <v>96</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66</v>
      </c>
      <c r="D59" s="37"/>
      <c r="E59" s="37"/>
      <c r="F59" s="37"/>
      <c r="G59" s="37"/>
      <c r="H59" s="37"/>
      <c r="I59" s="109"/>
      <c r="J59" s="78">
        <f>J89</f>
        <v>0</v>
      </c>
      <c r="K59" s="37"/>
      <c r="L59" s="110"/>
      <c r="S59" s="35"/>
      <c r="T59" s="35"/>
      <c r="U59" s="35"/>
      <c r="V59" s="35"/>
      <c r="W59" s="35"/>
      <c r="X59" s="35"/>
      <c r="Y59" s="35"/>
      <c r="Z59" s="35"/>
      <c r="AA59" s="35"/>
      <c r="AB59" s="35"/>
      <c r="AC59" s="35"/>
      <c r="AD59" s="35"/>
      <c r="AE59" s="35"/>
      <c r="AU59" s="18" t="s">
        <v>97</v>
      </c>
    </row>
    <row r="60" spans="1:47" s="9" customFormat="1" ht="24.95" customHeight="1">
      <c r="B60" s="146"/>
      <c r="C60" s="147"/>
      <c r="D60" s="148" t="s">
        <v>500</v>
      </c>
      <c r="E60" s="149"/>
      <c r="F60" s="149"/>
      <c r="G60" s="149"/>
      <c r="H60" s="149"/>
      <c r="I60" s="150"/>
      <c r="J60" s="151">
        <f>J90</f>
        <v>0</v>
      </c>
      <c r="K60" s="147"/>
      <c r="L60" s="152"/>
    </row>
    <row r="61" spans="1:47" s="12" customFormat="1" ht="19.899999999999999" customHeight="1">
      <c r="B61" s="201"/>
      <c r="C61" s="202"/>
      <c r="D61" s="203" t="s">
        <v>501</v>
      </c>
      <c r="E61" s="204"/>
      <c r="F61" s="204"/>
      <c r="G61" s="204"/>
      <c r="H61" s="204"/>
      <c r="I61" s="205"/>
      <c r="J61" s="206">
        <f>J91</f>
        <v>0</v>
      </c>
      <c r="K61" s="202"/>
      <c r="L61" s="207"/>
    </row>
    <row r="62" spans="1:47" s="12" customFormat="1" ht="19.899999999999999" customHeight="1">
      <c r="B62" s="201"/>
      <c r="C62" s="202"/>
      <c r="D62" s="203" t="s">
        <v>502</v>
      </c>
      <c r="E62" s="204"/>
      <c r="F62" s="204"/>
      <c r="G62" s="204"/>
      <c r="H62" s="204"/>
      <c r="I62" s="205"/>
      <c r="J62" s="206">
        <f>J123</f>
        <v>0</v>
      </c>
      <c r="K62" s="202"/>
      <c r="L62" s="207"/>
    </row>
    <row r="63" spans="1:47" s="12" customFormat="1" ht="19.899999999999999" customHeight="1">
      <c r="B63" s="201"/>
      <c r="C63" s="202"/>
      <c r="D63" s="203" t="s">
        <v>503</v>
      </c>
      <c r="E63" s="204"/>
      <c r="F63" s="204"/>
      <c r="G63" s="204"/>
      <c r="H63" s="204"/>
      <c r="I63" s="205"/>
      <c r="J63" s="206">
        <f>J131</f>
        <v>0</v>
      </c>
      <c r="K63" s="202"/>
      <c r="L63" s="207"/>
    </row>
    <row r="64" spans="1:47" s="12" customFormat="1" ht="19.899999999999999" customHeight="1">
      <c r="B64" s="201"/>
      <c r="C64" s="202"/>
      <c r="D64" s="203" t="s">
        <v>1020</v>
      </c>
      <c r="E64" s="204"/>
      <c r="F64" s="204"/>
      <c r="G64" s="204"/>
      <c r="H64" s="204"/>
      <c r="I64" s="205"/>
      <c r="J64" s="206">
        <f>J140</f>
        <v>0</v>
      </c>
      <c r="K64" s="202"/>
      <c r="L64" s="207"/>
    </row>
    <row r="65" spans="1:31" s="12" customFormat="1" ht="19.899999999999999" customHeight="1">
      <c r="B65" s="201"/>
      <c r="C65" s="202"/>
      <c r="D65" s="203" t="s">
        <v>505</v>
      </c>
      <c r="E65" s="204"/>
      <c r="F65" s="204"/>
      <c r="G65" s="204"/>
      <c r="H65" s="204"/>
      <c r="I65" s="205"/>
      <c r="J65" s="206">
        <f>J180</f>
        <v>0</v>
      </c>
      <c r="K65" s="202"/>
      <c r="L65" s="207"/>
    </row>
    <row r="66" spans="1:31" s="12" customFormat="1" ht="19.899999999999999" customHeight="1">
      <c r="B66" s="201"/>
      <c r="C66" s="202"/>
      <c r="D66" s="203" t="s">
        <v>507</v>
      </c>
      <c r="E66" s="204"/>
      <c r="F66" s="204"/>
      <c r="G66" s="204"/>
      <c r="H66" s="204"/>
      <c r="I66" s="205"/>
      <c r="J66" s="206">
        <f>J203</f>
        <v>0</v>
      </c>
      <c r="K66" s="202"/>
      <c r="L66" s="207"/>
    </row>
    <row r="67" spans="1:31" s="12" customFormat="1" ht="19.899999999999999" customHeight="1">
      <c r="B67" s="201"/>
      <c r="C67" s="202"/>
      <c r="D67" s="203" t="s">
        <v>509</v>
      </c>
      <c r="E67" s="204"/>
      <c r="F67" s="204"/>
      <c r="G67" s="204"/>
      <c r="H67" s="204"/>
      <c r="I67" s="205"/>
      <c r="J67" s="206">
        <f>J230</f>
        <v>0</v>
      </c>
      <c r="K67" s="202"/>
      <c r="L67" s="207"/>
    </row>
    <row r="68" spans="1:31" s="9" customFormat="1" ht="24.95" customHeight="1">
      <c r="B68" s="146"/>
      <c r="C68" s="147"/>
      <c r="D68" s="148" t="s">
        <v>510</v>
      </c>
      <c r="E68" s="149"/>
      <c r="F68" s="149"/>
      <c r="G68" s="149"/>
      <c r="H68" s="149"/>
      <c r="I68" s="150"/>
      <c r="J68" s="151">
        <f>J232</f>
        <v>0</v>
      </c>
      <c r="K68" s="147"/>
      <c r="L68" s="152"/>
    </row>
    <row r="69" spans="1:31" s="12" customFormat="1" ht="19.899999999999999" customHeight="1">
      <c r="B69" s="201"/>
      <c r="C69" s="202"/>
      <c r="D69" s="203" t="s">
        <v>511</v>
      </c>
      <c r="E69" s="204"/>
      <c r="F69" s="204"/>
      <c r="G69" s="204"/>
      <c r="H69" s="204"/>
      <c r="I69" s="205"/>
      <c r="J69" s="206">
        <f>J233</f>
        <v>0</v>
      </c>
      <c r="K69" s="202"/>
      <c r="L69" s="207"/>
    </row>
    <row r="70" spans="1:31" s="2" customFormat="1" ht="21.75" customHeight="1">
      <c r="A70" s="35"/>
      <c r="B70" s="36"/>
      <c r="C70" s="37"/>
      <c r="D70" s="37"/>
      <c r="E70" s="37"/>
      <c r="F70" s="37"/>
      <c r="G70" s="37"/>
      <c r="H70" s="37"/>
      <c r="I70" s="109"/>
      <c r="J70" s="37"/>
      <c r="K70" s="37"/>
      <c r="L70" s="110"/>
      <c r="S70" s="35"/>
      <c r="T70" s="35"/>
      <c r="U70" s="35"/>
      <c r="V70" s="35"/>
      <c r="W70" s="35"/>
      <c r="X70" s="35"/>
      <c r="Y70" s="35"/>
      <c r="Z70" s="35"/>
      <c r="AA70" s="35"/>
      <c r="AB70" s="35"/>
      <c r="AC70" s="35"/>
      <c r="AD70" s="35"/>
      <c r="AE70" s="35"/>
    </row>
    <row r="71" spans="1:31" s="2" customFormat="1" ht="6.95" customHeight="1">
      <c r="A71" s="35"/>
      <c r="B71" s="48"/>
      <c r="C71" s="49"/>
      <c r="D71" s="49"/>
      <c r="E71" s="49"/>
      <c r="F71" s="49"/>
      <c r="G71" s="49"/>
      <c r="H71" s="49"/>
      <c r="I71" s="137"/>
      <c r="J71" s="49"/>
      <c r="K71" s="49"/>
      <c r="L71" s="110"/>
      <c r="S71" s="35"/>
      <c r="T71" s="35"/>
      <c r="U71" s="35"/>
      <c r="V71" s="35"/>
      <c r="W71" s="35"/>
      <c r="X71" s="35"/>
      <c r="Y71" s="35"/>
      <c r="Z71" s="35"/>
      <c r="AA71" s="35"/>
      <c r="AB71" s="35"/>
      <c r="AC71" s="35"/>
      <c r="AD71" s="35"/>
      <c r="AE71" s="35"/>
    </row>
    <row r="75" spans="1:31" s="2" customFormat="1" ht="6.95" customHeight="1">
      <c r="A75" s="35"/>
      <c r="B75" s="50"/>
      <c r="C75" s="51"/>
      <c r="D75" s="51"/>
      <c r="E75" s="51"/>
      <c r="F75" s="51"/>
      <c r="G75" s="51"/>
      <c r="H75" s="51"/>
      <c r="I75" s="140"/>
      <c r="J75" s="51"/>
      <c r="K75" s="51"/>
      <c r="L75" s="110"/>
      <c r="S75" s="35"/>
      <c r="T75" s="35"/>
      <c r="U75" s="35"/>
      <c r="V75" s="35"/>
      <c r="W75" s="35"/>
      <c r="X75" s="35"/>
      <c r="Y75" s="35"/>
      <c r="Z75" s="35"/>
      <c r="AA75" s="35"/>
      <c r="AB75" s="35"/>
      <c r="AC75" s="35"/>
      <c r="AD75" s="35"/>
      <c r="AE75" s="35"/>
    </row>
    <row r="76" spans="1:31" s="2" customFormat="1" ht="24.95" customHeight="1">
      <c r="A76" s="35"/>
      <c r="B76" s="36"/>
      <c r="C76" s="24" t="s">
        <v>102</v>
      </c>
      <c r="D76" s="37"/>
      <c r="E76" s="37"/>
      <c r="F76" s="37"/>
      <c r="G76" s="37"/>
      <c r="H76" s="37"/>
      <c r="I76" s="109"/>
      <c r="J76" s="37"/>
      <c r="K76" s="37"/>
      <c r="L76" s="110"/>
      <c r="S76" s="35"/>
      <c r="T76" s="35"/>
      <c r="U76" s="35"/>
      <c r="V76" s="35"/>
      <c r="W76" s="35"/>
      <c r="X76" s="35"/>
      <c r="Y76" s="35"/>
      <c r="Z76" s="35"/>
      <c r="AA76" s="35"/>
      <c r="AB76" s="35"/>
      <c r="AC76" s="35"/>
      <c r="AD76" s="35"/>
      <c r="AE76" s="35"/>
    </row>
    <row r="77" spans="1:31" s="2" customFormat="1" ht="6.95" customHeight="1">
      <c r="A77" s="35"/>
      <c r="B77" s="36"/>
      <c r="C77" s="37"/>
      <c r="D77" s="37"/>
      <c r="E77" s="37"/>
      <c r="F77" s="37"/>
      <c r="G77" s="37"/>
      <c r="H77" s="37"/>
      <c r="I77" s="109"/>
      <c r="J77" s="37"/>
      <c r="K77" s="37"/>
      <c r="L77" s="110"/>
      <c r="S77" s="35"/>
      <c r="T77" s="35"/>
      <c r="U77" s="35"/>
      <c r="V77" s="35"/>
      <c r="W77" s="35"/>
      <c r="X77" s="35"/>
      <c r="Y77" s="35"/>
      <c r="Z77" s="35"/>
      <c r="AA77" s="35"/>
      <c r="AB77" s="35"/>
      <c r="AC77" s="35"/>
      <c r="AD77" s="35"/>
      <c r="AE77" s="35"/>
    </row>
    <row r="78" spans="1:31" s="2" customFormat="1" ht="12" customHeight="1">
      <c r="A78" s="35"/>
      <c r="B78" s="36"/>
      <c r="C78" s="30" t="s">
        <v>16</v>
      </c>
      <c r="D78" s="37"/>
      <c r="E78" s="37"/>
      <c r="F78" s="37"/>
      <c r="G78" s="37"/>
      <c r="H78" s="37"/>
      <c r="I78" s="109"/>
      <c r="J78" s="37"/>
      <c r="K78" s="37"/>
      <c r="L78" s="110"/>
      <c r="S78" s="35"/>
      <c r="T78" s="35"/>
      <c r="U78" s="35"/>
      <c r="V78" s="35"/>
      <c r="W78" s="35"/>
      <c r="X78" s="35"/>
      <c r="Y78" s="35"/>
      <c r="Z78" s="35"/>
      <c r="AA78" s="35"/>
      <c r="AB78" s="35"/>
      <c r="AC78" s="35"/>
      <c r="AD78" s="35"/>
      <c r="AE78" s="35"/>
    </row>
    <row r="79" spans="1:31" s="2" customFormat="1" ht="16.5" customHeight="1">
      <c r="A79" s="35"/>
      <c r="B79" s="36"/>
      <c r="C79" s="37"/>
      <c r="D79" s="37"/>
      <c r="E79" s="383" t="str">
        <f>E7</f>
        <v>Oprava parkovacích ploch - žst. Olomouc hlavní nádraží</v>
      </c>
      <c r="F79" s="384"/>
      <c r="G79" s="384"/>
      <c r="H79" s="384"/>
      <c r="I79" s="109"/>
      <c r="J79" s="37"/>
      <c r="K79" s="37"/>
      <c r="L79" s="110"/>
      <c r="S79" s="35"/>
      <c r="T79" s="35"/>
      <c r="U79" s="35"/>
      <c r="V79" s="35"/>
      <c r="W79" s="35"/>
      <c r="X79" s="35"/>
      <c r="Y79" s="35"/>
      <c r="Z79" s="35"/>
      <c r="AA79" s="35"/>
      <c r="AB79" s="35"/>
      <c r="AC79" s="35"/>
      <c r="AD79" s="35"/>
      <c r="AE79" s="35"/>
    </row>
    <row r="80" spans="1:31" s="2" customFormat="1" ht="12" customHeight="1">
      <c r="A80" s="35"/>
      <c r="B80" s="36"/>
      <c r="C80" s="30" t="s">
        <v>92</v>
      </c>
      <c r="D80" s="37"/>
      <c r="E80" s="37"/>
      <c r="F80" s="37"/>
      <c r="G80" s="37"/>
      <c r="H80" s="37"/>
      <c r="I80" s="109"/>
      <c r="J80" s="37"/>
      <c r="K80" s="37"/>
      <c r="L80" s="110"/>
      <c r="S80" s="35"/>
      <c r="T80" s="35"/>
      <c r="U80" s="35"/>
      <c r="V80" s="35"/>
      <c r="W80" s="35"/>
      <c r="X80" s="35"/>
      <c r="Y80" s="35"/>
      <c r="Z80" s="35"/>
      <c r="AA80" s="35"/>
      <c r="AB80" s="35"/>
      <c r="AC80" s="35"/>
      <c r="AD80" s="35"/>
      <c r="AE80" s="35"/>
    </row>
    <row r="81" spans="1:65" s="2" customFormat="1" ht="16.5" customHeight="1">
      <c r="A81" s="35"/>
      <c r="B81" s="36"/>
      <c r="C81" s="37"/>
      <c r="D81" s="37"/>
      <c r="E81" s="336" t="str">
        <f>E9</f>
        <v>SO 02 - Oprava kabelovodu a kanálu parovodu</v>
      </c>
      <c r="F81" s="385"/>
      <c r="G81" s="385"/>
      <c r="H81" s="385"/>
      <c r="I81" s="109"/>
      <c r="J81" s="37"/>
      <c r="K81" s="37"/>
      <c r="L81" s="110"/>
      <c r="S81" s="35"/>
      <c r="T81" s="35"/>
      <c r="U81" s="35"/>
      <c r="V81" s="35"/>
      <c r="W81" s="35"/>
      <c r="X81" s="35"/>
      <c r="Y81" s="35"/>
      <c r="Z81" s="35"/>
      <c r="AA81" s="35"/>
      <c r="AB81" s="35"/>
      <c r="AC81" s="35"/>
      <c r="AD81" s="35"/>
      <c r="AE81" s="35"/>
    </row>
    <row r="82" spans="1:65" s="2" customFormat="1" ht="6.95" customHeight="1">
      <c r="A82" s="35"/>
      <c r="B82" s="36"/>
      <c r="C82" s="37"/>
      <c r="D82" s="37"/>
      <c r="E82" s="37"/>
      <c r="F82" s="37"/>
      <c r="G82" s="37"/>
      <c r="H82" s="37"/>
      <c r="I82" s="109"/>
      <c r="J82" s="37"/>
      <c r="K82" s="37"/>
      <c r="L82" s="110"/>
      <c r="S82" s="35"/>
      <c r="T82" s="35"/>
      <c r="U82" s="35"/>
      <c r="V82" s="35"/>
      <c r="W82" s="35"/>
      <c r="X82" s="35"/>
      <c r="Y82" s="35"/>
      <c r="Z82" s="35"/>
      <c r="AA82" s="35"/>
      <c r="AB82" s="35"/>
      <c r="AC82" s="35"/>
      <c r="AD82" s="35"/>
      <c r="AE82" s="35"/>
    </row>
    <row r="83" spans="1:65" s="2" customFormat="1" ht="12" customHeight="1">
      <c r="A83" s="35"/>
      <c r="B83" s="36"/>
      <c r="C83" s="30" t="s">
        <v>21</v>
      </c>
      <c r="D83" s="37"/>
      <c r="E83" s="37"/>
      <c r="F83" s="28" t="str">
        <f>F12</f>
        <v xml:space="preserve"> </v>
      </c>
      <c r="G83" s="37"/>
      <c r="H83" s="37"/>
      <c r="I83" s="112" t="s">
        <v>23</v>
      </c>
      <c r="J83" s="60">
        <f>IF(J12="","",J12)</f>
        <v>0</v>
      </c>
      <c r="K83" s="37"/>
      <c r="L83" s="110"/>
      <c r="S83" s="35"/>
      <c r="T83" s="35"/>
      <c r="U83" s="35"/>
      <c r="V83" s="35"/>
      <c r="W83" s="35"/>
      <c r="X83" s="35"/>
      <c r="Y83" s="35"/>
      <c r="Z83" s="35"/>
      <c r="AA83" s="35"/>
      <c r="AB83" s="35"/>
      <c r="AC83" s="35"/>
      <c r="AD83" s="35"/>
      <c r="AE83" s="35"/>
    </row>
    <row r="84" spans="1:65" s="2" customFormat="1" ht="6.95" customHeight="1">
      <c r="A84" s="35"/>
      <c r="B84" s="36"/>
      <c r="C84" s="37"/>
      <c r="D84" s="37"/>
      <c r="E84" s="37"/>
      <c r="F84" s="37"/>
      <c r="G84" s="37"/>
      <c r="H84" s="37"/>
      <c r="I84" s="109"/>
      <c r="J84" s="37"/>
      <c r="K84" s="37"/>
      <c r="L84" s="110"/>
      <c r="S84" s="35"/>
      <c r="T84" s="35"/>
      <c r="U84" s="35"/>
      <c r="V84" s="35"/>
      <c r="W84" s="35"/>
      <c r="X84" s="35"/>
      <c r="Y84" s="35"/>
      <c r="Z84" s="35"/>
      <c r="AA84" s="35"/>
      <c r="AB84" s="35"/>
      <c r="AC84" s="35"/>
      <c r="AD84" s="35"/>
      <c r="AE84" s="35"/>
    </row>
    <row r="85" spans="1:65" s="2" customFormat="1" ht="15.2" customHeight="1">
      <c r="A85" s="35"/>
      <c r="B85" s="36"/>
      <c r="C85" s="30" t="s">
        <v>24</v>
      </c>
      <c r="D85" s="37"/>
      <c r="E85" s="37"/>
      <c r="F85" s="28" t="str">
        <f>E15</f>
        <v xml:space="preserve"> </v>
      </c>
      <c r="G85" s="37"/>
      <c r="H85" s="37"/>
      <c r="I85" s="112" t="s">
        <v>29</v>
      </c>
      <c r="J85" s="33" t="str">
        <f>E21</f>
        <v xml:space="preserve"> </v>
      </c>
      <c r="K85" s="37"/>
      <c r="L85" s="110"/>
      <c r="S85" s="35"/>
      <c r="T85" s="35"/>
      <c r="U85" s="35"/>
      <c r="V85" s="35"/>
      <c r="W85" s="35"/>
      <c r="X85" s="35"/>
      <c r="Y85" s="35"/>
      <c r="Z85" s="35"/>
      <c r="AA85" s="35"/>
      <c r="AB85" s="35"/>
      <c r="AC85" s="35"/>
      <c r="AD85" s="35"/>
      <c r="AE85" s="35"/>
    </row>
    <row r="86" spans="1:65" s="2" customFormat="1" ht="15.2" customHeight="1">
      <c r="A86" s="35"/>
      <c r="B86" s="36"/>
      <c r="C86" s="30" t="s">
        <v>27</v>
      </c>
      <c r="D86" s="37"/>
      <c r="E86" s="37"/>
      <c r="F86" s="28" t="str">
        <f>IF(E18="","",E18)</f>
        <v>Vyplň údaj</v>
      </c>
      <c r="G86" s="37"/>
      <c r="H86" s="37"/>
      <c r="I86" s="112" t="s">
        <v>31</v>
      </c>
      <c r="J86" s="33" t="str">
        <f>E24</f>
        <v xml:space="preserve"> </v>
      </c>
      <c r="K86" s="37"/>
      <c r="L86" s="110"/>
      <c r="S86" s="35"/>
      <c r="T86" s="35"/>
      <c r="U86" s="35"/>
      <c r="V86" s="35"/>
      <c r="W86" s="35"/>
      <c r="X86" s="35"/>
      <c r="Y86" s="35"/>
      <c r="Z86" s="35"/>
      <c r="AA86" s="35"/>
      <c r="AB86" s="35"/>
      <c r="AC86" s="35"/>
      <c r="AD86" s="35"/>
      <c r="AE86" s="35"/>
    </row>
    <row r="87" spans="1:65" s="2" customFormat="1" ht="10.35" customHeight="1">
      <c r="A87" s="35"/>
      <c r="B87" s="36"/>
      <c r="C87" s="37"/>
      <c r="D87" s="37"/>
      <c r="E87" s="37"/>
      <c r="F87" s="37"/>
      <c r="G87" s="37"/>
      <c r="H87" s="37"/>
      <c r="I87" s="109"/>
      <c r="J87" s="37"/>
      <c r="K87" s="37"/>
      <c r="L87" s="110"/>
      <c r="S87" s="35"/>
      <c r="T87" s="35"/>
      <c r="U87" s="35"/>
      <c r="V87" s="35"/>
      <c r="W87" s="35"/>
      <c r="X87" s="35"/>
      <c r="Y87" s="35"/>
      <c r="Z87" s="35"/>
      <c r="AA87" s="35"/>
      <c r="AB87" s="35"/>
      <c r="AC87" s="35"/>
      <c r="AD87" s="35"/>
      <c r="AE87" s="35"/>
    </row>
    <row r="88" spans="1:65" s="10" customFormat="1" ht="29.25" customHeight="1">
      <c r="A88" s="153"/>
      <c r="B88" s="154"/>
      <c r="C88" s="155" t="s">
        <v>103</v>
      </c>
      <c r="D88" s="156" t="s">
        <v>53</v>
      </c>
      <c r="E88" s="156" t="s">
        <v>49</v>
      </c>
      <c r="F88" s="156" t="s">
        <v>50</v>
      </c>
      <c r="G88" s="156" t="s">
        <v>104</v>
      </c>
      <c r="H88" s="156" t="s">
        <v>105</v>
      </c>
      <c r="I88" s="157" t="s">
        <v>106</v>
      </c>
      <c r="J88" s="156" t="s">
        <v>96</v>
      </c>
      <c r="K88" s="158" t="s">
        <v>107</v>
      </c>
      <c r="L88" s="159"/>
      <c r="M88" s="69" t="s">
        <v>19</v>
      </c>
      <c r="N88" s="70" t="s">
        <v>38</v>
      </c>
      <c r="O88" s="70" t="s">
        <v>108</v>
      </c>
      <c r="P88" s="70" t="s">
        <v>109</v>
      </c>
      <c r="Q88" s="70" t="s">
        <v>110</v>
      </c>
      <c r="R88" s="70" t="s">
        <v>111</v>
      </c>
      <c r="S88" s="70" t="s">
        <v>112</v>
      </c>
      <c r="T88" s="71" t="s">
        <v>113</v>
      </c>
      <c r="U88" s="153"/>
      <c r="V88" s="153"/>
      <c r="W88" s="153"/>
      <c r="X88" s="153"/>
      <c r="Y88" s="153"/>
      <c r="Z88" s="153"/>
      <c r="AA88" s="153"/>
      <c r="AB88" s="153"/>
      <c r="AC88" s="153"/>
      <c r="AD88" s="153"/>
      <c r="AE88" s="153"/>
    </row>
    <row r="89" spans="1:65" s="2" customFormat="1" ht="22.9" customHeight="1">
      <c r="A89" s="35"/>
      <c r="B89" s="36"/>
      <c r="C89" s="76" t="s">
        <v>114</v>
      </c>
      <c r="D89" s="37"/>
      <c r="E89" s="37"/>
      <c r="F89" s="37"/>
      <c r="G89" s="37"/>
      <c r="H89" s="37"/>
      <c r="I89" s="109"/>
      <c r="J89" s="160">
        <f>BK89</f>
        <v>0</v>
      </c>
      <c r="K89" s="37"/>
      <c r="L89" s="40"/>
      <c r="M89" s="72"/>
      <c r="N89" s="161"/>
      <c r="O89" s="73"/>
      <c r="P89" s="162">
        <f>P90+P232</f>
        <v>0</v>
      </c>
      <c r="Q89" s="73"/>
      <c r="R89" s="162">
        <f>R90+R232</f>
        <v>98.625313330000012</v>
      </c>
      <c r="S89" s="73"/>
      <c r="T89" s="163">
        <f>T90+T232</f>
        <v>0</v>
      </c>
      <c r="U89" s="35"/>
      <c r="V89" s="35"/>
      <c r="W89" s="35"/>
      <c r="X89" s="35"/>
      <c r="Y89" s="35"/>
      <c r="Z89" s="35"/>
      <c r="AA89" s="35"/>
      <c r="AB89" s="35"/>
      <c r="AC89" s="35"/>
      <c r="AD89" s="35"/>
      <c r="AE89" s="35"/>
      <c r="AT89" s="18" t="s">
        <v>67</v>
      </c>
      <c r="AU89" s="18" t="s">
        <v>97</v>
      </c>
      <c r="BK89" s="164">
        <f>BK90+BK232</f>
        <v>0</v>
      </c>
    </row>
    <row r="90" spans="1:65" s="11" customFormat="1" ht="25.9" customHeight="1">
      <c r="B90" s="165"/>
      <c r="C90" s="166"/>
      <c r="D90" s="167" t="s">
        <v>67</v>
      </c>
      <c r="E90" s="168" t="s">
        <v>514</v>
      </c>
      <c r="F90" s="168" t="s">
        <v>515</v>
      </c>
      <c r="G90" s="166"/>
      <c r="H90" s="166"/>
      <c r="I90" s="169"/>
      <c r="J90" s="170">
        <f>BK90</f>
        <v>0</v>
      </c>
      <c r="K90" s="166"/>
      <c r="L90" s="171"/>
      <c r="M90" s="172"/>
      <c r="N90" s="173"/>
      <c r="O90" s="173"/>
      <c r="P90" s="174">
        <f>P91+P123+P131+P140+P180+P203+P230</f>
        <v>0</v>
      </c>
      <c r="Q90" s="173"/>
      <c r="R90" s="174">
        <f>R91+R123+R131+R140+R180+R203+R230</f>
        <v>97.821401130000012</v>
      </c>
      <c r="S90" s="173"/>
      <c r="T90" s="175">
        <f>T91+T123+T131+T140+T180+T203+T230</f>
        <v>0</v>
      </c>
      <c r="AR90" s="176" t="s">
        <v>76</v>
      </c>
      <c r="AT90" s="177" t="s">
        <v>67</v>
      </c>
      <c r="AU90" s="177" t="s">
        <v>68</v>
      </c>
      <c r="AY90" s="176" t="s">
        <v>117</v>
      </c>
      <c r="BK90" s="178">
        <f>BK91+BK123+BK131+BK140+BK180+BK203+BK230</f>
        <v>0</v>
      </c>
    </row>
    <row r="91" spans="1:65" s="11" customFormat="1" ht="22.9" customHeight="1">
      <c r="B91" s="165"/>
      <c r="C91" s="166"/>
      <c r="D91" s="167" t="s">
        <v>67</v>
      </c>
      <c r="E91" s="208" t="s">
        <v>76</v>
      </c>
      <c r="F91" s="208" t="s">
        <v>516</v>
      </c>
      <c r="G91" s="166"/>
      <c r="H91" s="166"/>
      <c r="I91" s="169"/>
      <c r="J91" s="209">
        <f>BK91</f>
        <v>0</v>
      </c>
      <c r="K91" s="166"/>
      <c r="L91" s="171"/>
      <c r="M91" s="172"/>
      <c r="N91" s="173"/>
      <c r="O91" s="173"/>
      <c r="P91" s="174">
        <f>SUM(P92:P122)</f>
        <v>0</v>
      </c>
      <c r="Q91" s="173"/>
      <c r="R91" s="174">
        <f>SUM(R92:R122)</f>
        <v>0</v>
      </c>
      <c r="S91" s="173"/>
      <c r="T91" s="175">
        <f>SUM(T92:T122)</f>
        <v>0</v>
      </c>
      <c r="AR91" s="176" t="s">
        <v>76</v>
      </c>
      <c r="AT91" s="177" t="s">
        <v>67</v>
      </c>
      <c r="AU91" s="177" t="s">
        <v>76</v>
      </c>
      <c r="AY91" s="176" t="s">
        <v>117</v>
      </c>
      <c r="BK91" s="178">
        <f>SUM(BK92:BK122)</f>
        <v>0</v>
      </c>
    </row>
    <row r="92" spans="1:65" s="2" customFormat="1" ht="21.75" customHeight="1">
      <c r="A92" s="35"/>
      <c r="B92" s="36"/>
      <c r="C92" s="179" t="s">
        <v>76</v>
      </c>
      <c r="D92" s="179" t="s">
        <v>118</v>
      </c>
      <c r="E92" s="180" t="s">
        <v>1021</v>
      </c>
      <c r="F92" s="181" t="s">
        <v>1022</v>
      </c>
      <c r="G92" s="182" t="s">
        <v>410</v>
      </c>
      <c r="H92" s="183">
        <v>143.40100000000001</v>
      </c>
      <c r="I92" s="184"/>
      <c r="J92" s="185">
        <f>ROUND(I92*H92,2)</f>
        <v>0</v>
      </c>
      <c r="K92" s="181" t="s">
        <v>519</v>
      </c>
      <c r="L92" s="40"/>
      <c r="M92" s="186" t="s">
        <v>19</v>
      </c>
      <c r="N92" s="187" t="s">
        <v>39</v>
      </c>
      <c r="O92" s="65"/>
      <c r="P92" s="188">
        <f>O92*H92</f>
        <v>0</v>
      </c>
      <c r="Q92" s="188">
        <v>0</v>
      </c>
      <c r="R92" s="188">
        <f>Q92*H92</f>
        <v>0</v>
      </c>
      <c r="S92" s="188">
        <v>0</v>
      </c>
      <c r="T92" s="189">
        <f>S92*H92</f>
        <v>0</v>
      </c>
      <c r="U92" s="35"/>
      <c r="V92" s="35"/>
      <c r="W92" s="35"/>
      <c r="X92" s="35"/>
      <c r="Y92" s="35"/>
      <c r="Z92" s="35"/>
      <c r="AA92" s="35"/>
      <c r="AB92" s="35"/>
      <c r="AC92" s="35"/>
      <c r="AD92" s="35"/>
      <c r="AE92" s="35"/>
      <c r="AR92" s="190" t="s">
        <v>123</v>
      </c>
      <c r="AT92" s="190" t="s">
        <v>118</v>
      </c>
      <c r="AU92" s="190" t="s">
        <v>78</v>
      </c>
      <c r="AY92" s="18" t="s">
        <v>117</v>
      </c>
      <c r="BE92" s="191">
        <f>IF(N92="základní",J92,0)</f>
        <v>0</v>
      </c>
      <c r="BF92" s="191">
        <f>IF(N92="snížená",J92,0)</f>
        <v>0</v>
      </c>
      <c r="BG92" s="191">
        <f>IF(N92="zákl. přenesená",J92,0)</f>
        <v>0</v>
      </c>
      <c r="BH92" s="191">
        <f>IF(N92="sníž. přenesená",J92,0)</f>
        <v>0</v>
      </c>
      <c r="BI92" s="191">
        <f>IF(N92="nulová",J92,0)</f>
        <v>0</v>
      </c>
      <c r="BJ92" s="18" t="s">
        <v>76</v>
      </c>
      <c r="BK92" s="191">
        <f>ROUND(I92*H92,2)</f>
        <v>0</v>
      </c>
      <c r="BL92" s="18" t="s">
        <v>123</v>
      </c>
      <c r="BM92" s="190" t="s">
        <v>1023</v>
      </c>
    </row>
    <row r="93" spans="1:65" s="2" customFormat="1" ht="48.75">
      <c r="A93" s="35"/>
      <c r="B93" s="36"/>
      <c r="C93" s="37"/>
      <c r="D93" s="192" t="s">
        <v>521</v>
      </c>
      <c r="E93" s="37"/>
      <c r="F93" s="193" t="s">
        <v>611</v>
      </c>
      <c r="G93" s="37"/>
      <c r="H93" s="37"/>
      <c r="I93" s="109"/>
      <c r="J93" s="37"/>
      <c r="K93" s="37"/>
      <c r="L93" s="40"/>
      <c r="M93" s="194"/>
      <c r="N93" s="195"/>
      <c r="O93" s="65"/>
      <c r="P93" s="65"/>
      <c r="Q93" s="65"/>
      <c r="R93" s="65"/>
      <c r="S93" s="65"/>
      <c r="T93" s="66"/>
      <c r="U93" s="35"/>
      <c r="V93" s="35"/>
      <c r="W93" s="35"/>
      <c r="X93" s="35"/>
      <c r="Y93" s="35"/>
      <c r="Z93" s="35"/>
      <c r="AA93" s="35"/>
      <c r="AB93" s="35"/>
      <c r="AC93" s="35"/>
      <c r="AD93" s="35"/>
      <c r="AE93" s="35"/>
      <c r="AT93" s="18" t="s">
        <v>521</v>
      </c>
      <c r="AU93" s="18" t="s">
        <v>78</v>
      </c>
    </row>
    <row r="94" spans="1:65" s="2" customFormat="1" ht="39">
      <c r="A94" s="35"/>
      <c r="B94" s="36"/>
      <c r="C94" s="37"/>
      <c r="D94" s="192" t="s">
        <v>125</v>
      </c>
      <c r="E94" s="37"/>
      <c r="F94" s="193" t="s">
        <v>1024</v>
      </c>
      <c r="G94" s="37"/>
      <c r="H94" s="37"/>
      <c r="I94" s="109"/>
      <c r="J94" s="37"/>
      <c r="K94" s="37"/>
      <c r="L94" s="40"/>
      <c r="M94" s="194"/>
      <c r="N94" s="195"/>
      <c r="O94" s="65"/>
      <c r="P94" s="65"/>
      <c r="Q94" s="65"/>
      <c r="R94" s="65"/>
      <c r="S94" s="65"/>
      <c r="T94" s="66"/>
      <c r="U94" s="35"/>
      <c r="V94" s="35"/>
      <c r="W94" s="35"/>
      <c r="X94" s="35"/>
      <c r="Y94" s="35"/>
      <c r="Z94" s="35"/>
      <c r="AA94" s="35"/>
      <c r="AB94" s="35"/>
      <c r="AC94" s="35"/>
      <c r="AD94" s="35"/>
      <c r="AE94" s="35"/>
      <c r="AT94" s="18" t="s">
        <v>125</v>
      </c>
      <c r="AU94" s="18" t="s">
        <v>78</v>
      </c>
    </row>
    <row r="95" spans="1:65" s="13" customFormat="1" ht="11.25">
      <c r="B95" s="210"/>
      <c r="C95" s="211"/>
      <c r="D95" s="192" t="s">
        <v>534</v>
      </c>
      <c r="E95" s="212" t="s">
        <v>19</v>
      </c>
      <c r="F95" s="213" t="s">
        <v>1025</v>
      </c>
      <c r="G95" s="211"/>
      <c r="H95" s="212" t="s">
        <v>19</v>
      </c>
      <c r="I95" s="214"/>
      <c r="J95" s="211"/>
      <c r="K95" s="211"/>
      <c r="L95" s="215"/>
      <c r="M95" s="216"/>
      <c r="N95" s="217"/>
      <c r="O95" s="217"/>
      <c r="P95" s="217"/>
      <c r="Q95" s="217"/>
      <c r="R95" s="217"/>
      <c r="S95" s="217"/>
      <c r="T95" s="218"/>
      <c r="AT95" s="219" t="s">
        <v>534</v>
      </c>
      <c r="AU95" s="219" t="s">
        <v>78</v>
      </c>
      <c r="AV95" s="13" t="s">
        <v>76</v>
      </c>
      <c r="AW95" s="13" t="s">
        <v>30</v>
      </c>
      <c r="AX95" s="13" t="s">
        <v>68</v>
      </c>
      <c r="AY95" s="219" t="s">
        <v>117</v>
      </c>
    </row>
    <row r="96" spans="1:65" s="14" customFormat="1" ht="11.25">
      <c r="B96" s="220"/>
      <c r="C96" s="221"/>
      <c r="D96" s="192" t="s">
        <v>534</v>
      </c>
      <c r="E96" s="222" t="s">
        <v>19</v>
      </c>
      <c r="F96" s="223" t="s">
        <v>1026</v>
      </c>
      <c r="G96" s="221"/>
      <c r="H96" s="224">
        <v>61.28</v>
      </c>
      <c r="I96" s="225"/>
      <c r="J96" s="221"/>
      <c r="K96" s="221"/>
      <c r="L96" s="226"/>
      <c r="M96" s="227"/>
      <c r="N96" s="228"/>
      <c r="O96" s="228"/>
      <c r="P96" s="228"/>
      <c r="Q96" s="228"/>
      <c r="R96" s="228"/>
      <c r="S96" s="228"/>
      <c r="T96" s="229"/>
      <c r="AT96" s="230" t="s">
        <v>534</v>
      </c>
      <c r="AU96" s="230" t="s">
        <v>78</v>
      </c>
      <c r="AV96" s="14" t="s">
        <v>78</v>
      </c>
      <c r="AW96" s="14" t="s">
        <v>30</v>
      </c>
      <c r="AX96" s="14" t="s">
        <v>68</v>
      </c>
      <c r="AY96" s="230" t="s">
        <v>117</v>
      </c>
    </row>
    <row r="97" spans="1:65" s="13" customFormat="1" ht="11.25">
      <c r="B97" s="210"/>
      <c r="C97" s="211"/>
      <c r="D97" s="192" t="s">
        <v>534</v>
      </c>
      <c r="E97" s="212" t="s">
        <v>19</v>
      </c>
      <c r="F97" s="213" t="s">
        <v>1027</v>
      </c>
      <c r="G97" s="211"/>
      <c r="H97" s="212" t="s">
        <v>19</v>
      </c>
      <c r="I97" s="214"/>
      <c r="J97" s="211"/>
      <c r="K97" s="211"/>
      <c r="L97" s="215"/>
      <c r="M97" s="216"/>
      <c r="N97" s="217"/>
      <c r="O97" s="217"/>
      <c r="P97" s="217"/>
      <c r="Q97" s="217"/>
      <c r="R97" s="217"/>
      <c r="S97" s="217"/>
      <c r="T97" s="218"/>
      <c r="AT97" s="219" t="s">
        <v>534</v>
      </c>
      <c r="AU97" s="219" t="s">
        <v>78</v>
      </c>
      <c r="AV97" s="13" t="s">
        <v>76</v>
      </c>
      <c r="AW97" s="13" t="s">
        <v>30</v>
      </c>
      <c r="AX97" s="13" t="s">
        <v>68</v>
      </c>
      <c r="AY97" s="219" t="s">
        <v>117</v>
      </c>
    </row>
    <row r="98" spans="1:65" s="14" customFormat="1" ht="11.25">
      <c r="B98" s="220"/>
      <c r="C98" s="221"/>
      <c r="D98" s="192" t="s">
        <v>534</v>
      </c>
      <c r="E98" s="222" t="s">
        <v>19</v>
      </c>
      <c r="F98" s="223" t="s">
        <v>1028</v>
      </c>
      <c r="G98" s="221"/>
      <c r="H98" s="224">
        <v>-4.069</v>
      </c>
      <c r="I98" s="225"/>
      <c r="J98" s="221"/>
      <c r="K98" s="221"/>
      <c r="L98" s="226"/>
      <c r="M98" s="227"/>
      <c r="N98" s="228"/>
      <c r="O98" s="228"/>
      <c r="P98" s="228"/>
      <c r="Q98" s="228"/>
      <c r="R98" s="228"/>
      <c r="S98" s="228"/>
      <c r="T98" s="229"/>
      <c r="AT98" s="230" t="s">
        <v>534</v>
      </c>
      <c r="AU98" s="230" t="s">
        <v>78</v>
      </c>
      <c r="AV98" s="14" t="s">
        <v>78</v>
      </c>
      <c r="AW98" s="14" t="s">
        <v>30</v>
      </c>
      <c r="AX98" s="14" t="s">
        <v>68</v>
      </c>
      <c r="AY98" s="230" t="s">
        <v>117</v>
      </c>
    </row>
    <row r="99" spans="1:65" s="13" customFormat="1" ht="11.25">
      <c r="B99" s="210"/>
      <c r="C99" s="211"/>
      <c r="D99" s="192" t="s">
        <v>534</v>
      </c>
      <c r="E99" s="212" t="s">
        <v>19</v>
      </c>
      <c r="F99" s="213" t="s">
        <v>1029</v>
      </c>
      <c r="G99" s="211"/>
      <c r="H99" s="212" t="s">
        <v>19</v>
      </c>
      <c r="I99" s="214"/>
      <c r="J99" s="211"/>
      <c r="K99" s="211"/>
      <c r="L99" s="215"/>
      <c r="M99" s="216"/>
      <c r="N99" s="217"/>
      <c r="O99" s="217"/>
      <c r="P99" s="217"/>
      <c r="Q99" s="217"/>
      <c r="R99" s="217"/>
      <c r="S99" s="217"/>
      <c r="T99" s="218"/>
      <c r="AT99" s="219" t="s">
        <v>534</v>
      </c>
      <c r="AU99" s="219" t="s">
        <v>78</v>
      </c>
      <c r="AV99" s="13" t="s">
        <v>76</v>
      </c>
      <c r="AW99" s="13" t="s">
        <v>30</v>
      </c>
      <c r="AX99" s="13" t="s">
        <v>68</v>
      </c>
      <c r="AY99" s="219" t="s">
        <v>117</v>
      </c>
    </row>
    <row r="100" spans="1:65" s="14" customFormat="1" ht="11.25">
      <c r="B100" s="220"/>
      <c r="C100" s="221"/>
      <c r="D100" s="192" t="s">
        <v>534</v>
      </c>
      <c r="E100" s="222" t="s">
        <v>19</v>
      </c>
      <c r="F100" s="223" t="s">
        <v>1030</v>
      </c>
      <c r="G100" s="221"/>
      <c r="H100" s="224">
        <v>154.22999999999999</v>
      </c>
      <c r="I100" s="225"/>
      <c r="J100" s="221"/>
      <c r="K100" s="221"/>
      <c r="L100" s="226"/>
      <c r="M100" s="227"/>
      <c r="N100" s="228"/>
      <c r="O100" s="228"/>
      <c r="P100" s="228"/>
      <c r="Q100" s="228"/>
      <c r="R100" s="228"/>
      <c r="S100" s="228"/>
      <c r="T100" s="229"/>
      <c r="AT100" s="230" t="s">
        <v>534</v>
      </c>
      <c r="AU100" s="230" t="s">
        <v>78</v>
      </c>
      <c r="AV100" s="14" t="s">
        <v>78</v>
      </c>
      <c r="AW100" s="14" t="s">
        <v>30</v>
      </c>
      <c r="AX100" s="14" t="s">
        <v>68</v>
      </c>
      <c r="AY100" s="230" t="s">
        <v>117</v>
      </c>
    </row>
    <row r="101" spans="1:65" s="13" customFormat="1" ht="11.25">
      <c r="B101" s="210"/>
      <c r="C101" s="211"/>
      <c r="D101" s="192" t="s">
        <v>534</v>
      </c>
      <c r="E101" s="212" t="s">
        <v>19</v>
      </c>
      <c r="F101" s="213" t="s">
        <v>1027</v>
      </c>
      <c r="G101" s="211"/>
      <c r="H101" s="212" t="s">
        <v>19</v>
      </c>
      <c r="I101" s="214"/>
      <c r="J101" s="211"/>
      <c r="K101" s="211"/>
      <c r="L101" s="215"/>
      <c r="M101" s="216"/>
      <c r="N101" s="217"/>
      <c r="O101" s="217"/>
      <c r="P101" s="217"/>
      <c r="Q101" s="217"/>
      <c r="R101" s="217"/>
      <c r="S101" s="217"/>
      <c r="T101" s="218"/>
      <c r="AT101" s="219" t="s">
        <v>534</v>
      </c>
      <c r="AU101" s="219" t="s">
        <v>78</v>
      </c>
      <c r="AV101" s="13" t="s">
        <v>76</v>
      </c>
      <c r="AW101" s="13" t="s">
        <v>30</v>
      </c>
      <c r="AX101" s="13" t="s">
        <v>68</v>
      </c>
      <c r="AY101" s="219" t="s">
        <v>117</v>
      </c>
    </row>
    <row r="102" spans="1:65" s="14" customFormat="1" ht="11.25">
      <c r="B102" s="220"/>
      <c r="C102" s="221"/>
      <c r="D102" s="192" t="s">
        <v>534</v>
      </c>
      <c r="E102" s="222" t="s">
        <v>19</v>
      </c>
      <c r="F102" s="223" t="s">
        <v>1031</v>
      </c>
      <c r="G102" s="221"/>
      <c r="H102" s="224">
        <v>-68.040000000000006</v>
      </c>
      <c r="I102" s="225"/>
      <c r="J102" s="221"/>
      <c r="K102" s="221"/>
      <c r="L102" s="226"/>
      <c r="M102" s="227"/>
      <c r="N102" s="228"/>
      <c r="O102" s="228"/>
      <c r="P102" s="228"/>
      <c r="Q102" s="228"/>
      <c r="R102" s="228"/>
      <c r="S102" s="228"/>
      <c r="T102" s="229"/>
      <c r="AT102" s="230" t="s">
        <v>534</v>
      </c>
      <c r="AU102" s="230" t="s">
        <v>78</v>
      </c>
      <c r="AV102" s="14" t="s">
        <v>78</v>
      </c>
      <c r="AW102" s="14" t="s">
        <v>30</v>
      </c>
      <c r="AX102" s="14" t="s">
        <v>68</v>
      </c>
      <c r="AY102" s="230" t="s">
        <v>117</v>
      </c>
    </row>
    <row r="103" spans="1:65" s="15" customFormat="1" ht="11.25">
      <c r="B103" s="231"/>
      <c r="C103" s="232"/>
      <c r="D103" s="192" t="s">
        <v>534</v>
      </c>
      <c r="E103" s="233" t="s">
        <v>19</v>
      </c>
      <c r="F103" s="234" t="s">
        <v>552</v>
      </c>
      <c r="G103" s="232"/>
      <c r="H103" s="235">
        <v>143.40099999999995</v>
      </c>
      <c r="I103" s="236"/>
      <c r="J103" s="232"/>
      <c r="K103" s="232"/>
      <c r="L103" s="237"/>
      <c r="M103" s="238"/>
      <c r="N103" s="239"/>
      <c r="O103" s="239"/>
      <c r="P103" s="239"/>
      <c r="Q103" s="239"/>
      <c r="R103" s="239"/>
      <c r="S103" s="239"/>
      <c r="T103" s="240"/>
      <c r="AT103" s="241" t="s">
        <v>534</v>
      </c>
      <c r="AU103" s="241" t="s">
        <v>78</v>
      </c>
      <c r="AV103" s="15" t="s">
        <v>123</v>
      </c>
      <c r="AW103" s="15" t="s">
        <v>30</v>
      </c>
      <c r="AX103" s="15" t="s">
        <v>76</v>
      </c>
      <c r="AY103" s="241" t="s">
        <v>117</v>
      </c>
    </row>
    <row r="104" spans="1:65" s="2" customFormat="1" ht="33" customHeight="1">
      <c r="A104" s="35"/>
      <c r="B104" s="36"/>
      <c r="C104" s="179" t="s">
        <v>78</v>
      </c>
      <c r="D104" s="179" t="s">
        <v>118</v>
      </c>
      <c r="E104" s="180" t="s">
        <v>615</v>
      </c>
      <c r="F104" s="181" t="s">
        <v>616</v>
      </c>
      <c r="G104" s="182" t="s">
        <v>410</v>
      </c>
      <c r="H104" s="183">
        <v>143.40100000000001</v>
      </c>
      <c r="I104" s="184"/>
      <c r="J104" s="185">
        <f>ROUND(I104*H104,2)</f>
        <v>0</v>
      </c>
      <c r="K104" s="181" t="s">
        <v>519</v>
      </c>
      <c r="L104" s="40"/>
      <c r="M104" s="186" t="s">
        <v>19</v>
      </c>
      <c r="N104" s="187" t="s">
        <v>39</v>
      </c>
      <c r="O104" s="65"/>
      <c r="P104" s="188">
        <f>O104*H104</f>
        <v>0</v>
      </c>
      <c r="Q104" s="188">
        <v>0</v>
      </c>
      <c r="R104" s="188">
        <f>Q104*H104</f>
        <v>0</v>
      </c>
      <c r="S104" s="188">
        <v>0</v>
      </c>
      <c r="T104" s="189">
        <f>S104*H104</f>
        <v>0</v>
      </c>
      <c r="U104" s="35"/>
      <c r="V104" s="35"/>
      <c r="W104" s="35"/>
      <c r="X104" s="35"/>
      <c r="Y104" s="35"/>
      <c r="Z104" s="35"/>
      <c r="AA104" s="35"/>
      <c r="AB104" s="35"/>
      <c r="AC104" s="35"/>
      <c r="AD104" s="35"/>
      <c r="AE104" s="35"/>
      <c r="AR104" s="190" t="s">
        <v>123</v>
      </c>
      <c r="AT104" s="190" t="s">
        <v>118</v>
      </c>
      <c r="AU104" s="190" t="s">
        <v>78</v>
      </c>
      <c r="AY104" s="18" t="s">
        <v>117</v>
      </c>
      <c r="BE104" s="191">
        <f>IF(N104="základní",J104,0)</f>
        <v>0</v>
      </c>
      <c r="BF104" s="191">
        <f>IF(N104="snížená",J104,0)</f>
        <v>0</v>
      </c>
      <c r="BG104" s="191">
        <f>IF(N104="zákl. přenesená",J104,0)</f>
        <v>0</v>
      </c>
      <c r="BH104" s="191">
        <f>IF(N104="sníž. přenesená",J104,0)</f>
        <v>0</v>
      </c>
      <c r="BI104" s="191">
        <f>IF(N104="nulová",J104,0)</f>
        <v>0</v>
      </c>
      <c r="BJ104" s="18" t="s">
        <v>76</v>
      </c>
      <c r="BK104" s="191">
        <f>ROUND(I104*H104,2)</f>
        <v>0</v>
      </c>
      <c r="BL104" s="18" t="s">
        <v>123</v>
      </c>
      <c r="BM104" s="190" t="s">
        <v>1032</v>
      </c>
    </row>
    <row r="105" spans="1:65" s="2" customFormat="1" ht="58.5">
      <c r="A105" s="35"/>
      <c r="B105" s="36"/>
      <c r="C105" s="37"/>
      <c r="D105" s="192" t="s">
        <v>521</v>
      </c>
      <c r="E105" s="37"/>
      <c r="F105" s="193" t="s">
        <v>618</v>
      </c>
      <c r="G105" s="37"/>
      <c r="H105" s="37"/>
      <c r="I105" s="109"/>
      <c r="J105" s="37"/>
      <c r="K105" s="37"/>
      <c r="L105" s="40"/>
      <c r="M105" s="194"/>
      <c r="N105" s="195"/>
      <c r="O105" s="65"/>
      <c r="P105" s="65"/>
      <c r="Q105" s="65"/>
      <c r="R105" s="65"/>
      <c r="S105" s="65"/>
      <c r="T105" s="66"/>
      <c r="U105" s="35"/>
      <c r="V105" s="35"/>
      <c r="W105" s="35"/>
      <c r="X105" s="35"/>
      <c r="Y105" s="35"/>
      <c r="Z105" s="35"/>
      <c r="AA105" s="35"/>
      <c r="AB105" s="35"/>
      <c r="AC105" s="35"/>
      <c r="AD105" s="35"/>
      <c r="AE105" s="35"/>
      <c r="AT105" s="18" t="s">
        <v>521</v>
      </c>
      <c r="AU105" s="18" t="s">
        <v>78</v>
      </c>
    </row>
    <row r="106" spans="1:65" s="2" customFormat="1" ht="33" customHeight="1">
      <c r="A106" s="35"/>
      <c r="B106" s="36"/>
      <c r="C106" s="179" t="s">
        <v>132</v>
      </c>
      <c r="D106" s="179" t="s">
        <v>118</v>
      </c>
      <c r="E106" s="180" t="s">
        <v>619</v>
      </c>
      <c r="F106" s="181" t="s">
        <v>620</v>
      </c>
      <c r="G106" s="182" t="s">
        <v>410</v>
      </c>
      <c r="H106" s="183">
        <v>1434.01</v>
      </c>
      <c r="I106" s="184"/>
      <c r="J106" s="185">
        <f>ROUND(I106*H106,2)</f>
        <v>0</v>
      </c>
      <c r="K106" s="181" t="s">
        <v>519</v>
      </c>
      <c r="L106" s="40"/>
      <c r="M106" s="186" t="s">
        <v>19</v>
      </c>
      <c r="N106" s="187" t="s">
        <v>39</v>
      </c>
      <c r="O106" s="65"/>
      <c r="P106" s="188">
        <f>O106*H106</f>
        <v>0</v>
      </c>
      <c r="Q106" s="188">
        <v>0</v>
      </c>
      <c r="R106" s="188">
        <f>Q106*H106</f>
        <v>0</v>
      </c>
      <c r="S106" s="188">
        <v>0</v>
      </c>
      <c r="T106" s="189">
        <f>S106*H106</f>
        <v>0</v>
      </c>
      <c r="U106" s="35"/>
      <c r="V106" s="35"/>
      <c r="W106" s="35"/>
      <c r="X106" s="35"/>
      <c r="Y106" s="35"/>
      <c r="Z106" s="35"/>
      <c r="AA106" s="35"/>
      <c r="AB106" s="35"/>
      <c r="AC106" s="35"/>
      <c r="AD106" s="35"/>
      <c r="AE106" s="35"/>
      <c r="AR106" s="190" t="s">
        <v>123</v>
      </c>
      <c r="AT106" s="190" t="s">
        <v>118</v>
      </c>
      <c r="AU106" s="190" t="s">
        <v>78</v>
      </c>
      <c r="AY106" s="18" t="s">
        <v>117</v>
      </c>
      <c r="BE106" s="191">
        <f>IF(N106="základní",J106,0)</f>
        <v>0</v>
      </c>
      <c r="BF106" s="191">
        <f>IF(N106="snížená",J106,0)</f>
        <v>0</v>
      </c>
      <c r="BG106" s="191">
        <f>IF(N106="zákl. přenesená",J106,0)</f>
        <v>0</v>
      </c>
      <c r="BH106" s="191">
        <f>IF(N106="sníž. přenesená",J106,0)</f>
        <v>0</v>
      </c>
      <c r="BI106" s="191">
        <f>IF(N106="nulová",J106,0)</f>
        <v>0</v>
      </c>
      <c r="BJ106" s="18" t="s">
        <v>76</v>
      </c>
      <c r="BK106" s="191">
        <f>ROUND(I106*H106,2)</f>
        <v>0</v>
      </c>
      <c r="BL106" s="18" t="s">
        <v>123</v>
      </c>
      <c r="BM106" s="190" t="s">
        <v>1033</v>
      </c>
    </row>
    <row r="107" spans="1:65" s="2" customFormat="1" ht="58.5">
      <c r="A107" s="35"/>
      <c r="B107" s="36"/>
      <c r="C107" s="37"/>
      <c r="D107" s="192" t="s">
        <v>521</v>
      </c>
      <c r="E107" s="37"/>
      <c r="F107" s="193" t="s">
        <v>618</v>
      </c>
      <c r="G107" s="37"/>
      <c r="H107" s="37"/>
      <c r="I107" s="109"/>
      <c r="J107" s="37"/>
      <c r="K107" s="37"/>
      <c r="L107" s="40"/>
      <c r="M107" s="194"/>
      <c r="N107" s="195"/>
      <c r="O107" s="65"/>
      <c r="P107" s="65"/>
      <c r="Q107" s="65"/>
      <c r="R107" s="65"/>
      <c r="S107" s="65"/>
      <c r="T107" s="66"/>
      <c r="U107" s="35"/>
      <c r="V107" s="35"/>
      <c r="W107" s="35"/>
      <c r="X107" s="35"/>
      <c r="Y107" s="35"/>
      <c r="Z107" s="35"/>
      <c r="AA107" s="35"/>
      <c r="AB107" s="35"/>
      <c r="AC107" s="35"/>
      <c r="AD107" s="35"/>
      <c r="AE107" s="35"/>
      <c r="AT107" s="18" t="s">
        <v>521</v>
      </c>
      <c r="AU107" s="18" t="s">
        <v>78</v>
      </c>
    </row>
    <row r="108" spans="1:65" s="14" customFormat="1" ht="11.25">
      <c r="B108" s="220"/>
      <c r="C108" s="221"/>
      <c r="D108" s="192" t="s">
        <v>534</v>
      </c>
      <c r="E108" s="222" t="s">
        <v>19</v>
      </c>
      <c r="F108" s="223" t="s">
        <v>1034</v>
      </c>
      <c r="G108" s="221"/>
      <c r="H108" s="224">
        <v>1434.01</v>
      </c>
      <c r="I108" s="225"/>
      <c r="J108" s="221"/>
      <c r="K108" s="221"/>
      <c r="L108" s="226"/>
      <c r="M108" s="227"/>
      <c r="N108" s="228"/>
      <c r="O108" s="228"/>
      <c r="P108" s="228"/>
      <c r="Q108" s="228"/>
      <c r="R108" s="228"/>
      <c r="S108" s="228"/>
      <c r="T108" s="229"/>
      <c r="AT108" s="230" t="s">
        <v>534</v>
      </c>
      <c r="AU108" s="230" t="s">
        <v>78</v>
      </c>
      <c r="AV108" s="14" t="s">
        <v>78</v>
      </c>
      <c r="AW108" s="14" t="s">
        <v>30</v>
      </c>
      <c r="AX108" s="14" t="s">
        <v>76</v>
      </c>
      <c r="AY108" s="230" t="s">
        <v>117</v>
      </c>
    </row>
    <row r="109" spans="1:65" s="2" customFormat="1" ht="21.75" customHeight="1">
      <c r="A109" s="35"/>
      <c r="B109" s="36"/>
      <c r="C109" s="179" t="s">
        <v>123</v>
      </c>
      <c r="D109" s="179" t="s">
        <v>118</v>
      </c>
      <c r="E109" s="180" t="s">
        <v>1035</v>
      </c>
      <c r="F109" s="181" t="s">
        <v>1036</v>
      </c>
      <c r="G109" s="182" t="s">
        <v>410</v>
      </c>
      <c r="H109" s="183">
        <v>430.40100000000001</v>
      </c>
      <c r="I109" s="184"/>
      <c r="J109" s="185">
        <f>ROUND(I109*H109,2)</f>
        <v>0</v>
      </c>
      <c r="K109" s="181" t="s">
        <v>519</v>
      </c>
      <c r="L109" s="40"/>
      <c r="M109" s="186" t="s">
        <v>19</v>
      </c>
      <c r="N109" s="187" t="s">
        <v>39</v>
      </c>
      <c r="O109" s="65"/>
      <c r="P109" s="188">
        <f>O109*H109</f>
        <v>0</v>
      </c>
      <c r="Q109" s="188">
        <v>0</v>
      </c>
      <c r="R109" s="188">
        <f>Q109*H109</f>
        <v>0</v>
      </c>
      <c r="S109" s="188">
        <v>0</v>
      </c>
      <c r="T109" s="189">
        <f>S109*H109</f>
        <v>0</v>
      </c>
      <c r="U109" s="35"/>
      <c r="V109" s="35"/>
      <c r="W109" s="35"/>
      <c r="X109" s="35"/>
      <c r="Y109" s="35"/>
      <c r="Z109" s="35"/>
      <c r="AA109" s="35"/>
      <c r="AB109" s="35"/>
      <c r="AC109" s="35"/>
      <c r="AD109" s="35"/>
      <c r="AE109" s="35"/>
      <c r="AR109" s="190" t="s">
        <v>123</v>
      </c>
      <c r="AT109" s="190" t="s">
        <v>118</v>
      </c>
      <c r="AU109" s="190" t="s">
        <v>78</v>
      </c>
      <c r="AY109" s="18" t="s">
        <v>117</v>
      </c>
      <c r="BE109" s="191">
        <f>IF(N109="základní",J109,0)</f>
        <v>0</v>
      </c>
      <c r="BF109" s="191">
        <f>IF(N109="snížená",J109,0)</f>
        <v>0</v>
      </c>
      <c r="BG109" s="191">
        <f>IF(N109="zákl. přenesená",J109,0)</f>
        <v>0</v>
      </c>
      <c r="BH109" s="191">
        <f>IF(N109="sníž. přenesená",J109,0)</f>
        <v>0</v>
      </c>
      <c r="BI109" s="191">
        <f>IF(N109="nulová",J109,0)</f>
        <v>0</v>
      </c>
      <c r="BJ109" s="18" t="s">
        <v>76</v>
      </c>
      <c r="BK109" s="191">
        <f>ROUND(I109*H109,2)</f>
        <v>0</v>
      </c>
      <c r="BL109" s="18" t="s">
        <v>123</v>
      </c>
      <c r="BM109" s="190" t="s">
        <v>1037</v>
      </c>
    </row>
    <row r="110" spans="1:65" s="2" customFormat="1" ht="87.75">
      <c r="A110" s="35"/>
      <c r="B110" s="36"/>
      <c r="C110" s="37"/>
      <c r="D110" s="192" t="s">
        <v>521</v>
      </c>
      <c r="E110" s="37"/>
      <c r="F110" s="193" t="s">
        <v>1038</v>
      </c>
      <c r="G110" s="37"/>
      <c r="H110" s="37"/>
      <c r="I110" s="109"/>
      <c r="J110" s="37"/>
      <c r="K110" s="37"/>
      <c r="L110" s="40"/>
      <c r="M110" s="194"/>
      <c r="N110" s="195"/>
      <c r="O110" s="65"/>
      <c r="P110" s="65"/>
      <c r="Q110" s="65"/>
      <c r="R110" s="65"/>
      <c r="S110" s="65"/>
      <c r="T110" s="66"/>
      <c r="U110" s="35"/>
      <c r="V110" s="35"/>
      <c r="W110" s="35"/>
      <c r="X110" s="35"/>
      <c r="Y110" s="35"/>
      <c r="Z110" s="35"/>
      <c r="AA110" s="35"/>
      <c r="AB110" s="35"/>
      <c r="AC110" s="35"/>
      <c r="AD110" s="35"/>
      <c r="AE110" s="35"/>
      <c r="AT110" s="18" t="s">
        <v>521</v>
      </c>
      <c r="AU110" s="18" t="s">
        <v>78</v>
      </c>
    </row>
    <row r="111" spans="1:65" s="2" customFormat="1" ht="21.75" customHeight="1">
      <c r="A111" s="35"/>
      <c r="B111" s="36"/>
      <c r="C111" s="179" t="s">
        <v>141</v>
      </c>
      <c r="D111" s="179" t="s">
        <v>118</v>
      </c>
      <c r="E111" s="180" t="s">
        <v>630</v>
      </c>
      <c r="F111" s="181" t="s">
        <v>631</v>
      </c>
      <c r="G111" s="182" t="s">
        <v>410</v>
      </c>
      <c r="H111" s="183">
        <v>143.40100000000001</v>
      </c>
      <c r="I111" s="184"/>
      <c r="J111" s="185">
        <f>ROUND(I111*H111,2)</f>
        <v>0</v>
      </c>
      <c r="K111" s="181" t="s">
        <v>519</v>
      </c>
      <c r="L111" s="40"/>
      <c r="M111" s="186" t="s">
        <v>19</v>
      </c>
      <c r="N111" s="187" t="s">
        <v>39</v>
      </c>
      <c r="O111" s="65"/>
      <c r="P111" s="188">
        <f>O111*H111</f>
        <v>0</v>
      </c>
      <c r="Q111" s="188">
        <v>0</v>
      </c>
      <c r="R111" s="188">
        <f>Q111*H111</f>
        <v>0</v>
      </c>
      <c r="S111" s="188">
        <v>0</v>
      </c>
      <c r="T111" s="189">
        <f>S111*H111</f>
        <v>0</v>
      </c>
      <c r="U111" s="35"/>
      <c r="V111" s="35"/>
      <c r="W111" s="35"/>
      <c r="X111" s="35"/>
      <c r="Y111" s="35"/>
      <c r="Z111" s="35"/>
      <c r="AA111" s="35"/>
      <c r="AB111" s="35"/>
      <c r="AC111" s="35"/>
      <c r="AD111" s="35"/>
      <c r="AE111" s="35"/>
      <c r="AR111" s="190" t="s">
        <v>123</v>
      </c>
      <c r="AT111" s="190" t="s">
        <v>118</v>
      </c>
      <c r="AU111" s="190" t="s">
        <v>78</v>
      </c>
      <c r="AY111" s="18" t="s">
        <v>117</v>
      </c>
      <c r="BE111" s="191">
        <f>IF(N111="základní",J111,0)</f>
        <v>0</v>
      </c>
      <c r="BF111" s="191">
        <f>IF(N111="snížená",J111,0)</f>
        <v>0</v>
      </c>
      <c r="BG111" s="191">
        <f>IF(N111="zákl. přenesená",J111,0)</f>
        <v>0</v>
      </c>
      <c r="BH111" s="191">
        <f>IF(N111="sníž. přenesená",J111,0)</f>
        <v>0</v>
      </c>
      <c r="BI111" s="191">
        <f>IF(N111="nulová",J111,0)</f>
        <v>0</v>
      </c>
      <c r="BJ111" s="18" t="s">
        <v>76</v>
      </c>
      <c r="BK111" s="191">
        <f>ROUND(I111*H111,2)</f>
        <v>0</v>
      </c>
      <c r="BL111" s="18" t="s">
        <v>123</v>
      </c>
      <c r="BM111" s="190" t="s">
        <v>1039</v>
      </c>
    </row>
    <row r="112" spans="1:65" s="2" customFormat="1" ht="97.5">
      <c r="A112" s="35"/>
      <c r="B112" s="36"/>
      <c r="C112" s="37"/>
      <c r="D112" s="192" t="s">
        <v>521</v>
      </c>
      <c r="E112" s="37"/>
      <c r="F112" s="193" t="s">
        <v>633</v>
      </c>
      <c r="G112" s="37"/>
      <c r="H112" s="37"/>
      <c r="I112" s="109"/>
      <c r="J112" s="37"/>
      <c r="K112" s="37"/>
      <c r="L112" s="40"/>
      <c r="M112" s="194"/>
      <c r="N112" s="195"/>
      <c r="O112" s="65"/>
      <c r="P112" s="65"/>
      <c r="Q112" s="65"/>
      <c r="R112" s="65"/>
      <c r="S112" s="65"/>
      <c r="T112" s="66"/>
      <c r="U112" s="35"/>
      <c r="V112" s="35"/>
      <c r="W112" s="35"/>
      <c r="X112" s="35"/>
      <c r="Y112" s="35"/>
      <c r="Z112" s="35"/>
      <c r="AA112" s="35"/>
      <c r="AB112" s="35"/>
      <c r="AC112" s="35"/>
      <c r="AD112" s="35"/>
      <c r="AE112" s="35"/>
      <c r="AT112" s="18" t="s">
        <v>521</v>
      </c>
      <c r="AU112" s="18" t="s">
        <v>78</v>
      </c>
    </row>
    <row r="113" spans="1:65" s="2" customFormat="1" ht="21.75" customHeight="1">
      <c r="A113" s="35"/>
      <c r="B113" s="36"/>
      <c r="C113" s="179" t="s">
        <v>145</v>
      </c>
      <c r="D113" s="179" t="s">
        <v>118</v>
      </c>
      <c r="E113" s="180" t="s">
        <v>634</v>
      </c>
      <c r="F113" s="181" t="s">
        <v>635</v>
      </c>
      <c r="G113" s="182" t="s">
        <v>636</v>
      </c>
      <c r="H113" s="183">
        <v>272.46199999999999</v>
      </c>
      <c r="I113" s="184"/>
      <c r="J113" s="185">
        <f>ROUND(I113*H113,2)</f>
        <v>0</v>
      </c>
      <c r="K113" s="181" t="s">
        <v>519</v>
      </c>
      <c r="L113" s="40"/>
      <c r="M113" s="186" t="s">
        <v>19</v>
      </c>
      <c r="N113" s="187" t="s">
        <v>39</v>
      </c>
      <c r="O113" s="65"/>
      <c r="P113" s="188">
        <f>O113*H113</f>
        <v>0</v>
      </c>
      <c r="Q113" s="188">
        <v>0</v>
      </c>
      <c r="R113" s="188">
        <f>Q113*H113</f>
        <v>0</v>
      </c>
      <c r="S113" s="188">
        <v>0</v>
      </c>
      <c r="T113" s="189">
        <f>S113*H113</f>
        <v>0</v>
      </c>
      <c r="U113" s="35"/>
      <c r="V113" s="35"/>
      <c r="W113" s="35"/>
      <c r="X113" s="35"/>
      <c r="Y113" s="35"/>
      <c r="Z113" s="35"/>
      <c r="AA113" s="35"/>
      <c r="AB113" s="35"/>
      <c r="AC113" s="35"/>
      <c r="AD113" s="35"/>
      <c r="AE113" s="35"/>
      <c r="AR113" s="190" t="s">
        <v>123</v>
      </c>
      <c r="AT113" s="190" t="s">
        <v>118</v>
      </c>
      <c r="AU113" s="190" t="s">
        <v>78</v>
      </c>
      <c r="AY113" s="18" t="s">
        <v>117</v>
      </c>
      <c r="BE113" s="191">
        <f>IF(N113="základní",J113,0)</f>
        <v>0</v>
      </c>
      <c r="BF113" s="191">
        <f>IF(N113="snížená",J113,0)</f>
        <v>0</v>
      </c>
      <c r="BG113" s="191">
        <f>IF(N113="zákl. přenesená",J113,0)</f>
        <v>0</v>
      </c>
      <c r="BH113" s="191">
        <f>IF(N113="sníž. přenesená",J113,0)</f>
        <v>0</v>
      </c>
      <c r="BI113" s="191">
        <f>IF(N113="nulová",J113,0)</f>
        <v>0</v>
      </c>
      <c r="BJ113" s="18" t="s">
        <v>76</v>
      </c>
      <c r="BK113" s="191">
        <f>ROUND(I113*H113,2)</f>
        <v>0</v>
      </c>
      <c r="BL113" s="18" t="s">
        <v>123</v>
      </c>
      <c r="BM113" s="190" t="s">
        <v>1040</v>
      </c>
    </row>
    <row r="114" spans="1:65" s="2" customFormat="1" ht="39">
      <c r="A114" s="35"/>
      <c r="B114" s="36"/>
      <c r="C114" s="37"/>
      <c r="D114" s="192" t="s">
        <v>521</v>
      </c>
      <c r="E114" s="37"/>
      <c r="F114" s="193" t="s">
        <v>638</v>
      </c>
      <c r="G114" s="37"/>
      <c r="H114" s="37"/>
      <c r="I114" s="109"/>
      <c r="J114" s="37"/>
      <c r="K114" s="37"/>
      <c r="L114" s="40"/>
      <c r="M114" s="194"/>
      <c r="N114" s="195"/>
      <c r="O114" s="65"/>
      <c r="P114" s="65"/>
      <c r="Q114" s="65"/>
      <c r="R114" s="65"/>
      <c r="S114" s="65"/>
      <c r="T114" s="66"/>
      <c r="U114" s="35"/>
      <c r="V114" s="35"/>
      <c r="W114" s="35"/>
      <c r="X114" s="35"/>
      <c r="Y114" s="35"/>
      <c r="Z114" s="35"/>
      <c r="AA114" s="35"/>
      <c r="AB114" s="35"/>
      <c r="AC114" s="35"/>
      <c r="AD114" s="35"/>
      <c r="AE114" s="35"/>
      <c r="AT114" s="18" t="s">
        <v>521</v>
      </c>
      <c r="AU114" s="18" t="s">
        <v>78</v>
      </c>
    </row>
    <row r="115" spans="1:65" s="14" customFormat="1" ht="11.25">
      <c r="B115" s="220"/>
      <c r="C115" s="221"/>
      <c r="D115" s="192" t="s">
        <v>534</v>
      </c>
      <c r="E115" s="222" t="s">
        <v>19</v>
      </c>
      <c r="F115" s="223" t="s">
        <v>1041</v>
      </c>
      <c r="G115" s="221"/>
      <c r="H115" s="224">
        <v>272.46199999999999</v>
      </c>
      <c r="I115" s="225"/>
      <c r="J115" s="221"/>
      <c r="K115" s="221"/>
      <c r="L115" s="226"/>
      <c r="M115" s="227"/>
      <c r="N115" s="228"/>
      <c r="O115" s="228"/>
      <c r="P115" s="228"/>
      <c r="Q115" s="228"/>
      <c r="R115" s="228"/>
      <c r="S115" s="228"/>
      <c r="T115" s="229"/>
      <c r="AT115" s="230" t="s">
        <v>534</v>
      </c>
      <c r="AU115" s="230" t="s">
        <v>78</v>
      </c>
      <c r="AV115" s="14" t="s">
        <v>78</v>
      </c>
      <c r="AW115" s="14" t="s">
        <v>30</v>
      </c>
      <c r="AX115" s="14" t="s">
        <v>76</v>
      </c>
      <c r="AY115" s="230" t="s">
        <v>117</v>
      </c>
    </row>
    <row r="116" spans="1:65" s="2" customFormat="1" ht="21.75" customHeight="1">
      <c r="A116" s="35"/>
      <c r="B116" s="36"/>
      <c r="C116" s="179" t="s">
        <v>149</v>
      </c>
      <c r="D116" s="179" t="s">
        <v>118</v>
      </c>
      <c r="E116" s="180" t="s">
        <v>1042</v>
      </c>
      <c r="F116" s="181" t="s">
        <v>1043</v>
      </c>
      <c r="G116" s="182" t="s">
        <v>410</v>
      </c>
      <c r="H116" s="183">
        <v>104.258</v>
      </c>
      <c r="I116" s="184"/>
      <c r="J116" s="185">
        <f>ROUND(I116*H116,2)</f>
        <v>0</v>
      </c>
      <c r="K116" s="181" t="s">
        <v>519</v>
      </c>
      <c r="L116" s="40"/>
      <c r="M116" s="186" t="s">
        <v>19</v>
      </c>
      <c r="N116" s="187" t="s">
        <v>39</v>
      </c>
      <c r="O116" s="65"/>
      <c r="P116" s="188">
        <f>O116*H116</f>
        <v>0</v>
      </c>
      <c r="Q116" s="188">
        <v>0</v>
      </c>
      <c r="R116" s="188">
        <f>Q116*H116</f>
        <v>0</v>
      </c>
      <c r="S116" s="188">
        <v>0</v>
      </c>
      <c r="T116" s="189">
        <f>S116*H116</f>
        <v>0</v>
      </c>
      <c r="U116" s="35"/>
      <c r="V116" s="35"/>
      <c r="W116" s="35"/>
      <c r="X116" s="35"/>
      <c r="Y116" s="35"/>
      <c r="Z116" s="35"/>
      <c r="AA116" s="35"/>
      <c r="AB116" s="35"/>
      <c r="AC116" s="35"/>
      <c r="AD116" s="35"/>
      <c r="AE116" s="35"/>
      <c r="AR116" s="190" t="s">
        <v>123</v>
      </c>
      <c r="AT116" s="190" t="s">
        <v>118</v>
      </c>
      <c r="AU116" s="190" t="s">
        <v>78</v>
      </c>
      <c r="AY116" s="18" t="s">
        <v>117</v>
      </c>
      <c r="BE116" s="191">
        <f>IF(N116="základní",J116,0)</f>
        <v>0</v>
      </c>
      <c r="BF116" s="191">
        <f>IF(N116="snížená",J116,0)</f>
        <v>0</v>
      </c>
      <c r="BG116" s="191">
        <f>IF(N116="zákl. přenesená",J116,0)</f>
        <v>0</v>
      </c>
      <c r="BH116" s="191">
        <f>IF(N116="sníž. přenesená",J116,0)</f>
        <v>0</v>
      </c>
      <c r="BI116" s="191">
        <f>IF(N116="nulová",J116,0)</f>
        <v>0</v>
      </c>
      <c r="BJ116" s="18" t="s">
        <v>76</v>
      </c>
      <c r="BK116" s="191">
        <f>ROUND(I116*H116,2)</f>
        <v>0</v>
      </c>
      <c r="BL116" s="18" t="s">
        <v>123</v>
      </c>
      <c r="BM116" s="190" t="s">
        <v>1044</v>
      </c>
    </row>
    <row r="117" spans="1:65" s="2" customFormat="1" ht="126.75">
      <c r="A117" s="35"/>
      <c r="B117" s="36"/>
      <c r="C117" s="37"/>
      <c r="D117" s="192" t="s">
        <v>521</v>
      </c>
      <c r="E117" s="37"/>
      <c r="F117" s="193" t="s">
        <v>1045</v>
      </c>
      <c r="G117" s="37"/>
      <c r="H117" s="37"/>
      <c r="I117" s="109"/>
      <c r="J117" s="37"/>
      <c r="K117" s="37"/>
      <c r="L117" s="40"/>
      <c r="M117" s="194"/>
      <c r="N117" s="195"/>
      <c r="O117" s="65"/>
      <c r="P117" s="65"/>
      <c r="Q117" s="65"/>
      <c r="R117" s="65"/>
      <c r="S117" s="65"/>
      <c r="T117" s="66"/>
      <c r="U117" s="35"/>
      <c r="V117" s="35"/>
      <c r="W117" s="35"/>
      <c r="X117" s="35"/>
      <c r="Y117" s="35"/>
      <c r="Z117" s="35"/>
      <c r="AA117" s="35"/>
      <c r="AB117" s="35"/>
      <c r="AC117" s="35"/>
      <c r="AD117" s="35"/>
      <c r="AE117" s="35"/>
      <c r="AT117" s="18" t="s">
        <v>521</v>
      </c>
      <c r="AU117" s="18" t="s">
        <v>78</v>
      </c>
    </row>
    <row r="118" spans="1:65" s="13" customFormat="1" ht="11.25">
      <c r="B118" s="210"/>
      <c r="C118" s="211"/>
      <c r="D118" s="192" t="s">
        <v>534</v>
      </c>
      <c r="E118" s="212" t="s">
        <v>19</v>
      </c>
      <c r="F118" s="213" t="s">
        <v>1046</v>
      </c>
      <c r="G118" s="211"/>
      <c r="H118" s="212" t="s">
        <v>19</v>
      </c>
      <c r="I118" s="214"/>
      <c r="J118" s="211"/>
      <c r="K118" s="211"/>
      <c r="L118" s="215"/>
      <c r="M118" s="216"/>
      <c r="N118" s="217"/>
      <c r="O118" s="217"/>
      <c r="P118" s="217"/>
      <c r="Q118" s="217"/>
      <c r="R118" s="217"/>
      <c r="S118" s="217"/>
      <c r="T118" s="218"/>
      <c r="AT118" s="219" t="s">
        <v>534</v>
      </c>
      <c r="AU118" s="219" t="s">
        <v>78</v>
      </c>
      <c r="AV118" s="13" t="s">
        <v>76</v>
      </c>
      <c r="AW118" s="13" t="s">
        <v>30</v>
      </c>
      <c r="AX118" s="13" t="s">
        <v>68</v>
      </c>
      <c r="AY118" s="219" t="s">
        <v>117</v>
      </c>
    </row>
    <row r="119" spans="1:65" s="14" customFormat="1" ht="11.25">
      <c r="B119" s="220"/>
      <c r="C119" s="221"/>
      <c r="D119" s="192" t="s">
        <v>534</v>
      </c>
      <c r="E119" s="222" t="s">
        <v>19</v>
      </c>
      <c r="F119" s="223" t="s">
        <v>1047</v>
      </c>
      <c r="G119" s="221"/>
      <c r="H119" s="224">
        <v>143.40100000000001</v>
      </c>
      <c r="I119" s="225"/>
      <c r="J119" s="221"/>
      <c r="K119" s="221"/>
      <c r="L119" s="226"/>
      <c r="M119" s="227"/>
      <c r="N119" s="228"/>
      <c r="O119" s="228"/>
      <c r="P119" s="228"/>
      <c r="Q119" s="228"/>
      <c r="R119" s="228"/>
      <c r="S119" s="228"/>
      <c r="T119" s="229"/>
      <c r="AT119" s="230" t="s">
        <v>534</v>
      </c>
      <c r="AU119" s="230" t="s">
        <v>78</v>
      </c>
      <c r="AV119" s="14" t="s">
        <v>78</v>
      </c>
      <c r="AW119" s="14" t="s">
        <v>30</v>
      </c>
      <c r="AX119" s="14" t="s">
        <v>68</v>
      </c>
      <c r="AY119" s="230" t="s">
        <v>117</v>
      </c>
    </row>
    <row r="120" spans="1:65" s="13" customFormat="1" ht="11.25">
      <c r="B120" s="210"/>
      <c r="C120" s="211"/>
      <c r="D120" s="192" t="s">
        <v>534</v>
      </c>
      <c r="E120" s="212" t="s">
        <v>19</v>
      </c>
      <c r="F120" s="213" t="s">
        <v>1048</v>
      </c>
      <c r="G120" s="211"/>
      <c r="H120" s="212" t="s">
        <v>19</v>
      </c>
      <c r="I120" s="214"/>
      <c r="J120" s="211"/>
      <c r="K120" s="211"/>
      <c r="L120" s="215"/>
      <c r="M120" s="216"/>
      <c r="N120" s="217"/>
      <c r="O120" s="217"/>
      <c r="P120" s="217"/>
      <c r="Q120" s="217"/>
      <c r="R120" s="217"/>
      <c r="S120" s="217"/>
      <c r="T120" s="218"/>
      <c r="AT120" s="219" t="s">
        <v>534</v>
      </c>
      <c r="AU120" s="219" t="s">
        <v>78</v>
      </c>
      <c r="AV120" s="13" t="s">
        <v>76</v>
      </c>
      <c r="AW120" s="13" t="s">
        <v>30</v>
      </c>
      <c r="AX120" s="13" t="s">
        <v>68</v>
      </c>
      <c r="AY120" s="219" t="s">
        <v>117</v>
      </c>
    </row>
    <row r="121" spans="1:65" s="14" customFormat="1" ht="11.25">
      <c r="B121" s="220"/>
      <c r="C121" s="221"/>
      <c r="D121" s="192" t="s">
        <v>534</v>
      </c>
      <c r="E121" s="222" t="s">
        <v>19</v>
      </c>
      <c r="F121" s="223" t="s">
        <v>1049</v>
      </c>
      <c r="G121" s="221"/>
      <c r="H121" s="224">
        <v>-39.143000000000001</v>
      </c>
      <c r="I121" s="225"/>
      <c r="J121" s="221"/>
      <c r="K121" s="221"/>
      <c r="L121" s="226"/>
      <c r="M121" s="227"/>
      <c r="N121" s="228"/>
      <c r="O121" s="228"/>
      <c r="P121" s="228"/>
      <c r="Q121" s="228"/>
      <c r="R121" s="228"/>
      <c r="S121" s="228"/>
      <c r="T121" s="229"/>
      <c r="AT121" s="230" t="s">
        <v>534</v>
      </c>
      <c r="AU121" s="230" t="s">
        <v>78</v>
      </c>
      <c r="AV121" s="14" t="s">
        <v>78</v>
      </c>
      <c r="AW121" s="14" t="s">
        <v>30</v>
      </c>
      <c r="AX121" s="14" t="s">
        <v>68</v>
      </c>
      <c r="AY121" s="230" t="s">
        <v>117</v>
      </c>
    </row>
    <row r="122" spans="1:65" s="15" customFormat="1" ht="11.25">
      <c r="B122" s="231"/>
      <c r="C122" s="232"/>
      <c r="D122" s="192" t="s">
        <v>534</v>
      </c>
      <c r="E122" s="233" t="s">
        <v>19</v>
      </c>
      <c r="F122" s="234" t="s">
        <v>552</v>
      </c>
      <c r="G122" s="232"/>
      <c r="H122" s="235">
        <v>104.25800000000001</v>
      </c>
      <c r="I122" s="236"/>
      <c r="J122" s="232"/>
      <c r="K122" s="232"/>
      <c r="L122" s="237"/>
      <c r="M122" s="238"/>
      <c r="N122" s="239"/>
      <c r="O122" s="239"/>
      <c r="P122" s="239"/>
      <c r="Q122" s="239"/>
      <c r="R122" s="239"/>
      <c r="S122" s="239"/>
      <c r="T122" s="240"/>
      <c r="AT122" s="241" t="s">
        <v>534</v>
      </c>
      <c r="AU122" s="241" t="s">
        <v>78</v>
      </c>
      <c r="AV122" s="15" t="s">
        <v>123</v>
      </c>
      <c r="AW122" s="15" t="s">
        <v>30</v>
      </c>
      <c r="AX122" s="15" t="s">
        <v>76</v>
      </c>
      <c r="AY122" s="241" t="s">
        <v>117</v>
      </c>
    </row>
    <row r="123" spans="1:65" s="11" customFormat="1" ht="22.9" customHeight="1">
      <c r="B123" s="165"/>
      <c r="C123" s="166"/>
      <c r="D123" s="167" t="s">
        <v>67</v>
      </c>
      <c r="E123" s="208" t="s">
        <v>78</v>
      </c>
      <c r="F123" s="208" t="s">
        <v>662</v>
      </c>
      <c r="G123" s="166"/>
      <c r="H123" s="166"/>
      <c r="I123" s="169"/>
      <c r="J123" s="209">
        <f>BK123</f>
        <v>0</v>
      </c>
      <c r="K123" s="166"/>
      <c r="L123" s="171"/>
      <c r="M123" s="172"/>
      <c r="N123" s="173"/>
      <c r="O123" s="173"/>
      <c r="P123" s="174">
        <f>SUM(P124:P130)</f>
        <v>0</v>
      </c>
      <c r="Q123" s="173"/>
      <c r="R123" s="174">
        <f>SUM(R124:R130)</f>
        <v>5.2031200399999999</v>
      </c>
      <c r="S123" s="173"/>
      <c r="T123" s="175">
        <f>SUM(T124:T130)</f>
        <v>0</v>
      </c>
      <c r="AR123" s="176" t="s">
        <v>76</v>
      </c>
      <c r="AT123" s="177" t="s">
        <v>67</v>
      </c>
      <c r="AU123" s="177" t="s">
        <v>76</v>
      </c>
      <c r="AY123" s="176" t="s">
        <v>117</v>
      </c>
      <c r="BK123" s="178">
        <f>SUM(BK124:BK130)</f>
        <v>0</v>
      </c>
    </row>
    <row r="124" spans="1:65" s="2" customFormat="1" ht="16.5" customHeight="1">
      <c r="A124" s="35"/>
      <c r="B124" s="36"/>
      <c r="C124" s="179" t="s">
        <v>153</v>
      </c>
      <c r="D124" s="179" t="s">
        <v>118</v>
      </c>
      <c r="E124" s="180" t="s">
        <v>1050</v>
      </c>
      <c r="F124" s="181" t="s">
        <v>1051</v>
      </c>
      <c r="G124" s="182" t="s">
        <v>410</v>
      </c>
      <c r="H124" s="183">
        <v>2.306</v>
      </c>
      <c r="I124" s="184"/>
      <c r="J124" s="185">
        <f>ROUND(I124*H124,2)</f>
        <v>0</v>
      </c>
      <c r="K124" s="181" t="s">
        <v>519</v>
      </c>
      <c r="L124" s="40"/>
      <c r="M124" s="186" t="s">
        <v>19</v>
      </c>
      <c r="N124" s="187" t="s">
        <v>39</v>
      </c>
      <c r="O124" s="65"/>
      <c r="P124" s="188">
        <f>O124*H124</f>
        <v>0</v>
      </c>
      <c r="Q124" s="188">
        <v>2.2563399999999998</v>
      </c>
      <c r="R124" s="188">
        <f>Q124*H124</f>
        <v>5.2031200399999999</v>
      </c>
      <c r="S124" s="188">
        <v>0</v>
      </c>
      <c r="T124" s="189">
        <f>S124*H124</f>
        <v>0</v>
      </c>
      <c r="U124" s="35"/>
      <c r="V124" s="35"/>
      <c r="W124" s="35"/>
      <c r="X124" s="35"/>
      <c r="Y124" s="35"/>
      <c r="Z124" s="35"/>
      <c r="AA124" s="35"/>
      <c r="AB124" s="35"/>
      <c r="AC124" s="35"/>
      <c r="AD124" s="35"/>
      <c r="AE124" s="35"/>
      <c r="AR124" s="190" t="s">
        <v>123</v>
      </c>
      <c r="AT124" s="190" t="s">
        <v>118</v>
      </c>
      <c r="AU124" s="190" t="s">
        <v>78</v>
      </c>
      <c r="AY124" s="18" t="s">
        <v>117</v>
      </c>
      <c r="BE124" s="191">
        <f>IF(N124="základní",J124,0)</f>
        <v>0</v>
      </c>
      <c r="BF124" s="191">
        <f>IF(N124="snížená",J124,0)</f>
        <v>0</v>
      </c>
      <c r="BG124" s="191">
        <f>IF(N124="zákl. přenesená",J124,0)</f>
        <v>0</v>
      </c>
      <c r="BH124" s="191">
        <f>IF(N124="sníž. přenesená",J124,0)</f>
        <v>0</v>
      </c>
      <c r="BI124" s="191">
        <f>IF(N124="nulová",J124,0)</f>
        <v>0</v>
      </c>
      <c r="BJ124" s="18" t="s">
        <v>76</v>
      </c>
      <c r="BK124" s="191">
        <f>ROUND(I124*H124,2)</f>
        <v>0</v>
      </c>
      <c r="BL124" s="18" t="s">
        <v>123</v>
      </c>
      <c r="BM124" s="190" t="s">
        <v>1052</v>
      </c>
    </row>
    <row r="125" spans="1:65" s="2" customFormat="1" ht="58.5">
      <c r="A125" s="35"/>
      <c r="B125" s="36"/>
      <c r="C125" s="37"/>
      <c r="D125" s="192" t="s">
        <v>521</v>
      </c>
      <c r="E125" s="37"/>
      <c r="F125" s="193" t="s">
        <v>666</v>
      </c>
      <c r="G125" s="37"/>
      <c r="H125" s="37"/>
      <c r="I125" s="109"/>
      <c r="J125" s="37"/>
      <c r="K125" s="37"/>
      <c r="L125" s="40"/>
      <c r="M125" s="194"/>
      <c r="N125" s="195"/>
      <c r="O125" s="65"/>
      <c r="P125" s="65"/>
      <c r="Q125" s="65"/>
      <c r="R125" s="65"/>
      <c r="S125" s="65"/>
      <c r="T125" s="66"/>
      <c r="U125" s="35"/>
      <c r="V125" s="35"/>
      <c r="W125" s="35"/>
      <c r="X125" s="35"/>
      <c r="Y125" s="35"/>
      <c r="Z125" s="35"/>
      <c r="AA125" s="35"/>
      <c r="AB125" s="35"/>
      <c r="AC125" s="35"/>
      <c r="AD125" s="35"/>
      <c r="AE125" s="35"/>
      <c r="AT125" s="18" t="s">
        <v>521</v>
      </c>
      <c r="AU125" s="18" t="s">
        <v>78</v>
      </c>
    </row>
    <row r="126" spans="1:65" s="13" customFormat="1" ht="11.25">
      <c r="B126" s="210"/>
      <c r="C126" s="211"/>
      <c r="D126" s="192" t="s">
        <v>534</v>
      </c>
      <c r="E126" s="212" t="s">
        <v>19</v>
      </c>
      <c r="F126" s="213" t="s">
        <v>1053</v>
      </c>
      <c r="G126" s="211"/>
      <c r="H126" s="212" t="s">
        <v>19</v>
      </c>
      <c r="I126" s="214"/>
      <c r="J126" s="211"/>
      <c r="K126" s="211"/>
      <c r="L126" s="215"/>
      <c r="M126" s="216"/>
      <c r="N126" s="217"/>
      <c r="O126" s="217"/>
      <c r="P126" s="217"/>
      <c r="Q126" s="217"/>
      <c r="R126" s="217"/>
      <c r="S126" s="217"/>
      <c r="T126" s="218"/>
      <c r="AT126" s="219" t="s">
        <v>534</v>
      </c>
      <c r="AU126" s="219" t="s">
        <v>78</v>
      </c>
      <c r="AV126" s="13" t="s">
        <v>76</v>
      </c>
      <c r="AW126" s="13" t="s">
        <v>30</v>
      </c>
      <c r="AX126" s="13" t="s">
        <v>68</v>
      </c>
      <c r="AY126" s="219" t="s">
        <v>117</v>
      </c>
    </row>
    <row r="127" spans="1:65" s="14" customFormat="1" ht="11.25">
      <c r="B127" s="220"/>
      <c r="C127" s="221"/>
      <c r="D127" s="192" t="s">
        <v>534</v>
      </c>
      <c r="E127" s="222" t="s">
        <v>19</v>
      </c>
      <c r="F127" s="223" t="s">
        <v>1054</v>
      </c>
      <c r="G127" s="221"/>
      <c r="H127" s="224">
        <v>0.626</v>
      </c>
      <c r="I127" s="225"/>
      <c r="J127" s="221"/>
      <c r="K127" s="221"/>
      <c r="L127" s="226"/>
      <c r="M127" s="227"/>
      <c r="N127" s="228"/>
      <c r="O127" s="228"/>
      <c r="P127" s="228"/>
      <c r="Q127" s="228"/>
      <c r="R127" s="228"/>
      <c r="S127" s="228"/>
      <c r="T127" s="229"/>
      <c r="AT127" s="230" t="s">
        <v>534</v>
      </c>
      <c r="AU127" s="230" t="s">
        <v>78</v>
      </c>
      <c r="AV127" s="14" t="s">
        <v>78</v>
      </c>
      <c r="AW127" s="14" t="s">
        <v>30</v>
      </c>
      <c r="AX127" s="14" t="s">
        <v>68</v>
      </c>
      <c r="AY127" s="230" t="s">
        <v>117</v>
      </c>
    </row>
    <row r="128" spans="1:65" s="13" customFormat="1" ht="11.25">
      <c r="B128" s="210"/>
      <c r="C128" s="211"/>
      <c r="D128" s="192" t="s">
        <v>534</v>
      </c>
      <c r="E128" s="212" t="s">
        <v>19</v>
      </c>
      <c r="F128" s="213" t="s">
        <v>1053</v>
      </c>
      <c r="G128" s="211"/>
      <c r="H128" s="212" t="s">
        <v>19</v>
      </c>
      <c r="I128" s="214"/>
      <c r="J128" s="211"/>
      <c r="K128" s="211"/>
      <c r="L128" s="215"/>
      <c r="M128" s="216"/>
      <c r="N128" s="217"/>
      <c r="O128" s="217"/>
      <c r="P128" s="217"/>
      <c r="Q128" s="217"/>
      <c r="R128" s="217"/>
      <c r="S128" s="217"/>
      <c r="T128" s="218"/>
      <c r="AT128" s="219" t="s">
        <v>534</v>
      </c>
      <c r="AU128" s="219" t="s">
        <v>78</v>
      </c>
      <c r="AV128" s="13" t="s">
        <v>76</v>
      </c>
      <c r="AW128" s="13" t="s">
        <v>30</v>
      </c>
      <c r="AX128" s="13" t="s">
        <v>68</v>
      </c>
      <c r="AY128" s="219" t="s">
        <v>117</v>
      </c>
    </row>
    <row r="129" spans="1:65" s="14" customFormat="1" ht="11.25">
      <c r="B129" s="220"/>
      <c r="C129" s="221"/>
      <c r="D129" s="192" t="s">
        <v>534</v>
      </c>
      <c r="E129" s="222" t="s">
        <v>19</v>
      </c>
      <c r="F129" s="223" t="s">
        <v>1055</v>
      </c>
      <c r="G129" s="221"/>
      <c r="H129" s="224">
        <v>1.68</v>
      </c>
      <c r="I129" s="225"/>
      <c r="J129" s="221"/>
      <c r="K129" s="221"/>
      <c r="L129" s="226"/>
      <c r="M129" s="227"/>
      <c r="N129" s="228"/>
      <c r="O129" s="228"/>
      <c r="P129" s="228"/>
      <c r="Q129" s="228"/>
      <c r="R129" s="228"/>
      <c r="S129" s="228"/>
      <c r="T129" s="229"/>
      <c r="AT129" s="230" t="s">
        <v>534</v>
      </c>
      <c r="AU129" s="230" t="s">
        <v>78</v>
      </c>
      <c r="AV129" s="14" t="s">
        <v>78</v>
      </c>
      <c r="AW129" s="14" t="s">
        <v>30</v>
      </c>
      <c r="AX129" s="14" t="s">
        <v>68</v>
      </c>
      <c r="AY129" s="230" t="s">
        <v>117</v>
      </c>
    </row>
    <row r="130" spans="1:65" s="15" customFormat="1" ht="11.25">
      <c r="B130" s="231"/>
      <c r="C130" s="232"/>
      <c r="D130" s="192" t="s">
        <v>534</v>
      </c>
      <c r="E130" s="233" t="s">
        <v>19</v>
      </c>
      <c r="F130" s="234" t="s">
        <v>552</v>
      </c>
      <c r="G130" s="232"/>
      <c r="H130" s="235">
        <v>2.306</v>
      </c>
      <c r="I130" s="236"/>
      <c r="J130" s="232"/>
      <c r="K130" s="232"/>
      <c r="L130" s="237"/>
      <c r="M130" s="238"/>
      <c r="N130" s="239"/>
      <c r="O130" s="239"/>
      <c r="P130" s="239"/>
      <c r="Q130" s="239"/>
      <c r="R130" s="239"/>
      <c r="S130" s="239"/>
      <c r="T130" s="240"/>
      <c r="AT130" s="241" t="s">
        <v>534</v>
      </c>
      <c r="AU130" s="241" t="s">
        <v>78</v>
      </c>
      <c r="AV130" s="15" t="s">
        <v>123</v>
      </c>
      <c r="AW130" s="15" t="s">
        <v>30</v>
      </c>
      <c r="AX130" s="15" t="s">
        <v>76</v>
      </c>
      <c r="AY130" s="241" t="s">
        <v>117</v>
      </c>
    </row>
    <row r="131" spans="1:65" s="11" customFormat="1" ht="22.9" customHeight="1">
      <c r="B131" s="165"/>
      <c r="C131" s="166"/>
      <c r="D131" s="167" t="s">
        <v>67</v>
      </c>
      <c r="E131" s="208" t="s">
        <v>132</v>
      </c>
      <c r="F131" s="208" t="s">
        <v>679</v>
      </c>
      <c r="G131" s="166"/>
      <c r="H131" s="166"/>
      <c r="I131" s="169"/>
      <c r="J131" s="209">
        <f>BK131</f>
        <v>0</v>
      </c>
      <c r="K131" s="166"/>
      <c r="L131" s="171"/>
      <c r="M131" s="172"/>
      <c r="N131" s="173"/>
      <c r="O131" s="173"/>
      <c r="P131" s="174">
        <f>SUM(P132:P139)</f>
        <v>0</v>
      </c>
      <c r="Q131" s="173"/>
      <c r="R131" s="174">
        <f>SUM(R132:R139)</f>
        <v>52.299236220000004</v>
      </c>
      <c r="S131" s="173"/>
      <c r="T131" s="175">
        <f>SUM(T132:T139)</f>
        <v>0</v>
      </c>
      <c r="AR131" s="176" t="s">
        <v>76</v>
      </c>
      <c r="AT131" s="177" t="s">
        <v>67</v>
      </c>
      <c r="AU131" s="177" t="s">
        <v>76</v>
      </c>
      <c r="AY131" s="176" t="s">
        <v>117</v>
      </c>
      <c r="BK131" s="178">
        <f>SUM(BK132:BK139)</f>
        <v>0</v>
      </c>
    </row>
    <row r="132" spans="1:65" s="2" customFormat="1" ht="16.5" customHeight="1">
      <c r="A132" s="35"/>
      <c r="B132" s="36"/>
      <c r="C132" s="179" t="s">
        <v>571</v>
      </c>
      <c r="D132" s="179" t="s">
        <v>118</v>
      </c>
      <c r="E132" s="180" t="s">
        <v>1056</v>
      </c>
      <c r="F132" s="181" t="s">
        <v>1057</v>
      </c>
      <c r="G132" s="182" t="s">
        <v>410</v>
      </c>
      <c r="H132" s="183">
        <v>21.318000000000001</v>
      </c>
      <c r="I132" s="184"/>
      <c r="J132" s="185">
        <f>ROUND(I132*H132,2)</f>
        <v>0</v>
      </c>
      <c r="K132" s="181" t="s">
        <v>519</v>
      </c>
      <c r="L132" s="40"/>
      <c r="M132" s="186" t="s">
        <v>19</v>
      </c>
      <c r="N132" s="187" t="s">
        <v>39</v>
      </c>
      <c r="O132" s="65"/>
      <c r="P132" s="188">
        <f>O132*H132</f>
        <v>0</v>
      </c>
      <c r="Q132" s="188">
        <v>2.45329</v>
      </c>
      <c r="R132" s="188">
        <f>Q132*H132</f>
        <v>52.299236220000004</v>
      </c>
      <c r="S132" s="188">
        <v>0</v>
      </c>
      <c r="T132" s="189">
        <f>S132*H132</f>
        <v>0</v>
      </c>
      <c r="U132" s="35"/>
      <c r="V132" s="35"/>
      <c r="W132" s="35"/>
      <c r="X132" s="35"/>
      <c r="Y132" s="35"/>
      <c r="Z132" s="35"/>
      <c r="AA132" s="35"/>
      <c r="AB132" s="35"/>
      <c r="AC132" s="35"/>
      <c r="AD132" s="35"/>
      <c r="AE132" s="35"/>
      <c r="AR132" s="190" t="s">
        <v>123</v>
      </c>
      <c r="AT132" s="190" t="s">
        <v>118</v>
      </c>
      <c r="AU132" s="190" t="s">
        <v>78</v>
      </c>
      <c r="AY132" s="18" t="s">
        <v>117</v>
      </c>
      <c r="BE132" s="191">
        <f>IF(N132="základní",J132,0)</f>
        <v>0</v>
      </c>
      <c r="BF132" s="191">
        <f>IF(N132="snížená",J132,0)</f>
        <v>0</v>
      </c>
      <c r="BG132" s="191">
        <f>IF(N132="zákl. přenesená",J132,0)</f>
        <v>0</v>
      </c>
      <c r="BH132" s="191">
        <f>IF(N132="sníž. přenesená",J132,0)</f>
        <v>0</v>
      </c>
      <c r="BI132" s="191">
        <f>IF(N132="nulová",J132,0)</f>
        <v>0</v>
      </c>
      <c r="BJ132" s="18" t="s">
        <v>76</v>
      </c>
      <c r="BK132" s="191">
        <f>ROUND(I132*H132,2)</f>
        <v>0</v>
      </c>
      <c r="BL132" s="18" t="s">
        <v>123</v>
      </c>
      <c r="BM132" s="190" t="s">
        <v>1058</v>
      </c>
    </row>
    <row r="133" spans="1:65" s="2" customFormat="1" ht="117">
      <c r="A133" s="35"/>
      <c r="B133" s="36"/>
      <c r="C133" s="37"/>
      <c r="D133" s="192" t="s">
        <v>521</v>
      </c>
      <c r="E133" s="37"/>
      <c r="F133" s="193" t="s">
        <v>1059</v>
      </c>
      <c r="G133" s="37"/>
      <c r="H133" s="37"/>
      <c r="I133" s="109"/>
      <c r="J133" s="37"/>
      <c r="K133" s="37"/>
      <c r="L133" s="40"/>
      <c r="M133" s="194"/>
      <c r="N133" s="195"/>
      <c r="O133" s="65"/>
      <c r="P133" s="65"/>
      <c r="Q133" s="65"/>
      <c r="R133" s="65"/>
      <c r="S133" s="65"/>
      <c r="T133" s="66"/>
      <c r="U133" s="35"/>
      <c r="V133" s="35"/>
      <c r="W133" s="35"/>
      <c r="X133" s="35"/>
      <c r="Y133" s="35"/>
      <c r="Z133" s="35"/>
      <c r="AA133" s="35"/>
      <c r="AB133" s="35"/>
      <c r="AC133" s="35"/>
      <c r="AD133" s="35"/>
      <c r="AE133" s="35"/>
      <c r="AT133" s="18" t="s">
        <v>521</v>
      </c>
      <c r="AU133" s="18" t="s">
        <v>78</v>
      </c>
    </row>
    <row r="134" spans="1:65" s="2" customFormat="1" ht="29.25">
      <c r="A134" s="35"/>
      <c r="B134" s="36"/>
      <c r="C134" s="37"/>
      <c r="D134" s="192" t="s">
        <v>125</v>
      </c>
      <c r="E134" s="37"/>
      <c r="F134" s="193" t="s">
        <v>557</v>
      </c>
      <c r="G134" s="37"/>
      <c r="H134" s="37"/>
      <c r="I134" s="109"/>
      <c r="J134" s="37"/>
      <c r="K134" s="37"/>
      <c r="L134" s="40"/>
      <c r="M134" s="194"/>
      <c r="N134" s="195"/>
      <c r="O134" s="65"/>
      <c r="P134" s="65"/>
      <c r="Q134" s="65"/>
      <c r="R134" s="65"/>
      <c r="S134" s="65"/>
      <c r="T134" s="66"/>
      <c r="U134" s="35"/>
      <c r="V134" s="35"/>
      <c r="W134" s="35"/>
      <c r="X134" s="35"/>
      <c r="Y134" s="35"/>
      <c r="Z134" s="35"/>
      <c r="AA134" s="35"/>
      <c r="AB134" s="35"/>
      <c r="AC134" s="35"/>
      <c r="AD134" s="35"/>
      <c r="AE134" s="35"/>
      <c r="AT134" s="18" t="s">
        <v>125</v>
      </c>
      <c r="AU134" s="18" t="s">
        <v>78</v>
      </c>
    </row>
    <row r="135" spans="1:65" s="13" customFormat="1" ht="11.25">
      <c r="B135" s="210"/>
      <c r="C135" s="211"/>
      <c r="D135" s="192" t="s">
        <v>534</v>
      </c>
      <c r="E135" s="212" t="s">
        <v>19</v>
      </c>
      <c r="F135" s="213" t="s">
        <v>1060</v>
      </c>
      <c r="G135" s="211"/>
      <c r="H135" s="212" t="s">
        <v>19</v>
      </c>
      <c r="I135" s="214"/>
      <c r="J135" s="211"/>
      <c r="K135" s="211"/>
      <c r="L135" s="215"/>
      <c r="M135" s="216"/>
      <c r="N135" s="217"/>
      <c r="O135" s="217"/>
      <c r="P135" s="217"/>
      <c r="Q135" s="217"/>
      <c r="R135" s="217"/>
      <c r="S135" s="217"/>
      <c r="T135" s="218"/>
      <c r="AT135" s="219" t="s">
        <v>534</v>
      </c>
      <c r="AU135" s="219" t="s">
        <v>78</v>
      </c>
      <c r="AV135" s="13" t="s">
        <v>76</v>
      </c>
      <c r="AW135" s="13" t="s">
        <v>30</v>
      </c>
      <c r="AX135" s="13" t="s">
        <v>68</v>
      </c>
      <c r="AY135" s="219" t="s">
        <v>117</v>
      </c>
    </row>
    <row r="136" spans="1:65" s="14" customFormat="1" ht="11.25">
      <c r="B136" s="220"/>
      <c r="C136" s="221"/>
      <c r="D136" s="192" t="s">
        <v>534</v>
      </c>
      <c r="E136" s="222" t="s">
        <v>19</v>
      </c>
      <c r="F136" s="223" t="s">
        <v>1061</v>
      </c>
      <c r="G136" s="221"/>
      <c r="H136" s="224">
        <v>2.9049999999999998</v>
      </c>
      <c r="I136" s="225"/>
      <c r="J136" s="221"/>
      <c r="K136" s="221"/>
      <c r="L136" s="226"/>
      <c r="M136" s="227"/>
      <c r="N136" s="228"/>
      <c r="O136" s="228"/>
      <c r="P136" s="228"/>
      <c r="Q136" s="228"/>
      <c r="R136" s="228"/>
      <c r="S136" s="228"/>
      <c r="T136" s="229"/>
      <c r="AT136" s="230" t="s">
        <v>534</v>
      </c>
      <c r="AU136" s="230" t="s">
        <v>78</v>
      </c>
      <c r="AV136" s="14" t="s">
        <v>78</v>
      </c>
      <c r="AW136" s="14" t="s">
        <v>30</v>
      </c>
      <c r="AX136" s="14" t="s">
        <v>68</v>
      </c>
      <c r="AY136" s="230" t="s">
        <v>117</v>
      </c>
    </row>
    <row r="137" spans="1:65" s="13" customFormat="1" ht="11.25">
      <c r="B137" s="210"/>
      <c r="C137" s="211"/>
      <c r="D137" s="192" t="s">
        <v>534</v>
      </c>
      <c r="E137" s="212" t="s">
        <v>19</v>
      </c>
      <c r="F137" s="213" t="s">
        <v>1062</v>
      </c>
      <c r="G137" s="211"/>
      <c r="H137" s="212" t="s">
        <v>19</v>
      </c>
      <c r="I137" s="214"/>
      <c r="J137" s="211"/>
      <c r="K137" s="211"/>
      <c r="L137" s="215"/>
      <c r="M137" s="216"/>
      <c r="N137" s="217"/>
      <c r="O137" s="217"/>
      <c r="P137" s="217"/>
      <c r="Q137" s="217"/>
      <c r="R137" s="217"/>
      <c r="S137" s="217"/>
      <c r="T137" s="218"/>
      <c r="AT137" s="219" t="s">
        <v>534</v>
      </c>
      <c r="AU137" s="219" t="s">
        <v>78</v>
      </c>
      <c r="AV137" s="13" t="s">
        <v>76</v>
      </c>
      <c r="AW137" s="13" t="s">
        <v>30</v>
      </c>
      <c r="AX137" s="13" t="s">
        <v>68</v>
      </c>
      <c r="AY137" s="219" t="s">
        <v>117</v>
      </c>
    </row>
    <row r="138" spans="1:65" s="14" customFormat="1" ht="11.25">
      <c r="B138" s="220"/>
      <c r="C138" s="221"/>
      <c r="D138" s="192" t="s">
        <v>534</v>
      </c>
      <c r="E138" s="222" t="s">
        <v>19</v>
      </c>
      <c r="F138" s="223" t="s">
        <v>1063</v>
      </c>
      <c r="G138" s="221"/>
      <c r="H138" s="224">
        <v>18.413</v>
      </c>
      <c r="I138" s="225"/>
      <c r="J138" s="221"/>
      <c r="K138" s="221"/>
      <c r="L138" s="226"/>
      <c r="M138" s="227"/>
      <c r="N138" s="228"/>
      <c r="O138" s="228"/>
      <c r="P138" s="228"/>
      <c r="Q138" s="228"/>
      <c r="R138" s="228"/>
      <c r="S138" s="228"/>
      <c r="T138" s="229"/>
      <c r="AT138" s="230" t="s">
        <v>534</v>
      </c>
      <c r="AU138" s="230" t="s">
        <v>78</v>
      </c>
      <c r="AV138" s="14" t="s">
        <v>78</v>
      </c>
      <c r="AW138" s="14" t="s">
        <v>30</v>
      </c>
      <c r="AX138" s="14" t="s">
        <v>68</v>
      </c>
      <c r="AY138" s="230" t="s">
        <v>117</v>
      </c>
    </row>
    <row r="139" spans="1:65" s="15" customFormat="1" ht="11.25">
      <c r="B139" s="231"/>
      <c r="C139" s="232"/>
      <c r="D139" s="192" t="s">
        <v>534</v>
      </c>
      <c r="E139" s="233" t="s">
        <v>19</v>
      </c>
      <c r="F139" s="234" t="s">
        <v>552</v>
      </c>
      <c r="G139" s="232"/>
      <c r="H139" s="235">
        <v>21.318000000000001</v>
      </c>
      <c r="I139" s="236"/>
      <c r="J139" s="232"/>
      <c r="K139" s="232"/>
      <c r="L139" s="237"/>
      <c r="M139" s="238"/>
      <c r="N139" s="239"/>
      <c r="O139" s="239"/>
      <c r="P139" s="239"/>
      <c r="Q139" s="239"/>
      <c r="R139" s="239"/>
      <c r="S139" s="239"/>
      <c r="T139" s="240"/>
      <c r="AT139" s="241" t="s">
        <v>534</v>
      </c>
      <c r="AU139" s="241" t="s">
        <v>78</v>
      </c>
      <c r="AV139" s="15" t="s">
        <v>123</v>
      </c>
      <c r="AW139" s="15" t="s">
        <v>30</v>
      </c>
      <c r="AX139" s="15" t="s">
        <v>76</v>
      </c>
      <c r="AY139" s="241" t="s">
        <v>117</v>
      </c>
    </row>
    <row r="140" spans="1:65" s="11" customFormat="1" ht="22.9" customHeight="1">
      <c r="B140" s="165"/>
      <c r="C140" s="166"/>
      <c r="D140" s="167" t="s">
        <v>67</v>
      </c>
      <c r="E140" s="208" t="s">
        <v>123</v>
      </c>
      <c r="F140" s="208" t="s">
        <v>1064</v>
      </c>
      <c r="G140" s="166"/>
      <c r="H140" s="166"/>
      <c r="I140" s="169"/>
      <c r="J140" s="209">
        <f>BK140</f>
        <v>0</v>
      </c>
      <c r="K140" s="166"/>
      <c r="L140" s="171"/>
      <c r="M140" s="172"/>
      <c r="N140" s="173"/>
      <c r="O140" s="173"/>
      <c r="P140" s="174">
        <f>SUM(P141:P179)</f>
        <v>0</v>
      </c>
      <c r="Q140" s="173"/>
      <c r="R140" s="174">
        <f>SUM(R141:R179)</f>
        <v>29.651161639999998</v>
      </c>
      <c r="S140" s="173"/>
      <c r="T140" s="175">
        <f>SUM(T141:T179)</f>
        <v>0</v>
      </c>
      <c r="AR140" s="176" t="s">
        <v>76</v>
      </c>
      <c r="AT140" s="177" t="s">
        <v>67</v>
      </c>
      <c r="AU140" s="177" t="s">
        <v>76</v>
      </c>
      <c r="AY140" s="176" t="s">
        <v>117</v>
      </c>
      <c r="BK140" s="178">
        <f>SUM(BK141:BK179)</f>
        <v>0</v>
      </c>
    </row>
    <row r="141" spans="1:65" s="2" customFormat="1" ht="21.75" customHeight="1">
      <c r="A141" s="35"/>
      <c r="B141" s="36"/>
      <c r="C141" s="179" t="s">
        <v>158</v>
      </c>
      <c r="D141" s="179" t="s">
        <v>118</v>
      </c>
      <c r="E141" s="180" t="s">
        <v>1065</v>
      </c>
      <c r="F141" s="181" t="s">
        <v>1066</v>
      </c>
      <c r="G141" s="182" t="s">
        <v>410</v>
      </c>
      <c r="H141" s="183">
        <v>2.254</v>
      </c>
      <c r="I141" s="184"/>
      <c r="J141" s="185">
        <f>ROUND(I141*H141,2)</f>
        <v>0</v>
      </c>
      <c r="K141" s="181" t="s">
        <v>519</v>
      </c>
      <c r="L141" s="40"/>
      <c r="M141" s="186" t="s">
        <v>19</v>
      </c>
      <c r="N141" s="187" t="s">
        <v>39</v>
      </c>
      <c r="O141" s="65"/>
      <c r="P141" s="188">
        <f>O141*H141</f>
        <v>0</v>
      </c>
      <c r="Q141" s="188">
        <v>2.45343</v>
      </c>
      <c r="R141" s="188">
        <f>Q141*H141</f>
        <v>5.5300312199999997</v>
      </c>
      <c r="S141" s="188">
        <v>0</v>
      </c>
      <c r="T141" s="189">
        <f>S141*H141</f>
        <v>0</v>
      </c>
      <c r="U141" s="35"/>
      <c r="V141" s="35"/>
      <c r="W141" s="35"/>
      <c r="X141" s="35"/>
      <c r="Y141" s="35"/>
      <c r="Z141" s="35"/>
      <c r="AA141" s="35"/>
      <c r="AB141" s="35"/>
      <c r="AC141" s="35"/>
      <c r="AD141" s="35"/>
      <c r="AE141" s="35"/>
      <c r="AR141" s="190" t="s">
        <v>123</v>
      </c>
      <c r="AT141" s="190" t="s">
        <v>118</v>
      </c>
      <c r="AU141" s="190" t="s">
        <v>78</v>
      </c>
      <c r="AY141" s="18" t="s">
        <v>117</v>
      </c>
      <c r="BE141" s="191">
        <f>IF(N141="základní",J141,0)</f>
        <v>0</v>
      </c>
      <c r="BF141" s="191">
        <f>IF(N141="snížená",J141,0)</f>
        <v>0</v>
      </c>
      <c r="BG141" s="191">
        <f>IF(N141="zákl. přenesená",J141,0)</f>
        <v>0</v>
      </c>
      <c r="BH141" s="191">
        <f>IF(N141="sníž. přenesená",J141,0)</f>
        <v>0</v>
      </c>
      <c r="BI141" s="191">
        <f>IF(N141="nulová",J141,0)</f>
        <v>0</v>
      </c>
      <c r="BJ141" s="18" t="s">
        <v>76</v>
      </c>
      <c r="BK141" s="191">
        <f>ROUND(I141*H141,2)</f>
        <v>0</v>
      </c>
      <c r="BL141" s="18" t="s">
        <v>123</v>
      </c>
      <c r="BM141" s="190" t="s">
        <v>1067</v>
      </c>
    </row>
    <row r="142" spans="1:65" s="2" customFormat="1" ht="39">
      <c r="A142" s="35"/>
      <c r="B142" s="36"/>
      <c r="C142" s="37"/>
      <c r="D142" s="192" t="s">
        <v>521</v>
      </c>
      <c r="E142" s="37"/>
      <c r="F142" s="193" t="s">
        <v>1068</v>
      </c>
      <c r="G142" s="37"/>
      <c r="H142" s="37"/>
      <c r="I142" s="109"/>
      <c r="J142" s="37"/>
      <c r="K142" s="37"/>
      <c r="L142" s="40"/>
      <c r="M142" s="194"/>
      <c r="N142" s="195"/>
      <c r="O142" s="65"/>
      <c r="P142" s="65"/>
      <c r="Q142" s="65"/>
      <c r="R142" s="65"/>
      <c r="S142" s="65"/>
      <c r="T142" s="66"/>
      <c r="U142" s="35"/>
      <c r="V142" s="35"/>
      <c r="W142" s="35"/>
      <c r="X142" s="35"/>
      <c r="Y142" s="35"/>
      <c r="Z142" s="35"/>
      <c r="AA142" s="35"/>
      <c r="AB142" s="35"/>
      <c r="AC142" s="35"/>
      <c r="AD142" s="35"/>
      <c r="AE142" s="35"/>
      <c r="AT142" s="18" t="s">
        <v>521</v>
      </c>
      <c r="AU142" s="18" t="s">
        <v>78</v>
      </c>
    </row>
    <row r="143" spans="1:65" s="2" customFormat="1" ht="48.75">
      <c r="A143" s="35"/>
      <c r="B143" s="36"/>
      <c r="C143" s="37"/>
      <c r="D143" s="192" t="s">
        <v>125</v>
      </c>
      <c r="E143" s="37"/>
      <c r="F143" s="193" t="s">
        <v>1069</v>
      </c>
      <c r="G143" s="37"/>
      <c r="H143" s="37"/>
      <c r="I143" s="109"/>
      <c r="J143" s="37"/>
      <c r="K143" s="37"/>
      <c r="L143" s="40"/>
      <c r="M143" s="194"/>
      <c r="N143" s="195"/>
      <c r="O143" s="65"/>
      <c r="P143" s="65"/>
      <c r="Q143" s="65"/>
      <c r="R143" s="65"/>
      <c r="S143" s="65"/>
      <c r="T143" s="66"/>
      <c r="U143" s="35"/>
      <c r="V143" s="35"/>
      <c r="W143" s="35"/>
      <c r="X143" s="35"/>
      <c r="Y143" s="35"/>
      <c r="Z143" s="35"/>
      <c r="AA143" s="35"/>
      <c r="AB143" s="35"/>
      <c r="AC143" s="35"/>
      <c r="AD143" s="35"/>
      <c r="AE143" s="35"/>
      <c r="AT143" s="18" t="s">
        <v>125</v>
      </c>
      <c r="AU143" s="18" t="s">
        <v>78</v>
      </c>
    </row>
    <row r="144" spans="1:65" s="13" customFormat="1" ht="11.25">
      <c r="B144" s="210"/>
      <c r="C144" s="211"/>
      <c r="D144" s="192" t="s">
        <v>534</v>
      </c>
      <c r="E144" s="212" t="s">
        <v>19</v>
      </c>
      <c r="F144" s="213" t="s">
        <v>1070</v>
      </c>
      <c r="G144" s="211"/>
      <c r="H144" s="212" t="s">
        <v>19</v>
      </c>
      <c r="I144" s="214"/>
      <c r="J144" s="211"/>
      <c r="K144" s="211"/>
      <c r="L144" s="215"/>
      <c r="M144" s="216"/>
      <c r="N144" s="217"/>
      <c r="O144" s="217"/>
      <c r="P144" s="217"/>
      <c r="Q144" s="217"/>
      <c r="R144" s="217"/>
      <c r="S144" s="217"/>
      <c r="T144" s="218"/>
      <c r="AT144" s="219" t="s">
        <v>534</v>
      </c>
      <c r="AU144" s="219" t="s">
        <v>78</v>
      </c>
      <c r="AV144" s="13" t="s">
        <v>76</v>
      </c>
      <c r="AW144" s="13" t="s">
        <v>30</v>
      </c>
      <c r="AX144" s="13" t="s">
        <v>68</v>
      </c>
      <c r="AY144" s="219" t="s">
        <v>117</v>
      </c>
    </row>
    <row r="145" spans="1:65" s="14" customFormat="1" ht="11.25">
      <c r="B145" s="220"/>
      <c r="C145" s="221"/>
      <c r="D145" s="192" t="s">
        <v>534</v>
      </c>
      <c r="E145" s="222" t="s">
        <v>19</v>
      </c>
      <c r="F145" s="223" t="s">
        <v>1071</v>
      </c>
      <c r="G145" s="221"/>
      <c r="H145" s="224">
        <v>2.254</v>
      </c>
      <c r="I145" s="225"/>
      <c r="J145" s="221"/>
      <c r="K145" s="221"/>
      <c r="L145" s="226"/>
      <c r="M145" s="227"/>
      <c r="N145" s="228"/>
      <c r="O145" s="228"/>
      <c r="P145" s="228"/>
      <c r="Q145" s="228"/>
      <c r="R145" s="228"/>
      <c r="S145" s="228"/>
      <c r="T145" s="229"/>
      <c r="AT145" s="230" t="s">
        <v>534</v>
      </c>
      <c r="AU145" s="230" t="s">
        <v>78</v>
      </c>
      <c r="AV145" s="14" t="s">
        <v>78</v>
      </c>
      <c r="AW145" s="14" t="s">
        <v>30</v>
      </c>
      <c r="AX145" s="14" t="s">
        <v>76</v>
      </c>
      <c r="AY145" s="230" t="s">
        <v>117</v>
      </c>
    </row>
    <row r="146" spans="1:65" s="2" customFormat="1" ht="21.75" customHeight="1">
      <c r="A146" s="35"/>
      <c r="B146" s="36"/>
      <c r="C146" s="179" t="s">
        <v>162</v>
      </c>
      <c r="D146" s="179" t="s">
        <v>118</v>
      </c>
      <c r="E146" s="180" t="s">
        <v>1072</v>
      </c>
      <c r="F146" s="181" t="s">
        <v>1073</v>
      </c>
      <c r="G146" s="182" t="s">
        <v>410</v>
      </c>
      <c r="H146" s="183">
        <v>9.0719999999999992</v>
      </c>
      <c r="I146" s="184"/>
      <c r="J146" s="185">
        <f>ROUND(I146*H146,2)</f>
        <v>0</v>
      </c>
      <c r="K146" s="181" t="s">
        <v>519</v>
      </c>
      <c r="L146" s="40"/>
      <c r="M146" s="186" t="s">
        <v>19</v>
      </c>
      <c r="N146" s="187" t="s">
        <v>39</v>
      </c>
      <c r="O146" s="65"/>
      <c r="P146" s="188">
        <f>O146*H146</f>
        <v>0</v>
      </c>
      <c r="Q146" s="188">
        <v>2.45343</v>
      </c>
      <c r="R146" s="188">
        <f>Q146*H146</f>
        <v>22.257516959999997</v>
      </c>
      <c r="S146" s="188">
        <v>0</v>
      </c>
      <c r="T146" s="189">
        <f>S146*H146</f>
        <v>0</v>
      </c>
      <c r="U146" s="35"/>
      <c r="V146" s="35"/>
      <c r="W146" s="35"/>
      <c r="X146" s="35"/>
      <c r="Y146" s="35"/>
      <c r="Z146" s="35"/>
      <c r="AA146" s="35"/>
      <c r="AB146" s="35"/>
      <c r="AC146" s="35"/>
      <c r="AD146" s="35"/>
      <c r="AE146" s="35"/>
      <c r="AR146" s="190" t="s">
        <v>123</v>
      </c>
      <c r="AT146" s="190" t="s">
        <v>118</v>
      </c>
      <c r="AU146" s="190" t="s">
        <v>78</v>
      </c>
      <c r="AY146" s="18" t="s">
        <v>117</v>
      </c>
      <c r="BE146" s="191">
        <f>IF(N146="základní",J146,0)</f>
        <v>0</v>
      </c>
      <c r="BF146" s="191">
        <f>IF(N146="snížená",J146,0)</f>
        <v>0</v>
      </c>
      <c r="BG146" s="191">
        <f>IF(N146="zákl. přenesená",J146,0)</f>
        <v>0</v>
      </c>
      <c r="BH146" s="191">
        <f>IF(N146="sníž. přenesená",J146,0)</f>
        <v>0</v>
      </c>
      <c r="BI146" s="191">
        <f>IF(N146="nulová",J146,0)</f>
        <v>0</v>
      </c>
      <c r="BJ146" s="18" t="s">
        <v>76</v>
      </c>
      <c r="BK146" s="191">
        <f>ROUND(I146*H146,2)</f>
        <v>0</v>
      </c>
      <c r="BL146" s="18" t="s">
        <v>123</v>
      </c>
      <c r="BM146" s="190" t="s">
        <v>1074</v>
      </c>
    </row>
    <row r="147" spans="1:65" s="2" customFormat="1" ht="39">
      <c r="A147" s="35"/>
      <c r="B147" s="36"/>
      <c r="C147" s="37"/>
      <c r="D147" s="192" t="s">
        <v>521</v>
      </c>
      <c r="E147" s="37"/>
      <c r="F147" s="193" t="s">
        <v>1068</v>
      </c>
      <c r="G147" s="37"/>
      <c r="H147" s="37"/>
      <c r="I147" s="109"/>
      <c r="J147" s="37"/>
      <c r="K147" s="37"/>
      <c r="L147" s="40"/>
      <c r="M147" s="194"/>
      <c r="N147" s="195"/>
      <c r="O147" s="65"/>
      <c r="P147" s="65"/>
      <c r="Q147" s="65"/>
      <c r="R147" s="65"/>
      <c r="S147" s="65"/>
      <c r="T147" s="66"/>
      <c r="U147" s="35"/>
      <c r="V147" s="35"/>
      <c r="W147" s="35"/>
      <c r="X147" s="35"/>
      <c r="Y147" s="35"/>
      <c r="Z147" s="35"/>
      <c r="AA147" s="35"/>
      <c r="AB147" s="35"/>
      <c r="AC147" s="35"/>
      <c r="AD147" s="35"/>
      <c r="AE147" s="35"/>
      <c r="AT147" s="18" t="s">
        <v>521</v>
      </c>
      <c r="AU147" s="18" t="s">
        <v>78</v>
      </c>
    </row>
    <row r="148" spans="1:65" s="2" customFormat="1" ht="29.25">
      <c r="A148" s="35"/>
      <c r="B148" s="36"/>
      <c r="C148" s="37"/>
      <c r="D148" s="192" t="s">
        <v>125</v>
      </c>
      <c r="E148" s="37"/>
      <c r="F148" s="193" t="s">
        <v>557</v>
      </c>
      <c r="G148" s="37"/>
      <c r="H148" s="37"/>
      <c r="I148" s="109"/>
      <c r="J148" s="37"/>
      <c r="K148" s="37"/>
      <c r="L148" s="40"/>
      <c r="M148" s="194"/>
      <c r="N148" s="195"/>
      <c r="O148" s="65"/>
      <c r="P148" s="65"/>
      <c r="Q148" s="65"/>
      <c r="R148" s="65"/>
      <c r="S148" s="65"/>
      <c r="T148" s="66"/>
      <c r="U148" s="35"/>
      <c r="V148" s="35"/>
      <c r="W148" s="35"/>
      <c r="X148" s="35"/>
      <c r="Y148" s="35"/>
      <c r="Z148" s="35"/>
      <c r="AA148" s="35"/>
      <c r="AB148" s="35"/>
      <c r="AC148" s="35"/>
      <c r="AD148" s="35"/>
      <c r="AE148" s="35"/>
      <c r="AT148" s="18" t="s">
        <v>125</v>
      </c>
      <c r="AU148" s="18" t="s">
        <v>78</v>
      </c>
    </row>
    <row r="149" spans="1:65" s="13" customFormat="1" ht="11.25">
      <c r="B149" s="210"/>
      <c r="C149" s="211"/>
      <c r="D149" s="192" t="s">
        <v>534</v>
      </c>
      <c r="E149" s="212" t="s">
        <v>19</v>
      </c>
      <c r="F149" s="213" t="s">
        <v>1075</v>
      </c>
      <c r="G149" s="211"/>
      <c r="H149" s="212" t="s">
        <v>19</v>
      </c>
      <c r="I149" s="214"/>
      <c r="J149" s="211"/>
      <c r="K149" s="211"/>
      <c r="L149" s="215"/>
      <c r="M149" s="216"/>
      <c r="N149" s="217"/>
      <c r="O149" s="217"/>
      <c r="P149" s="217"/>
      <c r="Q149" s="217"/>
      <c r="R149" s="217"/>
      <c r="S149" s="217"/>
      <c r="T149" s="218"/>
      <c r="AT149" s="219" t="s">
        <v>534</v>
      </c>
      <c r="AU149" s="219" t="s">
        <v>78</v>
      </c>
      <c r="AV149" s="13" t="s">
        <v>76</v>
      </c>
      <c r="AW149" s="13" t="s">
        <v>30</v>
      </c>
      <c r="AX149" s="13" t="s">
        <v>68</v>
      </c>
      <c r="AY149" s="219" t="s">
        <v>117</v>
      </c>
    </row>
    <row r="150" spans="1:65" s="14" customFormat="1" ht="11.25">
      <c r="B150" s="220"/>
      <c r="C150" s="221"/>
      <c r="D150" s="192" t="s">
        <v>534</v>
      </c>
      <c r="E150" s="222" t="s">
        <v>19</v>
      </c>
      <c r="F150" s="223" t="s">
        <v>1076</v>
      </c>
      <c r="G150" s="221"/>
      <c r="H150" s="224">
        <v>9.0719999999999992</v>
      </c>
      <c r="I150" s="225"/>
      <c r="J150" s="221"/>
      <c r="K150" s="221"/>
      <c r="L150" s="226"/>
      <c r="M150" s="227"/>
      <c r="N150" s="228"/>
      <c r="O150" s="228"/>
      <c r="P150" s="228"/>
      <c r="Q150" s="228"/>
      <c r="R150" s="228"/>
      <c r="S150" s="228"/>
      <c r="T150" s="229"/>
      <c r="AT150" s="230" t="s">
        <v>534</v>
      </c>
      <c r="AU150" s="230" t="s">
        <v>78</v>
      </c>
      <c r="AV150" s="14" t="s">
        <v>78</v>
      </c>
      <c r="AW150" s="14" t="s">
        <v>30</v>
      </c>
      <c r="AX150" s="14" t="s">
        <v>76</v>
      </c>
      <c r="AY150" s="230" t="s">
        <v>117</v>
      </c>
    </row>
    <row r="151" spans="1:65" s="2" customFormat="1" ht="16.5" customHeight="1">
      <c r="A151" s="35"/>
      <c r="B151" s="36"/>
      <c r="C151" s="179" t="s">
        <v>166</v>
      </c>
      <c r="D151" s="179" t="s">
        <v>118</v>
      </c>
      <c r="E151" s="180" t="s">
        <v>1077</v>
      </c>
      <c r="F151" s="181" t="s">
        <v>1078</v>
      </c>
      <c r="G151" s="182" t="s">
        <v>530</v>
      </c>
      <c r="H151" s="183">
        <v>56.628</v>
      </c>
      <c r="I151" s="184"/>
      <c r="J151" s="185">
        <f>ROUND(I151*H151,2)</f>
        <v>0</v>
      </c>
      <c r="K151" s="181" t="s">
        <v>519</v>
      </c>
      <c r="L151" s="40"/>
      <c r="M151" s="186" t="s">
        <v>19</v>
      </c>
      <c r="N151" s="187" t="s">
        <v>39</v>
      </c>
      <c r="O151" s="65"/>
      <c r="P151" s="188">
        <f>O151*H151</f>
        <v>0</v>
      </c>
      <c r="Q151" s="188">
        <v>5.3299999999999997E-3</v>
      </c>
      <c r="R151" s="188">
        <f>Q151*H151</f>
        <v>0.30182724</v>
      </c>
      <c r="S151" s="188">
        <v>0</v>
      </c>
      <c r="T151" s="189">
        <f>S151*H151</f>
        <v>0</v>
      </c>
      <c r="U151" s="35"/>
      <c r="V151" s="35"/>
      <c r="W151" s="35"/>
      <c r="X151" s="35"/>
      <c r="Y151" s="35"/>
      <c r="Z151" s="35"/>
      <c r="AA151" s="35"/>
      <c r="AB151" s="35"/>
      <c r="AC151" s="35"/>
      <c r="AD151" s="35"/>
      <c r="AE151" s="35"/>
      <c r="AR151" s="190" t="s">
        <v>123</v>
      </c>
      <c r="AT151" s="190" t="s">
        <v>118</v>
      </c>
      <c r="AU151" s="190" t="s">
        <v>78</v>
      </c>
      <c r="AY151" s="18" t="s">
        <v>117</v>
      </c>
      <c r="BE151" s="191">
        <f>IF(N151="základní",J151,0)</f>
        <v>0</v>
      </c>
      <c r="BF151" s="191">
        <f>IF(N151="snížená",J151,0)</f>
        <v>0</v>
      </c>
      <c r="BG151" s="191">
        <f>IF(N151="zákl. přenesená",J151,0)</f>
        <v>0</v>
      </c>
      <c r="BH151" s="191">
        <f>IF(N151="sníž. přenesená",J151,0)</f>
        <v>0</v>
      </c>
      <c r="BI151" s="191">
        <f>IF(N151="nulová",J151,0)</f>
        <v>0</v>
      </c>
      <c r="BJ151" s="18" t="s">
        <v>76</v>
      </c>
      <c r="BK151" s="191">
        <f>ROUND(I151*H151,2)</f>
        <v>0</v>
      </c>
      <c r="BL151" s="18" t="s">
        <v>123</v>
      </c>
      <c r="BM151" s="190" t="s">
        <v>1079</v>
      </c>
    </row>
    <row r="152" spans="1:65" s="2" customFormat="1" ht="146.25">
      <c r="A152" s="35"/>
      <c r="B152" s="36"/>
      <c r="C152" s="37"/>
      <c r="D152" s="192" t="s">
        <v>521</v>
      </c>
      <c r="E152" s="37"/>
      <c r="F152" s="193" t="s">
        <v>1080</v>
      </c>
      <c r="G152" s="37"/>
      <c r="H152" s="37"/>
      <c r="I152" s="109"/>
      <c r="J152" s="37"/>
      <c r="K152" s="37"/>
      <c r="L152" s="40"/>
      <c r="M152" s="194"/>
      <c r="N152" s="195"/>
      <c r="O152" s="65"/>
      <c r="P152" s="65"/>
      <c r="Q152" s="65"/>
      <c r="R152" s="65"/>
      <c r="S152" s="65"/>
      <c r="T152" s="66"/>
      <c r="U152" s="35"/>
      <c r="V152" s="35"/>
      <c r="W152" s="35"/>
      <c r="X152" s="35"/>
      <c r="Y152" s="35"/>
      <c r="Z152" s="35"/>
      <c r="AA152" s="35"/>
      <c r="AB152" s="35"/>
      <c r="AC152" s="35"/>
      <c r="AD152" s="35"/>
      <c r="AE152" s="35"/>
      <c r="AT152" s="18" t="s">
        <v>521</v>
      </c>
      <c r="AU152" s="18" t="s">
        <v>78</v>
      </c>
    </row>
    <row r="153" spans="1:65" s="2" customFormat="1" ht="29.25">
      <c r="A153" s="35"/>
      <c r="B153" s="36"/>
      <c r="C153" s="37"/>
      <c r="D153" s="192" t="s">
        <v>125</v>
      </c>
      <c r="E153" s="37"/>
      <c r="F153" s="193" t="s">
        <v>557</v>
      </c>
      <c r="G153" s="37"/>
      <c r="H153" s="37"/>
      <c r="I153" s="109"/>
      <c r="J153" s="37"/>
      <c r="K153" s="37"/>
      <c r="L153" s="40"/>
      <c r="M153" s="194"/>
      <c r="N153" s="195"/>
      <c r="O153" s="65"/>
      <c r="P153" s="65"/>
      <c r="Q153" s="65"/>
      <c r="R153" s="65"/>
      <c r="S153" s="65"/>
      <c r="T153" s="66"/>
      <c r="U153" s="35"/>
      <c r="V153" s="35"/>
      <c r="W153" s="35"/>
      <c r="X153" s="35"/>
      <c r="Y153" s="35"/>
      <c r="Z153" s="35"/>
      <c r="AA153" s="35"/>
      <c r="AB153" s="35"/>
      <c r="AC153" s="35"/>
      <c r="AD153" s="35"/>
      <c r="AE153" s="35"/>
      <c r="AT153" s="18" t="s">
        <v>125</v>
      </c>
      <c r="AU153" s="18" t="s">
        <v>78</v>
      </c>
    </row>
    <row r="154" spans="1:65" s="13" customFormat="1" ht="11.25">
      <c r="B154" s="210"/>
      <c r="C154" s="211"/>
      <c r="D154" s="192" t="s">
        <v>534</v>
      </c>
      <c r="E154" s="212" t="s">
        <v>19</v>
      </c>
      <c r="F154" s="213" t="s">
        <v>1070</v>
      </c>
      <c r="G154" s="211"/>
      <c r="H154" s="212" t="s">
        <v>19</v>
      </c>
      <c r="I154" s="214"/>
      <c r="J154" s="211"/>
      <c r="K154" s="211"/>
      <c r="L154" s="215"/>
      <c r="M154" s="216"/>
      <c r="N154" s="217"/>
      <c r="O154" s="217"/>
      <c r="P154" s="217"/>
      <c r="Q154" s="217"/>
      <c r="R154" s="217"/>
      <c r="S154" s="217"/>
      <c r="T154" s="218"/>
      <c r="AT154" s="219" t="s">
        <v>534</v>
      </c>
      <c r="AU154" s="219" t="s">
        <v>78</v>
      </c>
      <c r="AV154" s="13" t="s">
        <v>76</v>
      </c>
      <c r="AW154" s="13" t="s">
        <v>30</v>
      </c>
      <c r="AX154" s="13" t="s">
        <v>68</v>
      </c>
      <c r="AY154" s="219" t="s">
        <v>117</v>
      </c>
    </row>
    <row r="155" spans="1:65" s="14" customFormat="1" ht="11.25">
      <c r="B155" s="220"/>
      <c r="C155" s="221"/>
      <c r="D155" s="192" t="s">
        <v>534</v>
      </c>
      <c r="E155" s="222" t="s">
        <v>19</v>
      </c>
      <c r="F155" s="223" t="s">
        <v>1081</v>
      </c>
      <c r="G155" s="221"/>
      <c r="H155" s="224">
        <v>11.268000000000001</v>
      </c>
      <c r="I155" s="225"/>
      <c r="J155" s="221"/>
      <c r="K155" s="221"/>
      <c r="L155" s="226"/>
      <c r="M155" s="227"/>
      <c r="N155" s="228"/>
      <c r="O155" s="228"/>
      <c r="P155" s="228"/>
      <c r="Q155" s="228"/>
      <c r="R155" s="228"/>
      <c r="S155" s="228"/>
      <c r="T155" s="229"/>
      <c r="AT155" s="230" t="s">
        <v>534</v>
      </c>
      <c r="AU155" s="230" t="s">
        <v>78</v>
      </c>
      <c r="AV155" s="14" t="s">
        <v>78</v>
      </c>
      <c r="AW155" s="14" t="s">
        <v>30</v>
      </c>
      <c r="AX155" s="14" t="s">
        <v>68</v>
      </c>
      <c r="AY155" s="230" t="s">
        <v>117</v>
      </c>
    </row>
    <row r="156" spans="1:65" s="13" customFormat="1" ht="11.25">
      <c r="B156" s="210"/>
      <c r="C156" s="211"/>
      <c r="D156" s="192" t="s">
        <v>534</v>
      </c>
      <c r="E156" s="212" t="s">
        <v>19</v>
      </c>
      <c r="F156" s="213" t="s">
        <v>1075</v>
      </c>
      <c r="G156" s="211"/>
      <c r="H156" s="212" t="s">
        <v>19</v>
      </c>
      <c r="I156" s="214"/>
      <c r="J156" s="211"/>
      <c r="K156" s="211"/>
      <c r="L156" s="215"/>
      <c r="M156" s="216"/>
      <c r="N156" s="217"/>
      <c r="O156" s="217"/>
      <c r="P156" s="217"/>
      <c r="Q156" s="217"/>
      <c r="R156" s="217"/>
      <c r="S156" s="217"/>
      <c r="T156" s="218"/>
      <c r="AT156" s="219" t="s">
        <v>534</v>
      </c>
      <c r="AU156" s="219" t="s">
        <v>78</v>
      </c>
      <c r="AV156" s="13" t="s">
        <v>76</v>
      </c>
      <c r="AW156" s="13" t="s">
        <v>30</v>
      </c>
      <c r="AX156" s="13" t="s">
        <v>68</v>
      </c>
      <c r="AY156" s="219" t="s">
        <v>117</v>
      </c>
    </row>
    <row r="157" spans="1:65" s="14" customFormat="1" ht="11.25">
      <c r="B157" s="220"/>
      <c r="C157" s="221"/>
      <c r="D157" s="192" t="s">
        <v>534</v>
      </c>
      <c r="E157" s="222" t="s">
        <v>19</v>
      </c>
      <c r="F157" s="223" t="s">
        <v>1082</v>
      </c>
      <c r="G157" s="221"/>
      <c r="H157" s="224">
        <v>45.36</v>
      </c>
      <c r="I157" s="225"/>
      <c r="J157" s="221"/>
      <c r="K157" s="221"/>
      <c r="L157" s="226"/>
      <c r="M157" s="227"/>
      <c r="N157" s="228"/>
      <c r="O157" s="228"/>
      <c r="P157" s="228"/>
      <c r="Q157" s="228"/>
      <c r="R157" s="228"/>
      <c r="S157" s="228"/>
      <c r="T157" s="229"/>
      <c r="AT157" s="230" t="s">
        <v>534</v>
      </c>
      <c r="AU157" s="230" t="s">
        <v>78</v>
      </c>
      <c r="AV157" s="14" t="s">
        <v>78</v>
      </c>
      <c r="AW157" s="14" t="s">
        <v>30</v>
      </c>
      <c r="AX157" s="14" t="s">
        <v>68</v>
      </c>
      <c r="AY157" s="230" t="s">
        <v>117</v>
      </c>
    </row>
    <row r="158" spans="1:65" s="15" customFormat="1" ht="11.25">
      <c r="B158" s="231"/>
      <c r="C158" s="232"/>
      <c r="D158" s="192" t="s">
        <v>534</v>
      </c>
      <c r="E158" s="233" t="s">
        <v>19</v>
      </c>
      <c r="F158" s="234" t="s">
        <v>552</v>
      </c>
      <c r="G158" s="232"/>
      <c r="H158" s="235">
        <v>56.628</v>
      </c>
      <c r="I158" s="236"/>
      <c r="J158" s="232"/>
      <c r="K158" s="232"/>
      <c r="L158" s="237"/>
      <c r="M158" s="238"/>
      <c r="N158" s="239"/>
      <c r="O158" s="239"/>
      <c r="P158" s="239"/>
      <c r="Q158" s="239"/>
      <c r="R158" s="239"/>
      <c r="S158" s="239"/>
      <c r="T158" s="240"/>
      <c r="AT158" s="241" t="s">
        <v>534</v>
      </c>
      <c r="AU158" s="241" t="s">
        <v>78</v>
      </c>
      <c r="AV158" s="15" t="s">
        <v>123</v>
      </c>
      <c r="AW158" s="15" t="s">
        <v>30</v>
      </c>
      <c r="AX158" s="15" t="s">
        <v>76</v>
      </c>
      <c r="AY158" s="241" t="s">
        <v>117</v>
      </c>
    </row>
    <row r="159" spans="1:65" s="2" customFormat="1" ht="21.75" customHeight="1">
      <c r="A159" s="35"/>
      <c r="B159" s="36"/>
      <c r="C159" s="179" t="s">
        <v>170</v>
      </c>
      <c r="D159" s="179" t="s">
        <v>118</v>
      </c>
      <c r="E159" s="180" t="s">
        <v>1083</v>
      </c>
      <c r="F159" s="181" t="s">
        <v>1084</v>
      </c>
      <c r="G159" s="182" t="s">
        <v>530</v>
      </c>
      <c r="H159" s="183">
        <v>56.628</v>
      </c>
      <c r="I159" s="184"/>
      <c r="J159" s="185">
        <f>ROUND(I159*H159,2)</f>
        <v>0</v>
      </c>
      <c r="K159" s="181" t="s">
        <v>519</v>
      </c>
      <c r="L159" s="40"/>
      <c r="M159" s="186" t="s">
        <v>19</v>
      </c>
      <c r="N159" s="187" t="s">
        <v>39</v>
      </c>
      <c r="O159" s="65"/>
      <c r="P159" s="188">
        <f>O159*H159</f>
        <v>0</v>
      </c>
      <c r="Q159" s="188">
        <v>0</v>
      </c>
      <c r="R159" s="188">
        <f>Q159*H159</f>
        <v>0</v>
      </c>
      <c r="S159" s="188">
        <v>0</v>
      </c>
      <c r="T159" s="189">
        <f>S159*H159</f>
        <v>0</v>
      </c>
      <c r="U159" s="35"/>
      <c r="V159" s="35"/>
      <c r="W159" s="35"/>
      <c r="X159" s="35"/>
      <c r="Y159" s="35"/>
      <c r="Z159" s="35"/>
      <c r="AA159" s="35"/>
      <c r="AB159" s="35"/>
      <c r="AC159" s="35"/>
      <c r="AD159" s="35"/>
      <c r="AE159" s="35"/>
      <c r="AR159" s="190" t="s">
        <v>123</v>
      </c>
      <c r="AT159" s="190" t="s">
        <v>118</v>
      </c>
      <c r="AU159" s="190" t="s">
        <v>78</v>
      </c>
      <c r="AY159" s="18" t="s">
        <v>117</v>
      </c>
      <c r="BE159" s="191">
        <f>IF(N159="základní",J159,0)</f>
        <v>0</v>
      </c>
      <c r="BF159" s="191">
        <f>IF(N159="snížená",J159,0)</f>
        <v>0</v>
      </c>
      <c r="BG159" s="191">
        <f>IF(N159="zákl. přenesená",J159,0)</f>
        <v>0</v>
      </c>
      <c r="BH159" s="191">
        <f>IF(N159="sníž. přenesená",J159,0)</f>
        <v>0</v>
      </c>
      <c r="BI159" s="191">
        <f>IF(N159="nulová",J159,0)</f>
        <v>0</v>
      </c>
      <c r="BJ159" s="18" t="s">
        <v>76</v>
      </c>
      <c r="BK159" s="191">
        <f>ROUND(I159*H159,2)</f>
        <v>0</v>
      </c>
      <c r="BL159" s="18" t="s">
        <v>123</v>
      </c>
      <c r="BM159" s="190" t="s">
        <v>1085</v>
      </c>
    </row>
    <row r="160" spans="1:65" s="2" customFormat="1" ht="146.25">
      <c r="A160" s="35"/>
      <c r="B160" s="36"/>
      <c r="C160" s="37"/>
      <c r="D160" s="192" t="s">
        <v>521</v>
      </c>
      <c r="E160" s="37"/>
      <c r="F160" s="193" t="s">
        <v>1080</v>
      </c>
      <c r="G160" s="37"/>
      <c r="H160" s="37"/>
      <c r="I160" s="109"/>
      <c r="J160" s="37"/>
      <c r="K160" s="37"/>
      <c r="L160" s="40"/>
      <c r="M160" s="194"/>
      <c r="N160" s="195"/>
      <c r="O160" s="65"/>
      <c r="P160" s="65"/>
      <c r="Q160" s="65"/>
      <c r="R160" s="65"/>
      <c r="S160" s="65"/>
      <c r="T160" s="66"/>
      <c r="U160" s="35"/>
      <c r="V160" s="35"/>
      <c r="W160" s="35"/>
      <c r="X160" s="35"/>
      <c r="Y160" s="35"/>
      <c r="Z160" s="35"/>
      <c r="AA160" s="35"/>
      <c r="AB160" s="35"/>
      <c r="AC160" s="35"/>
      <c r="AD160" s="35"/>
      <c r="AE160" s="35"/>
      <c r="AT160" s="18" t="s">
        <v>521</v>
      </c>
      <c r="AU160" s="18" t="s">
        <v>78</v>
      </c>
    </row>
    <row r="161" spans="1:65" s="2" customFormat="1" ht="21.75" customHeight="1">
      <c r="A161" s="35"/>
      <c r="B161" s="36"/>
      <c r="C161" s="179" t="s">
        <v>174</v>
      </c>
      <c r="D161" s="179" t="s">
        <v>118</v>
      </c>
      <c r="E161" s="180" t="s">
        <v>1086</v>
      </c>
      <c r="F161" s="181" t="s">
        <v>1087</v>
      </c>
      <c r="G161" s="182" t="s">
        <v>530</v>
      </c>
      <c r="H161" s="183">
        <v>56.628</v>
      </c>
      <c r="I161" s="184"/>
      <c r="J161" s="185">
        <f>ROUND(I161*H161,2)</f>
        <v>0</v>
      </c>
      <c r="K161" s="181" t="s">
        <v>519</v>
      </c>
      <c r="L161" s="40"/>
      <c r="M161" s="186" t="s">
        <v>19</v>
      </c>
      <c r="N161" s="187" t="s">
        <v>39</v>
      </c>
      <c r="O161" s="65"/>
      <c r="P161" s="188">
        <f>O161*H161</f>
        <v>0</v>
      </c>
      <c r="Q161" s="188">
        <v>8.8000000000000003E-4</v>
      </c>
      <c r="R161" s="188">
        <f>Q161*H161</f>
        <v>4.9832640000000004E-2</v>
      </c>
      <c r="S161" s="188">
        <v>0</v>
      </c>
      <c r="T161" s="189">
        <f>S161*H161</f>
        <v>0</v>
      </c>
      <c r="U161" s="35"/>
      <c r="V161" s="35"/>
      <c r="W161" s="35"/>
      <c r="X161" s="35"/>
      <c r="Y161" s="35"/>
      <c r="Z161" s="35"/>
      <c r="AA161" s="35"/>
      <c r="AB161" s="35"/>
      <c r="AC161" s="35"/>
      <c r="AD161" s="35"/>
      <c r="AE161" s="35"/>
      <c r="AR161" s="190" t="s">
        <v>123</v>
      </c>
      <c r="AT161" s="190" t="s">
        <v>118</v>
      </c>
      <c r="AU161" s="190" t="s">
        <v>78</v>
      </c>
      <c r="AY161" s="18" t="s">
        <v>117</v>
      </c>
      <c r="BE161" s="191">
        <f>IF(N161="základní",J161,0)</f>
        <v>0</v>
      </c>
      <c r="BF161" s="191">
        <f>IF(N161="snížená",J161,0)</f>
        <v>0</v>
      </c>
      <c r="BG161" s="191">
        <f>IF(N161="zákl. přenesená",J161,0)</f>
        <v>0</v>
      </c>
      <c r="BH161" s="191">
        <f>IF(N161="sníž. přenesená",J161,0)</f>
        <v>0</v>
      </c>
      <c r="BI161" s="191">
        <f>IF(N161="nulová",J161,0)</f>
        <v>0</v>
      </c>
      <c r="BJ161" s="18" t="s">
        <v>76</v>
      </c>
      <c r="BK161" s="191">
        <f>ROUND(I161*H161,2)</f>
        <v>0</v>
      </c>
      <c r="BL161" s="18" t="s">
        <v>123</v>
      </c>
      <c r="BM161" s="190" t="s">
        <v>1088</v>
      </c>
    </row>
    <row r="162" spans="1:65" s="2" customFormat="1" ht="29.25">
      <c r="A162" s="35"/>
      <c r="B162" s="36"/>
      <c r="C162" s="37"/>
      <c r="D162" s="192" t="s">
        <v>521</v>
      </c>
      <c r="E162" s="37"/>
      <c r="F162" s="193" t="s">
        <v>1089</v>
      </c>
      <c r="G162" s="37"/>
      <c r="H162" s="37"/>
      <c r="I162" s="109"/>
      <c r="J162" s="37"/>
      <c r="K162" s="37"/>
      <c r="L162" s="40"/>
      <c r="M162" s="194"/>
      <c r="N162" s="195"/>
      <c r="O162" s="65"/>
      <c r="P162" s="65"/>
      <c r="Q162" s="65"/>
      <c r="R162" s="65"/>
      <c r="S162" s="65"/>
      <c r="T162" s="66"/>
      <c r="U162" s="35"/>
      <c r="V162" s="35"/>
      <c r="W162" s="35"/>
      <c r="X162" s="35"/>
      <c r="Y162" s="35"/>
      <c r="Z162" s="35"/>
      <c r="AA162" s="35"/>
      <c r="AB162" s="35"/>
      <c r="AC162" s="35"/>
      <c r="AD162" s="35"/>
      <c r="AE162" s="35"/>
      <c r="AT162" s="18" t="s">
        <v>521</v>
      </c>
      <c r="AU162" s="18" t="s">
        <v>78</v>
      </c>
    </row>
    <row r="163" spans="1:65" s="2" customFormat="1" ht="21.75" customHeight="1">
      <c r="A163" s="35"/>
      <c r="B163" s="36"/>
      <c r="C163" s="179" t="s">
        <v>8</v>
      </c>
      <c r="D163" s="179" t="s">
        <v>118</v>
      </c>
      <c r="E163" s="180" t="s">
        <v>1090</v>
      </c>
      <c r="F163" s="181" t="s">
        <v>1091</v>
      </c>
      <c r="G163" s="182" t="s">
        <v>530</v>
      </c>
      <c r="H163" s="183">
        <v>56.628</v>
      </c>
      <c r="I163" s="184"/>
      <c r="J163" s="185">
        <f>ROUND(I163*H163,2)</f>
        <v>0</v>
      </c>
      <c r="K163" s="181" t="s">
        <v>519</v>
      </c>
      <c r="L163" s="40"/>
      <c r="M163" s="186" t="s">
        <v>19</v>
      </c>
      <c r="N163" s="187" t="s">
        <v>39</v>
      </c>
      <c r="O163" s="65"/>
      <c r="P163" s="188">
        <f>O163*H163</f>
        <v>0</v>
      </c>
      <c r="Q163" s="188">
        <v>0</v>
      </c>
      <c r="R163" s="188">
        <f>Q163*H163</f>
        <v>0</v>
      </c>
      <c r="S163" s="188">
        <v>0</v>
      </c>
      <c r="T163" s="189">
        <f>S163*H163</f>
        <v>0</v>
      </c>
      <c r="U163" s="35"/>
      <c r="V163" s="35"/>
      <c r="W163" s="35"/>
      <c r="X163" s="35"/>
      <c r="Y163" s="35"/>
      <c r="Z163" s="35"/>
      <c r="AA163" s="35"/>
      <c r="AB163" s="35"/>
      <c r="AC163" s="35"/>
      <c r="AD163" s="35"/>
      <c r="AE163" s="35"/>
      <c r="AR163" s="190" t="s">
        <v>123</v>
      </c>
      <c r="AT163" s="190" t="s">
        <v>118</v>
      </c>
      <c r="AU163" s="190" t="s">
        <v>78</v>
      </c>
      <c r="AY163" s="18" t="s">
        <v>117</v>
      </c>
      <c r="BE163" s="191">
        <f>IF(N163="základní",J163,0)</f>
        <v>0</v>
      </c>
      <c r="BF163" s="191">
        <f>IF(N163="snížená",J163,0)</f>
        <v>0</v>
      </c>
      <c r="BG163" s="191">
        <f>IF(N163="zákl. přenesená",J163,0)</f>
        <v>0</v>
      </c>
      <c r="BH163" s="191">
        <f>IF(N163="sníž. přenesená",J163,0)</f>
        <v>0</v>
      </c>
      <c r="BI163" s="191">
        <f>IF(N163="nulová",J163,0)</f>
        <v>0</v>
      </c>
      <c r="BJ163" s="18" t="s">
        <v>76</v>
      </c>
      <c r="BK163" s="191">
        <f>ROUND(I163*H163,2)</f>
        <v>0</v>
      </c>
      <c r="BL163" s="18" t="s">
        <v>123</v>
      </c>
      <c r="BM163" s="190" t="s">
        <v>1092</v>
      </c>
    </row>
    <row r="164" spans="1:65" s="2" customFormat="1" ht="29.25">
      <c r="A164" s="35"/>
      <c r="B164" s="36"/>
      <c r="C164" s="37"/>
      <c r="D164" s="192" t="s">
        <v>521</v>
      </c>
      <c r="E164" s="37"/>
      <c r="F164" s="193" t="s">
        <v>1089</v>
      </c>
      <c r="G164" s="37"/>
      <c r="H164" s="37"/>
      <c r="I164" s="109"/>
      <c r="J164" s="37"/>
      <c r="K164" s="37"/>
      <c r="L164" s="40"/>
      <c r="M164" s="194"/>
      <c r="N164" s="195"/>
      <c r="O164" s="65"/>
      <c r="P164" s="65"/>
      <c r="Q164" s="65"/>
      <c r="R164" s="65"/>
      <c r="S164" s="65"/>
      <c r="T164" s="66"/>
      <c r="U164" s="35"/>
      <c r="V164" s="35"/>
      <c r="W164" s="35"/>
      <c r="X164" s="35"/>
      <c r="Y164" s="35"/>
      <c r="Z164" s="35"/>
      <c r="AA164" s="35"/>
      <c r="AB164" s="35"/>
      <c r="AC164" s="35"/>
      <c r="AD164" s="35"/>
      <c r="AE164" s="35"/>
      <c r="AT164" s="18" t="s">
        <v>521</v>
      </c>
      <c r="AU164" s="18" t="s">
        <v>78</v>
      </c>
    </row>
    <row r="165" spans="1:65" s="2" customFormat="1" ht="33" customHeight="1">
      <c r="A165" s="35"/>
      <c r="B165" s="36"/>
      <c r="C165" s="179" t="s">
        <v>181</v>
      </c>
      <c r="D165" s="179" t="s">
        <v>118</v>
      </c>
      <c r="E165" s="180" t="s">
        <v>1093</v>
      </c>
      <c r="F165" s="181" t="s">
        <v>1094</v>
      </c>
      <c r="G165" s="182" t="s">
        <v>636</v>
      </c>
      <c r="H165" s="183">
        <v>0.63500000000000001</v>
      </c>
      <c r="I165" s="184"/>
      <c r="J165" s="185">
        <f>ROUND(I165*H165,2)</f>
        <v>0</v>
      </c>
      <c r="K165" s="181" t="s">
        <v>519</v>
      </c>
      <c r="L165" s="40"/>
      <c r="M165" s="186" t="s">
        <v>19</v>
      </c>
      <c r="N165" s="187" t="s">
        <v>39</v>
      </c>
      <c r="O165" s="65"/>
      <c r="P165" s="188">
        <f>O165*H165</f>
        <v>0</v>
      </c>
      <c r="Q165" s="188">
        <v>1.0551600000000001</v>
      </c>
      <c r="R165" s="188">
        <f>Q165*H165</f>
        <v>0.67002660000000003</v>
      </c>
      <c r="S165" s="188">
        <v>0</v>
      </c>
      <c r="T165" s="189">
        <f>S165*H165</f>
        <v>0</v>
      </c>
      <c r="U165" s="35"/>
      <c r="V165" s="35"/>
      <c r="W165" s="35"/>
      <c r="X165" s="35"/>
      <c r="Y165" s="35"/>
      <c r="Z165" s="35"/>
      <c r="AA165" s="35"/>
      <c r="AB165" s="35"/>
      <c r="AC165" s="35"/>
      <c r="AD165" s="35"/>
      <c r="AE165" s="35"/>
      <c r="AR165" s="190" t="s">
        <v>123</v>
      </c>
      <c r="AT165" s="190" t="s">
        <v>118</v>
      </c>
      <c r="AU165" s="190" t="s">
        <v>78</v>
      </c>
      <c r="AY165" s="18" t="s">
        <v>117</v>
      </c>
      <c r="BE165" s="191">
        <f>IF(N165="základní",J165,0)</f>
        <v>0</v>
      </c>
      <c r="BF165" s="191">
        <f>IF(N165="snížená",J165,0)</f>
        <v>0</v>
      </c>
      <c r="BG165" s="191">
        <f>IF(N165="zákl. přenesená",J165,0)</f>
        <v>0</v>
      </c>
      <c r="BH165" s="191">
        <f>IF(N165="sníž. přenesená",J165,0)</f>
        <v>0</v>
      </c>
      <c r="BI165" s="191">
        <f>IF(N165="nulová",J165,0)</f>
        <v>0</v>
      </c>
      <c r="BJ165" s="18" t="s">
        <v>76</v>
      </c>
      <c r="BK165" s="191">
        <f>ROUND(I165*H165,2)</f>
        <v>0</v>
      </c>
      <c r="BL165" s="18" t="s">
        <v>123</v>
      </c>
      <c r="BM165" s="190" t="s">
        <v>1095</v>
      </c>
    </row>
    <row r="166" spans="1:65" s="2" customFormat="1" ht="29.25">
      <c r="A166" s="35"/>
      <c r="B166" s="36"/>
      <c r="C166" s="37"/>
      <c r="D166" s="192" t="s">
        <v>125</v>
      </c>
      <c r="E166" s="37"/>
      <c r="F166" s="193" t="s">
        <v>557</v>
      </c>
      <c r="G166" s="37"/>
      <c r="H166" s="37"/>
      <c r="I166" s="109"/>
      <c r="J166" s="37"/>
      <c r="K166" s="37"/>
      <c r="L166" s="40"/>
      <c r="M166" s="194"/>
      <c r="N166" s="195"/>
      <c r="O166" s="65"/>
      <c r="P166" s="65"/>
      <c r="Q166" s="65"/>
      <c r="R166" s="65"/>
      <c r="S166" s="65"/>
      <c r="T166" s="66"/>
      <c r="U166" s="35"/>
      <c r="V166" s="35"/>
      <c r="W166" s="35"/>
      <c r="X166" s="35"/>
      <c r="Y166" s="35"/>
      <c r="Z166" s="35"/>
      <c r="AA166" s="35"/>
      <c r="AB166" s="35"/>
      <c r="AC166" s="35"/>
      <c r="AD166" s="35"/>
      <c r="AE166" s="35"/>
      <c r="AT166" s="18" t="s">
        <v>125</v>
      </c>
      <c r="AU166" s="18" t="s">
        <v>78</v>
      </c>
    </row>
    <row r="167" spans="1:65" s="13" customFormat="1" ht="11.25">
      <c r="B167" s="210"/>
      <c r="C167" s="211"/>
      <c r="D167" s="192" t="s">
        <v>534</v>
      </c>
      <c r="E167" s="212" t="s">
        <v>19</v>
      </c>
      <c r="F167" s="213" t="s">
        <v>1096</v>
      </c>
      <c r="G167" s="211"/>
      <c r="H167" s="212" t="s">
        <v>19</v>
      </c>
      <c r="I167" s="214"/>
      <c r="J167" s="211"/>
      <c r="K167" s="211"/>
      <c r="L167" s="215"/>
      <c r="M167" s="216"/>
      <c r="N167" s="217"/>
      <c r="O167" s="217"/>
      <c r="P167" s="217"/>
      <c r="Q167" s="217"/>
      <c r="R167" s="217"/>
      <c r="S167" s="217"/>
      <c r="T167" s="218"/>
      <c r="AT167" s="219" t="s">
        <v>534</v>
      </c>
      <c r="AU167" s="219" t="s">
        <v>78</v>
      </c>
      <c r="AV167" s="13" t="s">
        <v>76</v>
      </c>
      <c r="AW167" s="13" t="s">
        <v>30</v>
      </c>
      <c r="AX167" s="13" t="s">
        <v>68</v>
      </c>
      <c r="AY167" s="219" t="s">
        <v>117</v>
      </c>
    </row>
    <row r="168" spans="1:65" s="14" customFormat="1" ht="11.25">
      <c r="B168" s="220"/>
      <c r="C168" s="221"/>
      <c r="D168" s="192" t="s">
        <v>534</v>
      </c>
      <c r="E168" s="222" t="s">
        <v>19</v>
      </c>
      <c r="F168" s="223" t="s">
        <v>1097</v>
      </c>
      <c r="G168" s="221"/>
      <c r="H168" s="224">
        <v>0.253</v>
      </c>
      <c r="I168" s="225"/>
      <c r="J168" s="221"/>
      <c r="K168" s="221"/>
      <c r="L168" s="226"/>
      <c r="M168" s="227"/>
      <c r="N168" s="228"/>
      <c r="O168" s="228"/>
      <c r="P168" s="228"/>
      <c r="Q168" s="228"/>
      <c r="R168" s="228"/>
      <c r="S168" s="228"/>
      <c r="T168" s="229"/>
      <c r="AT168" s="230" t="s">
        <v>534</v>
      </c>
      <c r="AU168" s="230" t="s">
        <v>78</v>
      </c>
      <c r="AV168" s="14" t="s">
        <v>78</v>
      </c>
      <c r="AW168" s="14" t="s">
        <v>30</v>
      </c>
      <c r="AX168" s="14" t="s">
        <v>68</v>
      </c>
      <c r="AY168" s="230" t="s">
        <v>117</v>
      </c>
    </row>
    <row r="169" spans="1:65" s="13" customFormat="1" ht="11.25">
      <c r="B169" s="210"/>
      <c r="C169" s="211"/>
      <c r="D169" s="192" t="s">
        <v>534</v>
      </c>
      <c r="E169" s="212" t="s">
        <v>19</v>
      </c>
      <c r="F169" s="213" t="s">
        <v>1075</v>
      </c>
      <c r="G169" s="211"/>
      <c r="H169" s="212" t="s">
        <v>19</v>
      </c>
      <c r="I169" s="214"/>
      <c r="J169" s="211"/>
      <c r="K169" s="211"/>
      <c r="L169" s="215"/>
      <c r="M169" s="216"/>
      <c r="N169" s="217"/>
      <c r="O169" s="217"/>
      <c r="P169" s="217"/>
      <c r="Q169" s="217"/>
      <c r="R169" s="217"/>
      <c r="S169" s="217"/>
      <c r="T169" s="218"/>
      <c r="AT169" s="219" t="s">
        <v>534</v>
      </c>
      <c r="AU169" s="219" t="s">
        <v>78</v>
      </c>
      <c r="AV169" s="13" t="s">
        <v>76</v>
      </c>
      <c r="AW169" s="13" t="s">
        <v>30</v>
      </c>
      <c r="AX169" s="13" t="s">
        <v>68</v>
      </c>
      <c r="AY169" s="219" t="s">
        <v>117</v>
      </c>
    </row>
    <row r="170" spans="1:65" s="14" customFormat="1" ht="11.25">
      <c r="B170" s="220"/>
      <c r="C170" s="221"/>
      <c r="D170" s="192" t="s">
        <v>534</v>
      </c>
      <c r="E170" s="222" t="s">
        <v>19</v>
      </c>
      <c r="F170" s="223" t="s">
        <v>1098</v>
      </c>
      <c r="G170" s="221"/>
      <c r="H170" s="224">
        <v>0.38200000000000001</v>
      </c>
      <c r="I170" s="225"/>
      <c r="J170" s="221"/>
      <c r="K170" s="221"/>
      <c r="L170" s="226"/>
      <c r="M170" s="227"/>
      <c r="N170" s="228"/>
      <c r="O170" s="228"/>
      <c r="P170" s="228"/>
      <c r="Q170" s="228"/>
      <c r="R170" s="228"/>
      <c r="S170" s="228"/>
      <c r="T170" s="229"/>
      <c r="AT170" s="230" t="s">
        <v>534</v>
      </c>
      <c r="AU170" s="230" t="s">
        <v>78</v>
      </c>
      <c r="AV170" s="14" t="s">
        <v>78</v>
      </c>
      <c r="AW170" s="14" t="s">
        <v>30</v>
      </c>
      <c r="AX170" s="14" t="s">
        <v>68</v>
      </c>
      <c r="AY170" s="230" t="s">
        <v>117</v>
      </c>
    </row>
    <row r="171" spans="1:65" s="15" customFormat="1" ht="11.25">
      <c r="B171" s="231"/>
      <c r="C171" s="232"/>
      <c r="D171" s="192" t="s">
        <v>534</v>
      </c>
      <c r="E171" s="233" t="s">
        <v>19</v>
      </c>
      <c r="F171" s="234" t="s">
        <v>552</v>
      </c>
      <c r="G171" s="232"/>
      <c r="H171" s="235">
        <v>0.63500000000000001</v>
      </c>
      <c r="I171" s="236"/>
      <c r="J171" s="232"/>
      <c r="K171" s="232"/>
      <c r="L171" s="237"/>
      <c r="M171" s="238"/>
      <c r="N171" s="239"/>
      <c r="O171" s="239"/>
      <c r="P171" s="239"/>
      <c r="Q171" s="239"/>
      <c r="R171" s="239"/>
      <c r="S171" s="239"/>
      <c r="T171" s="240"/>
      <c r="AT171" s="241" t="s">
        <v>534</v>
      </c>
      <c r="AU171" s="241" t="s">
        <v>78</v>
      </c>
      <c r="AV171" s="15" t="s">
        <v>123</v>
      </c>
      <c r="AW171" s="15" t="s">
        <v>30</v>
      </c>
      <c r="AX171" s="15" t="s">
        <v>76</v>
      </c>
      <c r="AY171" s="241" t="s">
        <v>117</v>
      </c>
    </row>
    <row r="172" spans="1:65" s="2" customFormat="1" ht="33" customHeight="1">
      <c r="A172" s="35"/>
      <c r="B172" s="36"/>
      <c r="C172" s="179" t="s">
        <v>185</v>
      </c>
      <c r="D172" s="179" t="s">
        <v>118</v>
      </c>
      <c r="E172" s="180" t="s">
        <v>1099</v>
      </c>
      <c r="F172" s="181" t="s">
        <v>1100</v>
      </c>
      <c r="G172" s="182" t="s">
        <v>636</v>
      </c>
      <c r="H172" s="183">
        <v>0.47399999999999998</v>
      </c>
      <c r="I172" s="184"/>
      <c r="J172" s="185">
        <f>ROUND(I172*H172,2)</f>
        <v>0</v>
      </c>
      <c r="K172" s="181" t="s">
        <v>519</v>
      </c>
      <c r="L172" s="40"/>
      <c r="M172" s="186" t="s">
        <v>19</v>
      </c>
      <c r="N172" s="187" t="s">
        <v>39</v>
      </c>
      <c r="O172" s="65"/>
      <c r="P172" s="188">
        <f>O172*H172</f>
        <v>0</v>
      </c>
      <c r="Q172" s="188">
        <v>1.06277</v>
      </c>
      <c r="R172" s="188">
        <f>Q172*H172</f>
        <v>0.50375298000000002</v>
      </c>
      <c r="S172" s="188">
        <v>0</v>
      </c>
      <c r="T172" s="189">
        <f>S172*H172</f>
        <v>0</v>
      </c>
      <c r="U172" s="35"/>
      <c r="V172" s="35"/>
      <c r="W172" s="35"/>
      <c r="X172" s="35"/>
      <c r="Y172" s="35"/>
      <c r="Z172" s="35"/>
      <c r="AA172" s="35"/>
      <c r="AB172" s="35"/>
      <c r="AC172" s="35"/>
      <c r="AD172" s="35"/>
      <c r="AE172" s="35"/>
      <c r="AR172" s="190" t="s">
        <v>123</v>
      </c>
      <c r="AT172" s="190" t="s">
        <v>118</v>
      </c>
      <c r="AU172" s="190" t="s">
        <v>78</v>
      </c>
      <c r="AY172" s="18" t="s">
        <v>117</v>
      </c>
      <c r="BE172" s="191">
        <f>IF(N172="základní",J172,0)</f>
        <v>0</v>
      </c>
      <c r="BF172" s="191">
        <f>IF(N172="snížená",J172,0)</f>
        <v>0</v>
      </c>
      <c r="BG172" s="191">
        <f>IF(N172="zákl. přenesená",J172,0)</f>
        <v>0</v>
      </c>
      <c r="BH172" s="191">
        <f>IF(N172="sníž. přenesená",J172,0)</f>
        <v>0</v>
      </c>
      <c r="BI172" s="191">
        <f>IF(N172="nulová",J172,0)</f>
        <v>0</v>
      </c>
      <c r="BJ172" s="18" t="s">
        <v>76</v>
      </c>
      <c r="BK172" s="191">
        <f>ROUND(I172*H172,2)</f>
        <v>0</v>
      </c>
      <c r="BL172" s="18" t="s">
        <v>123</v>
      </c>
      <c r="BM172" s="190" t="s">
        <v>1101</v>
      </c>
    </row>
    <row r="173" spans="1:65" s="13" customFormat="1" ht="11.25">
      <c r="B173" s="210"/>
      <c r="C173" s="211"/>
      <c r="D173" s="192" t="s">
        <v>534</v>
      </c>
      <c r="E173" s="212" t="s">
        <v>19</v>
      </c>
      <c r="F173" s="213" t="s">
        <v>1102</v>
      </c>
      <c r="G173" s="211"/>
      <c r="H173" s="212" t="s">
        <v>19</v>
      </c>
      <c r="I173" s="214"/>
      <c r="J173" s="211"/>
      <c r="K173" s="211"/>
      <c r="L173" s="215"/>
      <c r="M173" s="216"/>
      <c r="N173" s="217"/>
      <c r="O173" s="217"/>
      <c r="P173" s="217"/>
      <c r="Q173" s="217"/>
      <c r="R173" s="217"/>
      <c r="S173" s="217"/>
      <c r="T173" s="218"/>
      <c r="AT173" s="219" t="s">
        <v>534</v>
      </c>
      <c r="AU173" s="219" t="s">
        <v>78</v>
      </c>
      <c r="AV173" s="13" t="s">
        <v>76</v>
      </c>
      <c r="AW173" s="13" t="s">
        <v>30</v>
      </c>
      <c r="AX173" s="13" t="s">
        <v>68</v>
      </c>
      <c r="AY173" s="219" t="s">
        <v>117</v>
      </c>
    </row>
    <row r="174" spans="1:65" s="14" customFormat="1" ht="11.25">
      <c r="B174" s="220"/>
      <c r="C174" s="221"/>
      <c r="D174" s="192" t="s">
        <v>534</v>
      </c>
      <c r="E174" s="222" t="s">
        <v>19</v>
      </c>
      <c r="F174" s="223" t="s">
        <v>1103</v>
      </c>
      <c r="G174" s="221"/>
      <c r="H174" s="224">
        <v>0.47399999999999998</v>
      </c>
      <c r="I174" s="225"/>
      <c r="J174" s="221"/>
      <c r="K174" s="221"/>
      <c r="L174" s="226"/>
      <c r="M174" s="227"/>
      <c r="N174" s="228"/>
      <c r="O174" s="228"/>
      <c r="P174" s="228"/>
      <c r="Q174" s="228"/>
      <c r="R174" s="228"/>
      <c r="S174" s="228"/>
      <c r="T174" s="229"/>
      <c r="AT174" s="230" t="s">
        <v>534</v>
      </c>
      <c r="AU174" s="230" t="s">
        <v>78</v>
      </c>
      <c r="AV174" s="14" t="s">
        <v>78</v>
      </c>
      <c r="AW174" s="14" t="s">
        <v>30</v>
      </c>
      <c r="AX174" s="14" t="s">
        <v>76</v>
      </c>
      <c r="AY174" s="230" t="s">
        <v>117</v>
      </c>
    </row>
    <row r="175" spans="1:65" s="2" customFormat="1" ht="44.25" customHeight="1">
      <c r="A175" s="35"/>
      <c r="B175" s="36"/>
      <c r="C175" s="179" t="s">
        <v>189</v>
      </c>
      <c r="D175" s="179" t="s">
        <v>118</v>
      </c>
      <c r="E175" s="180" t="s">
        <v>1104</v>
      </c>
      <c r="F175" s="181" t="s">
        <v>1105</v>
      </c>
      <c r="G175" s="182" t="s">
        <v>530</v>
      </c>
      <c r="H175" s="183">
        <v>35.299999999999997</v>
      </c>
      <c r="I175" s="184"/>
      <c r="J175" s="185">
        <f>ROUND(I175*H175,2)</f>
        <v>0</v>
      </c>
      <c r="K175" s="181" t="s">
        <v>519</v>
      </c>
      <c r="L175" s="40"/>
      <c r="M175" s="186" t="s">
        <v>19</v>
      </c>
      <c r="N175" s="187" t="s">
        <v>39</v>
      </c>
      <c r="O175" s="65"/>
      <c r="P175" s="188">
        <f>O175*H175</f>
        <v>0</v>
      </c>
      <c r="Q175" s="188">
        <v>9.58E-3</v>
      </c>
      <c r="R175" s="188">
        <f>Q175*H175</f>
        <v>0.33817399999999997</v>
      </c>
      <c r="S175" s="188">
        <v>0</v>
      </c>
      <c r="T175" s="189">
        <f>S175*H175</f>
        <v>0</v>
      </c>
      <c r="U175" s="35"/>
      <c r="V175" s="35"/>
      <c r="W175" s="35"/>
      <c r="X175" s="35"/>
      <c r="Y175" s="35"/>
      <c r="Z175" s="35"/>
      <c r="AA175" s="35"/>
      <c r="AB175" s="35"/>
      <c r="AC175" s="35"/>
      <c r="AD175" s="35"/>
      <c r="AE175" s="35"/>
      <c r="AR175" s="190" t="s">
        <v>123</v>
      </c>
      <c r="AT175" s="190" t="s">
        <v>118</v>
      </c>
      <c r="AU175" s="190" t="s">
        <v>78</v>
      </c>
      <c r="AY175" s="18" t="s">
        <v>117</v>
      </c>
      <c r="BE175" s="191">
        <f>IF(N175="základní",J175,0)</f>
        <v>0</v>
      </c>
      <c r="BF175" s="191">
        <f>IF(N175="snížená",J175,0)</f>
        <v>0</v>
      </c>
      <c r="BG175" s="191">
        <f>IF(N175="zákl. přenesená",J175,0)</f>
        <v>0</v>
      </c>
      <c r="BH175" s="191">
        <f>IF(N175="sníž. přenesená",J175,0)</f>
        <v>0</v>
      </c>
      <c r="BI175" s="191">
        <f>IF(N175="nulová",J175,0)</f>
        <v>0</v>
      </c>
      <c r="BJ175" s="18" t="s">
        <v>76</v>
      </c>
      <c r="BK175" s="191">
        <f>ROUND(I175*H175,2)</f>
        <v>0</v>
      </c>
      <c r="BL175" s="18" t="s">
        <v>123</v>
      </c>
      <c r="BM175" s="190" t="s">
        <v>1106</v>
      </c>
    </row>
    <row r="176" spans="1:65" s="2" customFormat="1" ht="48.75">
      <c r="A176" s="35"/>
      <c r="B176" s="36"/>
      <c r="C176" s="37"/>
      <c r="D176" s="192" t="s">
        <v>521</v>
      </c>
      <c r="E176" s="37"/>
      <c r="F176" s="193" t="s">
        <v>1107</v>
      </c>
      <c r="G176" s="37"/>
      <c r="H176" s="37"/>
      <c r="I176" s="109"/>
      <c r="J176" s="37"/>
      <c r="K176" s="37"/>
      <c r="L176" s="40"/>
      <c r="M176" s="194"/>
      <c r="N176" s="195"/>
      <c r="O176" s="65"/>
      <c r="P176" s="65"/>
      <c r="Q176" s="65"/>
      <c r="R176" s="65"/>
      <c r="S176" s="65"/>
      <c r="T176" s="66"/>
      <c r="U176" s="35"/>
      <c r="V176" s="35"/>
      <c r="W176" s="35"/>
      <c r="X176" s="35"/>
      <c r="Y176" s="35"/>
      <c r="Z176" s="35"/>
      <c r="AA176" s="35"/>
      <c r="AB176" s="35"/>
      <c r="AC176" s="35"/>
      <c r="AD176" s="35"/>
      <c r="AE176" s="35"/>
      <c r="AT176" s="18" t="s">
        <v>521</v>
      </c>
      <c r="AU176" s="18" t="s">
        <v>78</v>
      </c>
    </row>
    <row r="177" spans="1:65" s="2" customFormat="1" ht="39">
      <c r="A177" s="35"/>
      <c r="B177" s="36"/>
      <c r="C177" s="37"/>
      <c r="D177" s="192" t="s">
        <v>125</v>
      </c>
      <c r="E177" s="37"/>
      <c r="F177" s="193" t="s">
        <v>1108</v>
      </c>
      <c r="G177" s="37"/>
      <c r="H177" s="37"/>
      <c r="I177" s="109"/>
      <c r="J177" s="37"/>
      <c r="K177" s="37"/>
      <c r="L177" s="40"/>
      <c r="M177" s="194"/>
      <c r="N177" s="195"/>
      <c r="O177" s="65"/>
      <c r="P177" s="65"/>
      <c r="Q177" s="65"/>
      <c r="R177" s="65"/>
      <c r="S177" s="65"/>
      <c r="T177" s="66"/>
      <c r="U177" s="35"/>
      <c r="V177" s="35"/>
      <c r="W177" s="35"/>
      <c r="X177" s="35"/>
      <c r="Y177" s="35"/>
      <c r="Z177" s="35"/>
      <c r="AA177" s="35"/>
      <c r="AB177" s="35"/>
      <c r="AC177" s="35"/>
      <c r="AD177" s="35"/>
      <c r="AE177" s="35"/>
      <c r="AT177" s="18" t="s">
        <v>125</v>
      </c>
      <c r="AU177" s="18" t="s">
        <v>78</v>
      </c>
    </row>
    <row r="178" spans="1:65" s="13" customFormat="1" ht="11.25">
      <c r="B178" s="210"/>
      <c r="C178" s="211"/>
      <c r="D178" s="192" t="s">
        <v>534</v>
      </c>
      <c r="E178" s="212" t="s">
        <v>19</v>
      </c>
      <c r="F178" s="213" t="s">
        <v>1109</v>
      </c>
      <c r="G178" s="211"/>
      <c r="H178" s="212" t="s">
        <v>19</v>
      </c>
      <c r="I178" s="214"/>
      <c r="J178" s="211"/>
      <c r="K178" s="211"/>
      <c r="L178" s="215"/>
      <c r="M178" s="216"/>
      <c r="N178" s="217"/>
      <c r="O178" s="217"/>
      <c r="P178" s="217"/>
      <c r="Q178" s="217"/>
      <c r="R178" s="217"/>
      <c r="S178" s="217"/>
      <c r="T178" s="218"/>
      <c r="AT178" s="219" t="s">
        <v>534</v>
      </c>
      <c r="AU178" s="219" t="s">
        <v>78</v>
      </c>
      <c r="AV178" s="13" t="s">
        <v>76</v>
      </c>
      <c r="AW178" s="13" t="s">
        <v>30</v>
      </c>
      <c r="AX178" s="13" t="s">
        <v>68</v>
      </c>
      <c r="AY178" s="219" t="s">
        <v>117</v>
      </c>
    </row>
    <row r="179" spans="1:65" s="14" customFormat="1" ht="11.25">
      <c r="B179" s="220"/>
      <c r="C179" s="221"/>
      <c r="D179" s="192" t="s">
        <v>534</v>
      </c>
      <c r="E179" s="222" t="s">
        <v>19</v>
      </c>
      <c r="F179" s="223" t="s">
        <v>1110</v>
      </c>
      <c r="G179" s="221"/>
      <c r="H179" s="224">
        <v>35.299999999999997</v>
      </c>
      <c r="I179" s="225"/>
      <c r="J179" s="221"/>
      <c r="K179" s="221"/>
      <c r="L179" s="226"/>
      <c r="M179" s="227"/>
      <c r="N179" s="228"/>
      <c r="O179" s="228"/>
      <c r="P179" s="228"/>
      <c r="Q179" s="228"/>
      <c r="R179" s="228"/>
      <c r="S179" s="228"/>
      <c r="T179" s="229"/>
      <c r="AT179" s="230" t="s">
        <v>534</v>
      </c>
      <c r="AU179" s="230" t="s">
        <v>78</v>
      </c>
      <c r="AV179" s="14" t="s">
        <v>78</v>
      </c>
      <c r="AW179" s="14" t="s">
        <v>30</v>
      </c>
      <c r="AX179" s="14" t="s">
        <v>76</v>
      </c>
      <c r="AY179" s="230" t="s">
        <v>117</v>
      </c>
    </row>
    <row r="180" spans="1:65" s="11" customFormat="1" ht="22.9" customHeight="1">
      <c r="B180" s="165"/>
      <c r="C180" s="166"/>
      <c r="D180" s="167" t="s">
        <v>67</v>
      </c>
      <c r="E180" s="208" t="s">
        <v>145</v>
      </c>
      <c r="F180" s="208" t="s">
        <v>821</v>
      </c>
      <c r="G180" s="166"/>
      <c r="H180" s="166"/>
      <c r="I180" s="169"/>
      <c r="J180" s="209">
        <f>BK180</f>
        <v>0</v>
      </c>
      <c r="K180" s="166"/>
      <c r="L180" s="171"/>
      <c r="M180" s="172"/>
      <c r="N180" s="173"/>
      <c r="O180" s="173"/>
      <c r="P180" s="174">
        <f>SUM(P181:P202)</f>
        <v>0</v>
      </c>
      <c r="Q180" s="173"/>
      <c r="R180" s="174">
        <f>SUM(R181:R202)</f>
        <v>10.520573030000001</v>
      </c>
      <c r="S180" s="173"/>
      <c r="T180" s="175">
        <f>SUM(T181:T202)</f>
        <v>0</v>
      </c>
      <c r="AR180" s="176" t="s">
        <v>76</v>
      </c>
      <c r="AT180" s="177" t="s">
        <v>67</v>
      </c>
      <c r="AU180" s="177" t="s">
        <v>76</v>
      </c>
      <c r="AY180" s="176" t="s">
        <v>117</v>
      </c>
      <c r="BK180" s="178">
        <f>SUM(BK181:BK202)</f>
        <v>0</v>
      </c>
    </row>
    <row r="181" spans="1:65" s="2" customFormat="1" ht="16.5" customHeight="1">
      <c r="A181" s="35"/>
      <c r="B181" s="36"/>
      <c r="C181" s="179" t="s">
        <v>194</v>
      </c>
      <c r="D181" s="179" t="s">
        <v>118</v>
      </c>
      <c r="E181" s="180" t="s">
        <v>1111</v>
      </c>
      <c r="F181" s="181" t="s">
        <v>1112</v>
      </c>
      <c r="G181" s="182" t="s">
        <v>410</v>
      </c>
      <c r="H181" s="183">
        <v>3.629</v>
      </c>
      <c r="I181" s="184"/>
      <c r="J181" s="185">
        <f>ROUND(I181*H181,2)</f>
        <v>0</v>
      </c>
      <c r="K181" s="181" t="s">
        <v>519</v>
      </c>
      <c r="L181" s="40"/>
      <c r="M181" s="186" t="s">
        <v>19</v>
      </c>
      <c r="N181" s="187" t="s">
        <v>39</v>
      </c>
      <c r="O181" s="65"/>
      <c r="P181" s="188">
        <f>O181*H181</f>
        <v>0</v>
      </c>
      <c r="Q181" s="188">
        <v>2.45329</v>
      </c>
      <c r="R181" s="188">
        <f>Q181*H181</f>
        <v>8.90298941</v>
      </c>
      <c r="S181" s="188">
        <v>0</v>
      </c>
      <c r="T181" s="189">
        <f>S181*H181</f>
        <v>0</v>
      </c>
      <c r="U181" s="35"/>
      <c r="V181" s="35"/>
      <c r="W181" s="35"/>
      <c r="X181" s="35"/>
      <c r="Y181" s="35"/>
      <c r="Z181" s="35"/>
      <c r="AA181" s="35"/>
      <c r="AB181" s="35"/>
      <c r="AC181" s="35"/>
      <c r="AD181" s="35"/>
      <c r="AE181" s="35"/>
      <c r="AR181" s="190" t="s">
        <v>123</v>
      </c>
      <c r="AT181" s="190" t="s">
        <v>118</v>
      </c>
      <c r="AU181" s="190" t="s">
        <v>78</v>
      </c>
      <c r="AY181" s="18" t="s">
        <v>117</v>
      </c>
      <c r="BE181" s="191">
        <f>IF(N181="základní",J181,0)</f>
        <v>0</v>
      </c>
      <c r="BF181" s="191">
        <f>IF(N181="snížená",J181,0)</f>
        <v>0</v>
      </c>
      <c r="BG181" s="191">
        <f>IF(N181="zákl. přenesená",J181,0)</f>
        <v>0</v>
      </c>
      <c r="BH181" s="191">
        <f>IF(N181="sníž. přenesená",J181,0)</f>
        <v>0</v>
      </c>
      <c r="BI181" s="191">
        <f>IF(N181="nulová",J181,0)</f>
        <v>0</v>
      </c>
      <c r="BJ181" s="18" t="s">
        <v>76</v>
      </c>
      <c r="BK181" s="191">
        <f>ROUND(I181*H181,2)</f>
        <v>0</v>
      </c>
      <c r="BL181" s="18" t="s">
        <v>123</v>
      </c>
      <c r="BM181" s="190" t="s">
        <v>1113</v>
      </c>
    </row>
    <row r="182" spans="1:65" s="2" customFormat="1" ht="146.25">
      <c r="A182" s="35"/>
      <c r="B182" s="36"/>
      <c r="C182" s="37"/>
      <c r="D182" s="192" t="s">
        <v>521</v>
      </c>
      <c r="E182" s="37"/>
      <c r="F182" s="193" t="s">
        <v>1114</v>
      </c>
      <c r="G182" s="37"/>
      <c r="H182" s="37"/>
      <c r="I182" s="109"/>
      <c r="J182" s="37"/>
      <c r="K182" s="37"/>
      <c r="L182" s="40"/>
      <c r="M182" s="194"/>
      <c r="N182" s="195"/>
      <c r="O182" s="65"/>
      <c r="P182" s="65"/>
      <c r="Q182" s="65"/>
      <c r="R182" s="65"/>
      <c r="S182" s="65"/>
      <c r="T182" s="66"/>
      <c r="U182" s="35"/>
      <c r="V182" s="35"/>
      <c r="W182" s="35"/>
      <c r="X182" s="35"/>
      <c r="Y182" s="35"/>
      <c r="Z182" s="35"/>
      <c r="AA182" s="35"/>
      <c r="AB182" s="35"/>
      <c r="AC182" s="35"/>
      <c r="AD182" s="35"/>
      <c r="AE182" s="35"/>
      <c r="AT182" s="18" t="s">
        <v>521</v>
      </c>
      <c r="AU182" s="18" t="s">
        <v>78</v>
      </c>
    </row>
    <row r="183" spans="1:65" s="2" customFormat="1" ht="39">
      <c r="A183" s="35"/>
      <c r="B183" s="36"/>
      <c r="C183" s="37"/>
      <c r="D183" s="192" t="s">
        <v>125</v>
      </c>
      <c r="E183" s="37"/>
      <c r="F183" s="193" t="s">
        <v>1115</v>
      </c>
      <c r="G183" s="37"/>
      <c r="H183" s="37"/>
      <c r="I183" s="109"/>
      <c r="J183" s="37"/>
      <c r="K183" s="37"/>
      <c r="L183" s="40"/>
      <c r="M183" s="194"/>
      <c r="N183" s="195"/>
      <c r="O183" s="65"/>
      <c r="P183" s="65"/>
      <c r="Q183" s="65"/>
      <c r="R183" s="65"/>
      <c r="S183" s="65"/>
      <c r="T183" s="66"/>
      <c r="U183" s="35"/>
      <c r="V183" s="35"/>
      <c r="W183" s="35"/>
      <c r="X183" s="35"/>
      <c r="Y183" s="35"/>
      <c r="Z183" s="35"/>
      <c r="AA183" s="35"/>
      <c r="AB183" s="35"/>
      <c r="AC183" s="35"/>
      <c r="AD183" s="35"/>
      <c r="AE183" s="35"/>
      <c r="AT183" s="18" t="s">
        <v>125</v>
      </c>
      <c r="AU183" s="18" t="s">
        <v>78</v>
      </c>
    </row>
    <row r="184" spans="1:65" s="13" customFormat="1" ht="11.25">
      <c r="B184" s="210"/>
      <c r="C184" s="211"/>
      <c r="D184" s="192" t="s">
        <v>534</v>
      </c>
      <c r="E184" s="212" t="s">
        <v>19</v>
      </c>
      <c r="F184" s="213" t="s">
        <v>1116</v>
      </c>
      <c r="G184" s="211"/>
      <c r="H184" s="212" t="s">
        <v>19</v>
      </c>
      <c r="I184" s="214"/>
      <c r="J184" s="211"/>
      <c r="K184" s="211"/>
      <c r="L184" s="215"/>
      <c r="M184" s="216"/>
      <c r="N184" s="217"/>
      <c r="O184" s="217"/>
      <c r="P184" s="217"/>
      <c r="Q184" s="217"/>
      <c r="R184" s="217"/>
      <c r="S184" s="217"/>
      <c r="T184" s="218"/>
      <c r="AT184" s="219" t="s">
        <v>534</v>
      </c>
      <c r="AU184" s="219" t="s">
        <v>78</v>
      </c>
      <c r="AV184" s="13" t="s">
        <v>76</v>
      </c>
      <c r="AW184" s="13" t="s">
        <v>30</v>
      </c>
      <c r="AX184" s="13" t="s">
        <v>68</v>
      </c>
      <c r="AY184" s="219" t="s">
        <v>117</v>
      </c>
    </row>
    <row r="185" spans="1:65" s="13" customFormat="1" ht="11.25">
      <c r="B185" s="210"/>
      <c r="C185" s="211"/>
      <c r="D185" s="192" t="s">
        <v>534</v>
      </c>
      <c r="E185" s="212" t="s">
        <v>19</v>
      </c>
      <c r="F185" s="213" t="s">
        <v>1117</v>
      </c>
      <c r="G185" s="211"/>
      <c r="H185" s="212" t="s">
        <v>19</v>
      </c>
      <c r="I185" s="214"/>
      <c r="J185" s="211"/>
      <c r="K185" s="211"/>
      <c r="L185" s="215"/>
      <c r="M185" s="216"/>
      <c r="N185" s="217"/>
      <c r="O185" s="217"/>
      <c r="P185" s="217"/>
      <c r="Q185" s="217"/>
      <c r="R185" s="217"/>
      <c r="S185" s="217"/>
      <c r="T185" s="218"/>
      <c r="AT185" s="219" t="s">
        <v>534</v>
      </c>
      <c r="AU185" s="219" t="s">
        <v>78</v>
      </c>
      <c r="AV185" s="13" t="s">
        <v>76</v>
      </c>
      <c r="AW185" s="13" t="s">
        <v>30</v>
      </c>
      <c r="AX185" s="13" t="s">
        <v>68</v>
      </c>
      <c r="AY185" s="219" t="s">
        <v>117</v>
      </c>
    </row>
    <row r="186" spans="1:65" s="14" customFormat="1" ht="11.25">
      <c r="B186" s="220"/>
      <c r="C186" s="221"/>
      <c r="D186" s="192" t="s">
        <v>534</v>
      </c>
      <c r="E186" s="222" t="s">
        <v>19</v>
      </c>
      <c r="F186" s="223" t="s">
        <v>1118</v>
      </c>
      <c r="G186" s="221"/>
      <c r="H186" s="224">
        <v>3.629</v>
      </c>
      <c r="I186" s="225"/>
      <c r="J186" s="221"/>
      <c r="K186" s="221"/>
      <c r="L186" s="226"/>
      <c r="M186" s="227"/>
      <c r="N186" s="228"/>
      <c r="O186" s="228"/>
      <c r="P186" s="228"/>
      <c r="Q186" s="228"/>
      <c r="R186" s="228"/>
      <c r="S186" s="228"/>
      <c r="T186" s="229"/>
      <c r="AT186" s="230" t="s">
        <v>534</v>
      </c>
      <c r="AU186" s="230" t="s">
        <v>78</v>
      </c>
      <c r="AV186" s="14" t="s">
        <v>78</v>
      </c>
      <c r="AW186" s="14" t="s">
        <v>30</v>
      </c>
      <c r="AX186" s="14" t="s">
        <v>76</v>
      </c>
      <c r="AY186" s="230" t="s">
        <v>117</v>
      </c>
    </row>
    <row r="187" spans="1:65" s="2" customFormat="1" ht="16.5" customHeight="1">
      <c r="A187" s="35"/>
      <c r="B187" s="36"/>
      <c r="C187" s="179" t="s">
        <v>198</v>
      </c>
      <c r="D187" s="179" t="s">
        <v>118</v>
      </c>
      <c r="E187" s="180" t="s">
        <v>1119</v>
      </c>
      <c r="F187" s="181" t="s">
        <v>1120</v>
      </c>
      <c r="G187" s="182" t="s">
        <v>410</v>
      </c>
      <c r="H187" s="183">
        <v>3.629</v>
      </c>
      <c r="I187" s="184"/>
      <c r="J187" s="185">
        <f>ROUND(I187*H187,2)</f>
        <v>0</v>
      </c>
      <c r="K187" s="181" t="s">
        <v>519</v>
      </c>
      <c r="L187" s="40"/>
      <c r="M187" s="186" t="s">
        <v>19</v>
      </c>
      <c r="N187" s="187" t="s">
        <v>39</v>
      </c>
      <c r="O187" s="65"/>
      <c r="P187" s="188">
        <f>O187*H187</f>
        <v>0</v>
      </c>
      <c r="Q187" s="188">
        <v>0</v>
      </c>
      <c r="R187" s="188">
        <f>Q187*H187</f>
        <v>0</v>
      </c>
      <c r="S187" s="188">
        <v>0</v>
      </c>
      <c r="T187" s="189">
        <f>S187*H187</f>
        <v>0</v>
      </c>
      <c r="U187" s="35"/>
      <c r="V187" s="35"/>
      <c r="W187" s="35"/>
      <c r="X187" s="35"/>
      <c r="Y187" s="35"/>
      <c r="Z187" s="35"/>
      <c r="AA187" s="35"/>
      <c r="AB187" s="35"/>
      <c r="AC187" s="35"/>
      <c r="AD187" s="35"/>
      <c r="AE187" s="35"/>
      <c r="AR187" s="190" t="s">
        <v>123</v>
      </c>
      <c r="AT187" s="190" t="s">
        <v>118</v>
      </c>
      <c r="AU187" s="190" t="s">
        <v>78</v>
      </c>
      <c r="AY187" s="18" t="s">
        <v>117</v>
      </c>
      <c r="BE187" s="191">
        <f>IF(N187="základní",J187,0)</f>
        <v>0</v>
      </c>
      <c r="BF187" s="191">
        <f>IF(N187="snížená",J187,0)</f>
        <v>0</v>
      </c>
      <c r="BG187" s="191">
        <f>IF(N187="zákl. přenesená",J187,0)</f>
        <v>0</v>
      </c>
      <c r="BH187" s="191">
        <f>IF(N187="sníž. přenesená",J187,0)</f>
        <v>0</v>
      </c>
      <c r="BI187" s="191">
        <f>IF(N187="nulová",J187,0)</f>
        <v>0</v>
      </c>
      <c r="BJ187" s="18" t="s">
        <v>76</v>
      </c>
      <c r="BK187" s="191">
        <f>ROUND(I187*H187,2)</f>
        <v>0</v>
      </c>
      <c r="BL187" s="18" t="s">
        <v>123</v>
      </c>
      <c r="BM187" s="190" t="s">
        <v>1121</v>
      </c>
    </row>
    <row r="188" spans="1:65" s="2" customFormat="1" ht="58.5">
      <c r="A188" s="35"/>
      <c r="B188" s="36"/>
      <c r="C188" s="37"/>
      <c r="D188" s="192" t="s">
        <v>521</v>
      </c>
      <c r="E188" s="37"/>
      <c r="F188" s="193" t="s">
        <v>1122</v>
      </c>
      <c r="G188" s="37"/>
      <c r="H188" s="37"/>
      <c r="I188" s="109"/>
      <c r="J188" s="37"/>
      <c r="K188" s="37"/>
      <c r="L188" s="40"/>
      <c r="M188" s="194"/>
      <c r="N188" s="195"/>
      <c r="O188" s="65"/>
      <c r="P188" s="65"/>
      <c r="Q188" s="65"/>
      <c r="R188" s="65"/>
      <c r="S188" s="65"/>
      <c r="T188" s="66"/>
      <c r="U188" s="35"/>
      <c r="V188" s="35"/>
      <c r="W188" s="35"/>
      <c r="X188" s="35"/>
      <c r="Y188" s="35"/>
      <c r="Z188" s="35"/>
      <c r="AA188" s="35"/>
      <c r="AB188" s="35"/>
      <c r="AC188" s="35"/>
      <c r="AD188" s="35"/>
      <c r="AE188" s="35"/>
      <c r="AT188" s="18" t="s">
        <v>521</v>
      </c>
      <c r="AU188" s="18" t="s">
        <v>78</v>
      </c>
    </row>
    <row r="189" spans="1:65" s="2" customFormat="1" ht="21.75" customHeight="1">
      <c r="A189" s="35"/>
      <c r="B189" s="36"/>
      <c r="C189" s="179" t="s">
        <v>7</v>
      </c>
      <c r="D189" s="179" t="s">
        <v>118</v>
      </c>
      <c r="E189" s="180" t="s">
        <v>1123</v>
      </c>
      <c r="F189" s="181" t="s">
        <v>1124</v>
      </c>
      <c r="G189" s="182" t="s">
        <v>410</v>
      </c>
      <c r="H189" s="183">
        <v>0.629</v>
      </c>
      <c r="I189" s="184"/>
      <c r="J189" s="185">
        <f>ROUND(I189*H189,2)</f>
        <v>0</v>
      </c>
      <c r="K189" s="181" t="s">
        <v>519</v>
      </c>
      <c r="L189" s="40"/>
      <c r="M189" s="186" t="s">
        <v>19</v>
      </c>
      <c r="N189" s="187" t="s">
        <v>39</v>
      </c>
      <c r="O189" s="65"/>
      <c r="P189" s="188">
        <f>O189*H189</f>
        <v>0</v>
      </c>
      <c r="Q189" s="188">
        <v>0</v>
      </c>
      <c r="R189" s="188">
        <f>Q189*H189</f>
        <v>0</v>
      </c>
      <c r="S189" s="188">
        <v>0</v>
      </c>
      <c r="T189" s="189">
        <f>S189*H189</f>
        <v>0</v>
      </c>
      <c r="U189" s="35"/>
      <c r="V189" s="35"/>
      <c r="W189" s="35"/>
      <c r="X189" s="35"/>
      <c r="Y189" s="35"/>
      <c r="Z189" s="35"/>
      <c r="AA189" s="35"/>
      <c r="AB189" s="35"/>
      <c r="AC189" s="35"/>
      <c r="AD189" s="35"/>
      <c r="AE189" s="35"/>
      <c r="AR189" s="190" t="s">
        <v>123</v>
      </c>
      <c r="AT189" s="190" t="s">
        <v>118</v>
      </c>
      <c r="AU189" s="190" t="s">
        <v>78</v>
      </c>
      <c r="AY189" s="18" t="s">
        <v>117</v>
      </c>
      <c r="BE189" s="191">
        <f>IF(N189="základní",J189,0)</f>
        <v>0</v>
      </c>
      <c r="BF189" s="191">
        <f>IF(N189="snížená",J189,0)</f>
        <v>0</v>
      </c>
      <c r="BG189" s="191">
        <f>IF(N189="zákl. přenesená",J189,0)</f>
        <v>0</v>
      </c>
      <c r="BH189" s="191">
        <f>IF(N189="sníž. přenesená",J189,0)</f>
        <v>0</v>
      </c>
      <c r="BI189" s="191">
        <f>IF(N189="nulová",J189,0)</f>
        <v>0</v>
      </c>
      <c r="BJ189" s="18" t="s">
        <v>76</v>
      </c>
      <c r="BK189" s="191">
        <f>ROUND(I189*H189,2)</f>
        <v>0</v>
      </c>
      <c r="BL189" s="18" t="s">
        <v>123</v>
      </c>
      <c r="BM189" s="190" t="s">
        <v>1125</v>
      </c>
    </row>
    <row r="190" spans="1:65" s="2" customFormat="1" ht="58.5">
      <c r="A190" s="35"/>
      <c r="B190" s="36"/>
      <c r="C190" s="37"/>
      <c r="D190" s="192" t="s">
        <v>521</v>
      </c>
      <c r="E190" s="37"/>
      <c r="F190" s="193" t="s">
        <v>1122</v>
      </c>
      <c r="G190" s="37"/>
      <c r="H190" s="37"/>
      <c r="I190" s="109"/>
      <c r="J190" s="37"/>
      <c r="K190" s="37"/>
      <c r="L190" s="40"/>
      <c r="M190" s="194"/>
      <c r="N190" s="195"/>
      <c r="O190" s="65"/>
      <c r="P190" s="65"/>
      <c r="Q190" s="65"/>
      <c r="R190" s="65"/>
      <c r="S190" s="65"/>
      <c r="T190" s="66"/>
      <c r="U190" s="35"/>
      <c r="V190" s="35"/>
      <c r="W190" s="35"/>
      <c r="X190" s="35"/>
      <c r="Y190" s="35"/>
      <c r="Z190" s="35"/>
      <c r="AA190" s="35"/>
      <c r="AB190" s="35"/>
      <c r="AC190" s="35"/>
      <c r="AD190" s="35"/>
      <c r="AE190" s="35"/>
      <c r="AT190" s="18" t="s">
        <v>521</v>
      </c>
      <c r="AU190" s="18" t="s">
        <v>78</v>
      </c>
    </row>
    <row r="191" spans="1:65" s="2" customFormat="1" ht="16.5" customHeight="1">
      <c r="A191" s="35"/>
      <c r="B191" s="36"/>
      <c r="C191" s="179" t="s">
        <v>205</v>
      </c>
      <c r="D191" s="179" t="s">
        <v>118</v>
      </c>
      <c r="E191" s="180" t="s">
        <v>1126</v>
      </c>
      <c r="F191" s="181" t="s">
        <v>1127</v>
      </c>
      <c r="G191" s="182" t="s">
        <v>530</v>
      </c>
      <c r="H191" s="183">
        <v>7.8</v>
      </c>
      <c r="I191" s="184"/>
      <c r="J191" s="185">
        <f>ROUND(I191*H191,2)</f>
        <v>0</v>
      </c>
      <c r="K191" s="181" t="s">
        <v>519</v>
      </c>
      <c r="L191" s="40"/>
      <c r="M191" s="186" t="s">
        <v>19</v>
      </c>
      <c r="N191" s="187" t="s">
        <v>39</v>
      </c>
      <c r="O191" s="65"/>
      <c r="P191" s="188">
        <f>O191*H191</f>
        <v>0</v>
      </c>
      <c r="Q191" s="188">
        <v>1.3520000000000001E-2</v>
      </c>
      <c r="R191" s="188">
        <f>Q191*H191</f>
        <v>0.10545600000000001</v>
      </c>
      <c r="S191" s="188">
        <v>0</v>
      </c>
      <c r="T191" s="189">
        <f>S191*H191</f>
        <v>0</v>
      </c>
      <c r="U191" s="35"/>
      <c r="V191" s="35"/>
      <c r="W191" s="35"/>
      <c r="X191" s="35"/>
      <c r="Y191" s="35"/>
      <c r="Z191" s="35"/>
      <c r="AA191" s="35"/>
      <c r="AB191" s="35"/>
      <c r="AC191" s="35"/>
      <c r="AD191" s="35"/>
      <c r="AE191" s="35"/>
      <c r="AR191" s="190" t="s">
        <v>123</v>
      </c>
      <c r="AT191" s="190" t="s">
        <v>118</v>
      </c>
      <c r="AU191" s="190" t="s">
        <v>78</v>
      </c>
      <c r="AY191" s="18" t="s">
        <v>117</v>
      </c>
      <c r="BE191" s="191">
        <f>IF(N191="základní",J191,0)</f>
        <v>0</v>
      </c>
      <c r="BF191" s="191">
        <f>IF(N191="snížená",J191,0)</f>
        <v>0</v>
      </c>
      <c r="BG191" s="191">
        <f>IF(N191="zákl. přenesená",J191,0)</f>
        <v>0</v>
      </c>
      <c r="BH191" s="191">
        <f>IF(N191="sníž. přenesená",J191,0)</f>
        <v>0</v>
      </c>
      <c r="BI191" s="191">
        <f>IF(N191="nulová",J191,0)</f>
        <v>0</v>
      </c>
      <c r="BJ191" s="18" t="s">
        <v>76</v>
      </c>
      <c r="BK191" s="191">
        <f>ROUND(I191*H191,2)</f>
        <v>0</v>
      </c>
      <c r="BL191" s="18" t="s">
        <v>123</v>
      </c>
      <c r="BM191" s="190" t="s">
        <v>1128</v>
      </c>
    </row>
    <row r="192" spans="1:65" s="13" customFormat="1" ht="11.25">
      <c r="B192" s="210"/>
      <c r="C192" s="211"/>
      <c r="D192" s="192" t="s">
        <v>534</v>
      </c>
      <c r="E192" s="212" t="s">
        <v>19</v>
      </c>
      <c r="F192" s="213" t="s">
        <v>1129</v>
      </c>
      <c r="G192" s="211"/>
      <c r="H192" s="212" t="s">
        <v>19</v>
      </c>
      <c r="I192" s="214"/>
      <c r="J192" s="211"/>
      <c r="K192" s="211"/>
      <c r="L192" s="215"/>
      <c r="M192" s="216"/>
      <c r="N192" s="217"/>
      <c r="O192" s="217"/>
      <c r="P192" s="217"/>
      <c r="Q192" s="217"/>
      <c r="R192" s="217"/>
      <c r="S192" s="217"/>
      <c r="T192" s="218"/>
      <c r="AT192" s="219" t="s">
        <v>534</v>
      </c>
      <c r="AU192" s="219" t="s">
        <v>78</v>
      </c>
      <c r="AV192" s="13" t="s">
        <v>76</v>
      </c>
      <c r="AW192" s="13" t="s">
        <v>30</v>
      </c>
      <c r="AX192" s="13" t="s">
        <v>68</v>
      </c>
      <c r="AY192" s="219" t="s">
        <v>117</v>
      </c>
    </row>
    <row r="193" spans="1:65" s="14" customFormat="1" ht="11.25">
      <c r="B193" s="220"/>
      <c r="C193" s="221"/>
      <c r="D193" s="192" t="s">
        <v>534</v>
      </c>
      <c r="E193" s="222" t="s">
        <v>19</v>
      </c>
      <c r="F193" s="223" t="s">
        <v>1130</v>
      </c>
      <c r="G193" s="221"/>
      <c r="H193" s="224">
        <v>7.8</v>
      </c>
      <c r="I193" s="225"/>
      <c r="J193" s="221"/>
      <c r="K193" s="221"/>
      <c r="L193" s="226"/>
      <c r="M193" s="227"/>
      <c r="N193" s="228"/>
      <c r="O193" s="228"/>
      <c r="P193" s="228"/>
      <c r="Q193" s="228"/>
      <c r="R193" s="228"/>
      <c r="S193" s="228"/>
      <c r="T193" s="229"/>
      <c r="AT193" s="230" t="s">
        <v>534</v>
      </c>
      <c r="AU193" s="230" t="s">
        <v>78</v>
      </c>
      <c r="AV193" s="14" t="s">
        <v>78</v>
      </c>
      <c r="AW193" s="14" t="s">
        <v>30</v>
      </c>
      <c r="AX193" s="14" t="s">
        <v>76</v>
      </c>
      <c r="AY193" s="230" t="s">
        <v>117</v>
      </c>
    </row>
    <row r="194" spans="1:65" s="2" customFormat="1" ht="16.5" customHeight="1">
      <c r="A194" s="35"/>
      <c r="B194" s="36"/>
      <c r="C194" s="179" t="s">
        <v>209</v>
      </c>
      <c r="D194" s="179" t="s">
        <v>118</v>
      </c>
      <c r="E194" s="180" t="s">
        <v>1131</v>
      </c>
      <c r="F194" s="181" t="s">
        <v>1132</v>
      </c>
      <c r="G194" s="182" t="s">
        <v>530</v>
      </c>
      <c r="H194" s="183">
        <v>7.8</v>
      </c>
      <c r="I194" s="184"/>
      <c r="J194" s="185">
        <f>ROUND(I194*H194,2)</f>
        <v>0</v>
      </c>
      <c r="K194" s="181" t="s">
        <v>519</v>
      </c>
      <c r="L194" s="40"/>
      <c r="M194" s="186" t="s">
        <v>19</v>
      </c>
      <c r="N194" s="187" t="s">
        <v>39</v>
      </c>
      <c r="O194" s="65"/>
      <c r="P194" s="188">
        <f>O194*H194</f>
        <v>0</v>
      </c>
      <c r="Q194" s="188">
        <v>0</v>
      </c>
      <c r="R194" s="188">
        <f>Q194*H194</f>
        <v>0</v>
      </c>
      <c r="S194" s="188">
        <v>0</v>
      </c>
      <c r="T194" s="189">
        <f>S194*H194</f>
        <v>0</v>
      </c>
      <c r="U194" s="35"/>
      <c r="V194" s="35"/>
      <c r="W194" s="35"/>
      <c r="X194" s="35"/>
      <c r="Y194" s="35"/>
      <c r="Z194" s="35"/>
      <c r="AA194" s="35"/>
      <c r="AB194" s="35"/>
      <c r="AC194" s="35"/>
      <c r="AD194" s="35"/>
      <c r="AE194" s="35"/>
      <c r="AR194" s="190" t="s">
        <v>123</v>
      </c>
      <c r="AT194" s="190" t="s">
        <v>118</v>
      </c>
      <c r="AU194" s="190" t="s">
        <v>78</v>
      </c>
      <c r="AY194" s="18" t="s">
        <v>117</v>
      </c>
      <c r="BE194" s="191">
        <f>IF(N194="základní",J194,0)</f>
        <v>0</v>
      </c>
      <c r="BF194" s="191">
        <f>IF(N194="snížená",J194,0)</f>
        <v>0</v>
      </c>
      <c r="BG194" s="191">
        <f>IF(N194="zákl. přenesená",J194,0)</f>
        <v>0</v>
      </c>
      <c r="BH194" s="191">
        <f>IF(N194="sníž. přenesená",J194,0)</f>
        <v>0</v>
      </c>
      <c r="BI194" s="191">
        <f>IF(N194="nulová",J194,0)</f>
        <v>0</v>
      </c>
      <c r="BJ194" s="18" t="s">
        <v>76</v>
      </c>
      <c r="BK194" s="191">
        <f>ROUND(I194*H194,2)</f>
        <v>0</v>
      </c>
      <c r="BL194" s="18" t="s">
        <v>123</v>
      </c>
      <c r="BM194" s="190" t="s">
        <v>1133</v>
      </c>
    </row>
    <row r="195" spans="1:65" s="2" customFormat="1" ht="16.5" customHeight="1">
      <c r="A195" s="35"/>
      <c r="B195" s="36"/>
      <c r="C195" s="179" t="s">
        <v>213</v>
      </c>
      <c r="D195" s="179" t="s">
        <v>118</v>
      </c>
      <c r="E195" s="180" t="s">
        <v>1134</v>
      </c>
      <c r="F195" s="181" t="s">
        <v>1135</v>
      </c>
      <c r="G195" s="182" t="s">
        <v>636</v>
      </c>
      <c r="H195" s="183">
        <v>0.30599999999999999</v>
      </c>
      <c r="I195" s="184"/>
      <c r="J195" s="185">
        <f>ROUND(I195*H195,2)</f>
        <v>0</v>
      </c>
      <c r="K195" s="181" t="s">
        <v>519</v>
      </c>
      <c r="L195" s="40"/>
      <c r="M195" s="186" t="s">
        <v>19</v>
      </c>
      <c r="N195" s="187" t="s">
        <v>39</v>
      </c>
      <c r="O195" s="65"/>
      <c r="P195" s="188">
        <f>O195*H195</f>
        <v>0</v>
      </c>
      <c r="Q195" s="188">
        <v>1.06277</v>
      </c>
      <c r="R195" s="188">
        <f>Q195*H195</f>
        <v>0.32520761999999998</v>
      </c>
      <c r="S195" s="188">
        <v>0</v>
      </c>
      <c r="T195" s="189">
        <f>S195*H195</f>
        <v>0</v>
      </c>
      <c r="U195" s="35"/>
      <c r="V195" s="35"/>
      <c r="W195" s="35"/>
      <c r="X195" s="35"/>
      <c r="Y195" s="35"/>
      <c r="Z195" s="35"/>
      <c r="AA195" s="35"/>
      <c r="AB195" s="35"/>
      <c r="AC195" s="35"/>
      <c r="AD195" s="35"/>
      <c r="AE195" s="35"/>
      <c r="AR195" s="190" t="s">
        <v>123</v>
      </c>
      <c r="AT195" s="190" t="s">
        <v>118</v>
      </c>
      <c r="AU195" s="190" t="s">
        <v>78</v>
      </c>
      <c r="AY195" s="18" t="s">
        <v>117</v>
      </c>
      <c r="BE195" s="191">
        <f>IF(N195="základní",J195,0)</f>
        <v>0</v>
      </c>
      <c r="BF195" s="191">
        <f>IF(N195="snížená",J195,0)</f>
        <v>0</v>
      </c>
      <c r="BG195" s="191">
        <f>IF(N195="zákl. přenesená",J195,0)</f>
        <v>0</v>
      </c>
      <c r="BH195" s="191">
        <f>IF(N195="sníž. přenesená",J195,0)</f>
        <v>0</v>
      </c>
      <c r="BI195" s="191">
        <f>IF(N195="nulová",J195,0)</f>
        <v>0</v>
      </c>
      <c r="BJ195" s="18" t="s">
        <v>76</v>
      </c>
      <c r="BK195" s="191">
        <f>ROUND(I195*H195,2)</f>
        <v>0</v>
      </c>
      <c r="BL195" s="18" t="s">
        <v>123</v>
      </c>
      <c r="BM195" s="190" t="s">
        <v>1136</v>
      </c>
    </row>
    <row r="196" spans="1:65" s="2" customFormat="1" ht="29.25">
      <c r="A196" s="35"/>
      <c r="B196" s="36"/>
      <c r="C196" s="37"/>
      <c r="D196" s="192" t="s">
        <v>521</v>
      </c>
      <c r="E196" s="37"/>
      <c r="F196" s="193" t="s">
        <v>1137</v>
      </c>
      <c r="G196" s="37"/>
      <c r="H196" s="37"/>
      <c r="I196" s="109"/>
      <c r="J196" s="37"/>
      <c r="K196" s="37"/>
      <c r="L196" s="40"/>
      <c r="M196" s="194"/>
      <c r="N196" s="195"/>
      <c r="O196" s="65"/>
      <c r="P196" s="65"/>
      <c r="Q196" s="65"/>
      <c r="R196" s="65"/>
      <c r="S196" s="65"/>
      <c r="T196" s="66"/>
      <c r="U196" s="35"/>
      <c r="V196" s="35"/>
      <c r="W196" s="35"/>
      <c r="X196" s="35"/>
      <c r="Y196" s="35"/>
      <c r="Z196" s="35"/>
      <c r="AA196" s="35"/>
      <c r="AB196" s="35"/>
      <c r="AC196" s="35"/>
      <c r="AD196" s="35"/>
      <c r="AE196" s="35"/>
      <c r="AT196" s="18" t="s">
        <v>521</v>
      </c>
      <c r="AU196" s="18" t="s">
        <v>78</v>
      </c>
    </row>
    <row r="197" spans="1:65" s="13" customFormat="1" ht="11.25">
      <c r="B197" s="210"/>
      <c r="C197" s="211"/>
      <c r="D197" s="192" t="s">
        <v>534</v>
      </c>
      <c r="E197" s="212" t="s">
        <v>19</v>
      </c>
      <c r="F197" s="213" t="s">
        <v>1138</v>
      </c>
      <c r="G197" s="211"/>
      <c r="H197" s="212" t="s">
        <v>19</v>
      </c>
      <c r="I197" s="214"/>
      <c r="J197" s="211"/>
      <c r="K197" s="211"/>
      <c r="L197" s="215"/>
      <c r="M197" s="216"/>
      <c r="N197" s="217"/>
      <c r="O197" s="217"/>
      <c r="P197" s="217"/>
      <c r="Q197" s="217"/>
      <c r="R197" s="217"/>
      <c r="S197" s="217"/>
      <c r="T197" s="218"/>
      <c r="AT197" s="219" t="s">
        <v>534</v>
      </c>
      <c r="AU197" s="219" t="s">
        <v>78</v>
      </c>
      <c r="AV197" s="13" t="s">
        <v>76</v>
      </c>
      <c r="AW197" s="13" t="s">
        <v>30</v>
      </c>
      <c r="AX197" s="13" t="s">
        <v>68</v>
      </c>
      <c r="AY197" s="219" t="s">
        <v>117</v>
      </c>
    </row>
    <row r="198" spans="1:65" s="14" customFormat="1" ht="11.25">
      <c r="B198" s="220"/>
      <c r="C198" s="221"/>
      <c r="D198" s="192" t="s">
        <v>534</v>
      </c>
      <c r="E198" s="222" t="s">
        <v>19</v>
      </c>
      <c r="F198" s="223" t="s">
        <v>1139</v>
      </c>
      <c r="G198" s="221"/>
      <c r="H198" s="224">
        <v>0.30599999999999999</v>
      </c>
      <c r="I198" s="225"/>
      <c r="J198" s="221"/>
      <c r="K198" s="221"/>
      <c r="L198" s="226"/>
      <c r="M198" s="227"/>
      <c r="N198" s="228"/>
      <c r="O198" s="228"/>
      <c r="P198" s="228"/>
      <c r="Q198" s="228"/>
      <c r="R198" s="228"/>
      <c r="S198" s="228"/>
      <c r="T198" s="229"/>
      <c r="AT198" s="230" t="s">
        <v>534</v>
      </c>
      <c r="AU198" s="230" t="s">
        <v>78</v>
      </c>
      <c r="AV198" s="14" t="s">
        <v>78</v>
      </c>
      <c r="AW198" s="14" t="s">
        <v>30</v>
      </c>
      <c r="AX198" s="14" t="s">
        <v>76</v>
      </c>
      <c r="AY198" s="230" t="s">
        <v>117</v>
      </c>
    </row>
    <row r="199" spans="1:65" s="2" customFormat="1" ht="16.5" customHeight="1">
      <c r="A199" s="35"/>
      <c r="B199" s="36"/>
      <c r="C199" s="179" t="s">
        <v>217</v>
      </c>
      <c r="D199" s="179" t="s">
        <v>118</v>
      </c>
      <c r="E199" s="180" t="s">
        <v>1140</v>
      </c>
      <c r="F199" s="181" t="s">
        <v>1141</v>
      </c>
      <c r="G199" s="182" t="s">
        <v>530</v>
      </c>
      <c r="H199" s="183">
        <v>11.304</v>
      </c>
      <c r="I199" s="184"/>
      <c r="J199" s="185">
        <f>ROUND(I199*H199,2)</f>
        <v>0</v>
      </c>
      <c r="K199" s="181" t="s">
        <v>519</v>
      </c>
      <c r="L199" s="40"/>
      <c r="M199" s="186" t="s">
        <v>19</v>
      </c>
      <c r="N199" s="187" t="s">
        <v>39</v>
      </c>
      <c r="O199" s="65"/>
      <c r="P199" s="188">
        <f>O199*H199</f>
        <v>0</v>
      </c>
      <c r="Q199" s="188">
        <v>0.105</v>
      </c>
      <c r="R199" s="188">
        <f>Q199*H199</f>
        <v>1.18692</v>
      </c>
      <c r="S199" s="188">
        <v>0</v>
      </c>
      <c r="T199" s="189">
        <f>S199*H199</f>
        <v>0</v>
      </c>
      <c r="U199" s="35"/>
      <c r="V199" s="35"/>
      <c r="W199" s="35"/>
      <c r="X199" s="35"/>
      <c r="Y199" s="35"/>
      <c r="Z199" s="35"/>
      <c r="AA199" s="35"/>
      <c r="AB199" s="35"/>
      <c r="AC199" s="35"/>
      <c r="AD199" s="35"/>
      <c r="AE199" s="35"/>
      <c r="AR199" s="190" t="s">
        <v>123</v>
      </c>
      <c r="AT199" s="190" t="s">
        <v>118</v>
      </c>
      <c r="AU199" s="190" t="s">
        <v>78</v>
      </c>
      <c r="AY199" s="18" t="s">
        <v>117</v>
      </c>
      <c r="BE199" s="191">
        <f>IF(N199="základní",J199,0)</f>
        <v>0</v>
      </c>
      <c r="BF199" s="191">
        <f>IF(N199="snížená",J199,0)</f>
        <v>0</v>
      </c>
      <c r="BG199" s="191">
        <f>IF(N199="zákl. přenesená",J199,0)</f>
        <v>0</v>
      </c>
      <c r="BH199" s="191">
        <f>IF(N199="sníž. přenesená",J199,0)</f>
        <v>0</v>
      </c>
      <c r="BI199" s="191">
        <f>IF(N199="nulová",J199,0)</f>
        <v>0</v>
      </c>
      <c r="BJ199" s="18" t="s">
        <v>76</v>
      </c>
      <c r="BK199" s="191">
        <f>ROUND(I199*H199,2)</f>
        <v>0</v>
      </c>
      <c r="BL199" s="18" t="s">
        <v>123</v>
      </c>
      <c r="BM199" s="190" t="s">
        <v>1142</v>
      </c>
    </row>
    <row r="200" spans="1:65" s="2" customFormat="1" ht="97.5">
      <c r="A200" s="35"/>
      <c r="B200" s="36"/>
      <c r="C200" s="37"/>
      <c r="D200" s="192" t="s">
        <v>521</v>
      </c>
      <c r="E200" s="37"/>
      <c r="F200" s="193" t="s">
        <v>1143</v>
      </c>
      <c r="G200" s="37"/>
      <c r="H200" s="37"/>
      <c r="I200" s="109"/>
      <c r="J200" s="37"/>
      <c r="K200" s="37"/>
      <c r="L200" s="40"/>
      <c r="M200" s="194"/>
      <c r="N200" s="195"/>
      <c r="O200" s="65"/>
      <c r="P200" s="65"/>
      <c r="Q200" s="65"/>
      <c r="R200" s="65"/>
      <c r="S200" s="65"/>
      <c r="T200" s="66"/>
      <c r="U200" s="35"/>
      <c r="V200" s="35"/>
      <c r="W200" s="35"/>
      <c r="X200" s="35"/>
      <c r="Y200" s="35"/>
      <c r="Z200" s="35"/>
      <c r="AA200" s="35"/>
      <c r="AB200" s="35"/>
      <c r="AC200" s="35"/>
      <c r="AD200" s="35"/>
      <c r="AE200" s="35"/>
      <c r="AT200" s="18" t="s">
        <v>521</v>
      </c>
      <c r="AU200" s="18" t="s">
        <v>78</v>
      </c>
    </row>
    <row r="201" spans="1:65" s="13" customFormat="1" ht="11.25">
      <c r="B201" s="210"/>
      <c r="C201" s="211"/>
      <c r="D201" s="192" t="s">
        <v>534</v>
      </c>
      <c r="E201" s="212" t="s">
        <v>19</v>
      </c>
      <c r="F201" s="213" t="s">
        <v>1144</v>
      </c>
      <c r="G201" s="211"/>
      <c r="H201" s="212" t="s">
        <v>19</v>
      </c>
      <c r="I201" s="214"/>
      <c r="J201" s="211"/>
      <c r="K201" s="211"/>
      <c r="L201" s="215"/>
      <c r="M201" s="216"/>
      <c r="N201" s="217"/>
      <c r="O201" s="217"/>
      <c r="P201" s="217"/>
      <c r="Q201" s="217"/>
      <c r="R201" s="217"/>
      <c r="S201" s="217"/>
      <c r="T201" s="218"/>
      <c r="AT201" s="219" t="s">
        <v>534</v>
      </c>
      <c r="AU201" s="219" t="s">
        <v>78</v>
      </c>
      <c r="AV201" s="13" t="s">
        <v>76</v>
      </c>
      <c r="AW201" s="13" t="s">
        <v>30</v>
      </c>
      <c r="AX201" s="13" t="s">
        <v>68</v>
      </c>
      <c r="AY201" s="219" t="s">
        <v>117</v>
      </c>
    </row>
    <row r="202" spans="1:65" s="14" customFormat="1" ht="11.25">
      <c r="B202" s="220"/>
      <c r="C202" s="221"/>
      <c r="D202" s="192" t="s">
        <v>534</v>
      </c>
      <c r="E202" s="222" t="s">
        <v>19</v>
      </c>
      <c r="F202" s="223" t="s">
        <v>1145</v>
      </c>
      <c r="G202" s="221"/>
      <c r="H202" s="224">
        <v>11.304</v>
      </c>
      <c r="I202" s="225"/>
      <c r="J202" s="221"/>
      <c r="K202" s="221"/>
      <c r="L202" s="226"/>
      <c r="M202" s="227"/>
      <c r="N202" s="228"/>
      <c r="O202" s="228"/>
      <c r="P202" s="228"/>
      <c r="Q202" s="228"/>
      <c r="R202" s="228"/>
      <c r="S202" s="228"/>
      <c r="T202" s="229"/>
      <c r="AT202" s="230" t="s">
        <v>534</v>
      </c>
      <c r="AU202" s="230" t="s">
        <v>78</v>
      </c>
      <c r="AV202" s="14" t="s">
        <v>78</v>
      </c>
      <c r="AW202" s="14" t="s">
        <v>30</v>
      </c>
      <c r="AX202" s="14" t="s">
        <v>76</v>
      </c>
      <c r="AY202" s="230" t="s">
        <v>117</v>
      </c>
    </row>
    <row r="203" spans="1:65" s="11" customFormat="1" ht="22.9" customHeight="1">
      <c r="B203" s="165"/>
      <c r="C203" s="166"/>
      <c r="D203" s="167" t="s">
        <v>67</v>
      </c>
      <c r="E203" s="208" t="s">
        <v>571</v>
      </c>
      <c r="F203" s="208" t="s">
        <v>836</v>
      </c>
      <c r="G203" s="166"/>
      <c r="H203" s="166"/>
      <c r="I203" s="169"/>
      <c r="J203" s="209">
        <f>BK203</f>
        <v>0</v>
      </c>
      <c r="K203" s="166"/>
      <c r="L203" s="171"/>
      <c r="M203" s="172"/>
      <c r="N203" s="173"/>
      <c r="O203" s="173"/>
      <c r="P203" s="174">
        <f>SUM(P204:P229)</f>
        <v>0</v>
      </c>
      <c r="Q203" s="173"/>
      <c r="R203" s="174">
        <f>SUM(R204:R229)</f>
        <v>0.14731020000000003</v>
      </c>
      <c r="S203" s="173"/>
      <c r="T203" s="175">
        <f>SUM(T204:T229)</f>
        <v>0</v>
      </c>
      <c r="AR203" s="176" t="s">
        <v>76</v>
      </c>
      <c r="AT203" s="177" t="s">
        <v>67</v>
      </c>
      <c r="AU203" s="177" t="s">
        <v>76</v>
      </c>
      <c r="AY203" s="176" t="s">
        <v>117</v>
      </c>
      <c r="BK203" s="178">
        <f>SUM(BK204:BK229)</f>
        <v>0</v>
      </c>
    </row>
    <row r="204" spans="1:65" s="2" customFormat="1" ht="16.5" customHeight="1">
      <c r="A204" s="35"/>
      <c r="B204" s="36"/>
      <c r="C204" s="179" t="s">
        <v>221</v>
      </c>
      <c r="D204" s="179" t="s">
        <v>118</v>
      </c>
      <c r="E204" s="180" t="s">
        <v>1146</v>
      </c>
      <c r="F204" s="181" t="s">
        <v>1147</v>
      </c>
      <c r="G204" s="182" t="s">
        <v>139</v>
      </c>
      <c r="H204" s="183">
        <v>5.4</v>
      </c>
      <c r="I204" s="184"/>
      <c r="J204" s="185">
        <f>ROUND(I204*H204,2)</f>
        <v>0</v>
      </c>
      <c r="K204" s="181" t="s">
        <v>519</v>
      </c>
      <c r="L204" s="40"/>
      <c r="M204" s="186" t="s">
        <v>19</v>
      </c>
      <c r="N204" s="187" t="s">
        <v>39</v>
      </c>
      <c r="O204" s="65"/>
      <c r="P204" s="188">
        <f>O204*H204</f>
        <v>0</v>
      </c>
      <c r="Q204" s="188">
        <v>2.35E-2</v>
      </c>
      <c r="R204" s="188">
        <f>Q204*H204</f>
        <v>0.12690000000000001</v>
      </c>
      <c r="S204" s="188">
        <v>0</v>
      </c>
      <c r="T204" s="189">
        <f>S204*H204</f>
        <v>0</v>
      </c>
      <c r="U204" s="35"/>
      <c r="V204" s="35"/>
      <c r="W204" s="35"/>
      <c r="X204" s="35"/>
      <c r="Y204" s="35"/>
      <c r="Z204" s="35"/>
      <c r="AA204" s="35"/>
      <c r="AB204" s="35"/>
      <c r="AC204" s="35"/>
      <c r="AD204" s="35"/>
      <c r="AE204" s="35"/>
      <c r="AR204" s="190" t="s">
        <v>123</v>
      </c>
      <c r="AT204" s="190" t="s">
        <v>118</v>
      </c>
      <c r="AU204" s="190" t="s">
        <v>78</v>
      </c>
      <c r="AY204" s="18" t="s">
        <v>117</v>
      </c>
      <c r="BE204" s="191">
        <f>IF(N204="základní",J204,0)</f>
        <v>0</v>
      </c>
      <c r="BF204" s="191">
        <f>IF(N204="snížená",J204,0)</f>
        <v>0</v>
      </c>
      <c r="BG204" s="191">
        <f>IF(N204="zákl. přenesená",J204,0)</f>
        <v>0</v>
      </c>
      <c r="BH204" s="191">
        <f>IF(N204="sníž. přenesená",J204,0)</f>
        <v>0</v>
      </c>
      <c r="BI204" s="191">
        <f>IF(N204="nulová",J204,0)</f>
        <v>0</v>
      </c>
      <c r="BJ204" s="18" t="s">
        <v>76</v>
      </c>
      <c r="BK204" s="191">
        <f>ROUND(I204*H204,2)</f>
        <v>0</v>
      </c>
      <c r="BL204" s="18" t="s">
        <v>123</v>
      </c>
      <c r="BM204" s="190" t="s">
        <v>1148</v>
      </c>
    </row>
    <row r="205" spans="1:65" s="2" customFormat="1" ht="39">
      <c r="A205" s="35"/>
      <c r="B205" s="36"/>
      <c r="C205" s="37"/>
      <c r="D205" s="192" t="s">
        <v>521</v>
      </c>
      <c r="E205" s="37"/>
      <c r="F205" s="193" t="s">
        <v>1149</v>
      </c>
      <c r="G205" s="37"/>
      <c r="H205" s="37"/>
      <c r="I205" s="109"/>
      <c r="J205" s="37"/>
      <c r="K205" s="37"/>
      <c r="L205" s="40"/>
      <c r="M205" s="194"/>
      <c r="N205" s="195"/>
      <c r="O205" s="65"/>
      <c r="P205" s="65"/>
      <c r="Q205" s="65"/>
      <c r="R205" s="65"/>
      <c r="S205" s="65"/>
      <c r="T205" s="66"/>
      <c r="U205" s="35"/>
      <c r="V205" s="35"/>
      <c r="W205" s="35"/>
      <c r="X205" s="35"/>
      <c r="Y205" s="35"/>
      <c r="Z205" s="35"/>
      <c r="AA205" s="35"/>
      <c r="AB205" s="35"/>
      <c r="AC205" s="35"/>
      <c r="AD205" s="35"/>
      <c r="AE205" s="35"/>
      <c r="AT205" s="18" t="s">
        <v>521</v>
      </c>
      <c r="AU205" s="18" t="s">
        <v>78</v>
      </c>
    </row>
    <row r="206" spans="1:65" s="2" customFormat="1" ht="29.25">
      <c r="A206" s="35"/>
      <c r="B206" s="36"/>
      <c r="C206" s="37"/>
      <c r="D206" s="192" t="s">
        <v>125</v>
      </c>
      <c r="E206" s="37"/>
      <c r="F206" s="193" t="s">
        <v>557</v>
      </c>
      <c r="G206" s="37"/>
      <c r="H206" s="37"/>
      <c r="I206" s="109"/>
      <c r="J206" s="37"/>
      <c r="K206" s="37"/>
      <c r="L206" s="40"/>
      <c r="M206" s="194"/>
      <c r="N206" s="195"/>
      <c r="O206" s="65"/>
      <c r="P206" s="65"/>
      <c r="Q206" s="65"/>
      <c r="R206" s="65"/>
      <c r="S206" s="65"/>
      <c r="T206" s="66"/>
      <c r="U206" s="35"/>
      <c r="V206" s="35"/>
      <c r="W206" s="35"/>
      <c r="X206" s="35"/>
      <c r="Y206" s="35"/>
      <c r="Z206" s="35"/>
      <c r="AA206" s="35"/>
      <c r="AB206" s="35"/>
      <c r="AC206" s="35"/>
      <c r="AD206" s="35"/>
      <c r="AE206" s="35"/>
      <c r="AT206" s="18" t="s">
        <v>125</v>
      </c>
      <c r="AU206" s="18" t="s">
        <v>78</v>
      </c>
    </row>
    <row r="207" spans="1:65" s="13" customFormat="1" ht="11.25">
      <c r="B207" s="210"/>
      <c r="C207" s="211"/>
      <c r="D207" s="192" t="s">
        <v>534</v>
      </c>
      <c r="E207" s="212" t="s">
        <v>19</v>
      </c>
      <c r="F207" s="213" t="s">
        <v>1116</v>
      </c>
      <c r="G207" s="211"/>
      <c r="H207" s="212" t="s">
        <v>19</v>
      </c>
      <c r="I207" s="214"/>
      <c r="J207" s="211"/>
      <c r="K207" s="211"/>
      <c r="L207" s="215"/>
      <c r="M207" s="216"/>
      <c r="N207" s="217"/>
      <c r="O207" s="217"/>
      <c r="P207" s="217"/>
      <c r="Q207" s="217"/>
      <c r="R207" s="217"/>
      <c r="S207" s="217"/>
      <c r="T207" s="218"/>
      <c r="AT207" s="219" t="s">
        <v>534</v>
      </c>
      <c r="AU207" s="219" t="s">
        <v>78</v>
      </c>
      <c r="AV207" s="13" t="s">
        <v>76</v>
      </c>
      <c r="AW207" s="13" t="s">
        <v>30</v>
      </c>
      <c r="AX207" s="13" t="s">
        <v>68</v>
      </c>
      <c r="AY207" s="219" t="s">
        <v>117</v>
      </c>
    </row>
    <row r="208" spans="1:65" s="13" customFormat="1" ht="11.25">
      <c r="B208" s="210"/>
      <c r="C208" s="211"/>
      <c r="D208" s="192" t="s">
        <v>534</v>
      </c>
      <c r="E208" s="212" t="s">
        <v>19</v>
      </c>
      <c r="F208" s="213" t="s">
        <v>1150</v>
      </c>
      <c r="G208" s="211"/>
      <c r="H208" s="212" t="s">
        <v>19</v>
      </c>
      <c r="I208" s="214"/>
      <c r="J208" s="211"/>
      <c r="K208" s="211"/>
      <c r="L208" s="215"/>
      <c r="M208" s="216"/>
      <c r="N208" s="217"/>
      <c r="O208" s="217"/>
      <c r="P208" s="217"/>
      <c r="Q208" s="217"/>
      <c r="R208" s="217"/>
      <c r="S208" s="217"/>
      <c r="T208" s="218"/>
      <c r="AT208" s="219" t="s">
        <v>534</v>
      </c>
      <c r="AU208" s="219" t="s">
        <v>78</v>
      </c>
      <c r="AV208" s="13" t="s">
        <v>76</v>
      </c>
      <c r="AW208" s="13" t="s">
        <v>30</v>
      </c>
      <c r="AX208" s="13" t="s">
        <v>68</v>
      </c>
      <c r="AY208" s="219" t="s">
        <v>117</v>
      </c>
    </row>
    <row r="209" spans="1:65" s="14" customFormat="1" ht="11.25">
      <c r="B209" s="220"/>
      <c r="C209" s="221"/>
      <c r="D209" s="192" t="s">
        <v>534</v>
      </c>
      <c r="E209" s="222" t="s">
        <v>19</v>
      </c>
      <c r="F209" s="223" t="s">
        <v>1151</v>
      </c>
      <c r="G209" s="221"/>
      <c r="H209" s="224">
        <v>5.4</v>
      </c>
      <c r="I209" s="225"/>
      <c r="J209" s="221"/>
      <c r="K209" s="221"/>
      <c r="L209" s="226"/>
      <c r="M209" s="227"/>
      <c r="N209" s="228"/>
      <c r="O209" s="228"/>
      <c r="P209" s="228"/>
      <c r="Q209" s="228"/>
      <c r="R209" s="228"/>
      <c r="S209" s="228"/>
      <c r="T209" s="229"/>
      <c r="AT209" s="230" t="s">
        <v>534</v>
      </c>
      <c r="AU209" s="230" t="s">
        <v>78</v>
      </c>
      <c r="AV209" s="14" t="s">
        <v>78</v>
      </c>
      <c r="AW209" s="14" t="s">
        <v>30</v>
      </c>
      <c r="AX209" s="14" t="s">
        <v>76</v>
      </c>
      <c r="AY209" s="230" t="s">
        <v>117</v>
      </c>
    </row>
    <row r="210" spans="1:65" s="2" customFormat="1" ht="16.5" customHeight="1">
      <c r="A210" s="35"/>
      <c r="B210" s="36"/>
      <c r="C210" s="179" t="s">
        <v>225</v>
      </c>
      <c r="D210" s="179" t="s">
        <v>118</v>
      </c>
      <c r="E210" s="180" t="s">
        <v>1152</v>
      </c>
      <c r="F210" s="181" t="s">
        <v>1153</v>
      </c>
      <c r="G210" s="182" t="s">
        <v>139</v>
      </c>
      <c r="H210" s="183">
        <v>55.92</v>
      </c>
      <c r="I210" s="184"/>
      <c r="J210" s="185">
        <f>ROUND(I210*H210,2)</f>
        <v>0</v>
      </c>
      <c r="K210" s="181" t="s">
        <v>519</v>
      </c>
      <c r="L210" s="40"/>
      <c r="M210" s="186" t="s">
        <v>19</v>
      </c>
      <c r="N210" s="187" t="s">
        <v>39</v>
      </c>
      <c r="O210" s="65"/>
      <c r="P210" s="188">
        <f>O210*H210</f>
        <v>0</v>
      </c>
      <c r="Q210" s="188">
        <v>1.8000000000000001E-4</v>
      </c>
      <c r="R210" s="188">
        <f>Q210*H210</f>
        <v>1.0065600000000001E-2</v>
      </c>
      <c r="S210" s="188">
        <v>0</v>
      </c>
      <c r="T210" s="189">
        <f>S210*H210</f>
        <v>0</v>
      </c>
      <c r="U210" s="35"/>
      <c r="V210" s="35"/>
      <c r="W210" s="35"/>
      <c r="X210" s="35"/>
      <c r="Y210" s="35"/>
      <c r="Z210" s="35"/>
      <c r="AA210" s="35"/>
      <c r="AB210" s="35"/>
      <c r="AC210" s="35"/>
      <c r="AD210" s="35"/>
      <c r="AE210" s="35"/>
      <c r="AR210" s="190" t="s">
        <v>123</v>
      </c>
      <c r="AT210" s="190" t="s">
        <v>118</v>
      </c>
      <c r="AU210" s="190" t="s">
        <v>78</v>
      </c>
      <c r="AY210" s="18" t="s">
        <v>117</v>
      </c>
      <c r="BE210" s="191">
        <f>IF(N210="základní",J210,0)</f>
        <v>0</v>
      </c>
      <c r="BF210" s="191">
        <f>IF(N210="snížená",J210,0)</f>
        <v>0</v>
      </c>
      <c r="BG210" s="191">
        <f>IF(N210="zákl. přenesená",J210,0)</f>
        <v>0</v>
      </c>
      <c r="BH210" s="191">
        <f>IF(N210="sníž. přenesená",J210,0)</f>
        <v>0</v>
      </c>
      <c r="BI210" s="191">
        <f>IF(N210="nulová",J210,0)</f>
        <v>0</v>
      </c>
      <c r="BJ210" s="18" t="s">
        <v>76</v>
      </c>
      <c r="BK210" s="191">
        <f>ROUND(I210*H210,2)</f>
        <v>0</v>
      </c>
      <c r="BL210" s="18" t="s">
        <v>123</v>
      </c>
      <c r="BM210" s="190" t="s">
        <v>1154</v>
      </c>
    </row>
    <row r="211" spans="1:65" s="2" customFormat="1" ht="204.75">
      <c r="A211" s="35"/>
      <c r="B211" s="36"/>
      <c r="C211" s="37"/>
      <c r="D211" s="192" t="s">
        <v>521</v>
      </c>
      <c r="E211" s="37"/>
      <c r="F211" s="193" t="s">
        <v>1155</v>
      </c>
      <c r="G211" s="37"/>
      <c r="H211" s="37"/>
      <c r="I211" s="109"/>
      <c r="J211" s="37"/>
      <c r="K211" s="37"/>
      <c r="L211" s="40"/>
      <c r="M211" s="194"/>
      <c r="N211" s="195"/>
      <c r="O211" s="65"/>
      <c r="P211" s="65"/>
      <c r="Q211" s="65"/>
      <c r="R211" s="65"/>
      <c r="S211" s="65"/>
      <c r="T211" s="66"/>
      <c r="U211" s="35"/>
      <c r="V211" s="35"/>
      <c r="W211" s="35"/>
      <c r="X211" s="35"/>
      <c r="Y211" s="35"/>
      <c r="Z211" s="35"/>
      <c r="AA211" s="35"/>
      <c r="AB211" s="35"/>
      <c r="AC211" s="35"/>
      <c r="AD211" s="35"/>
      <c r="AE211" s="35"/>
      <c r="AT211" s="18" t="s">
        <v>521</v>
      </c>
      <c r="AU211" s="18" t="s">
        <v>78</v>
      </c>
    </row>
    <row r="212" spans="1:65" s="2" customFormat="1" ht="29.25">
      <c r="A212" s="35"/>
      <c r="B212" s="36"/>
      <c r="C212" s="37"/>
      <c r="D212" s="192" t="s">
        <v>125</v>
      </c>
      <c r="E212" s="37"/>
      <c r="F212" s="193" t="s">
        <v>557</v>
      </c>
      <c r="G212" s="37"/>
      <c r="H212" s="37"/>
      <c r="I212" s="109"/>
      <c r="J212" s="37"/>
      <c r="K212" s="37"/>
      <c r="L212" s="40"/>
      <c r="M212" s="194"/>
      <c r="N212" s="195"/>
      <c r="O212" s="65"/>
      <c r="P212" s="65"/>
      <c r="Q212" s="65"/>
      <c r="R212" s="65"/>
      <c r="S212" s="65"/>
      <c r="T212" s="66"/>
      <c r="U212" s="35"/>
      <c r="V212" s="35"/>
      <c r="W212" s="35"/>
      <c r="X212" s="35"/>
      <c r="Y212" s="35"/>
      <c r="Z212" s="35"/>
      <c r="AA212" s="35"/>
      <c r="AB212" s="35"/>
      <c r="AC212" s="35"/>
      <c r="AD212" s="35"/>
      <c r="AE212" s="35"/>
      <c r="AT212" s="18" t="s">
        <v>125</v>
      </c>
      <c r="AU212" s="18" t="s">
        <v>78</v>
      </c>
    </row>
    <row r="213" spans="1:65" s="13" customFormat="1" ht="11.25">
      <c r="B213" s="210"/>
      <c r="C213" s="211"/>
      <c r="D213" s="192" t="s">
        <v>534</v>
      </c>
      <c r="E213" s="212" t="s">
        <v>19</v>
      </c>
      <c r="F213" s="213" t="s">
        <v>1156</v>
      </c>
      <c r="G213" s="211"/>
      <c r="H213" s="212" t="s">
        <v>19</v>
      </c>
      <c r="I213" s="214"/>
      <c r="J213" s="211"/>
      <c r="K213" s="211"/>
      <c r="L213" s="215"/>
      <c r="M213" s="216"/>
      <c r="N213" s="217"/>
      <c r="O213" s="217"/>
      <c r="P213" s="217"/>
      <c r="Q213" s="217"/>
      <c r="R213" s="217"/>
      <c r="S213" s="217"/>
      <c r="T213" s="218"/>
      <c r="AT213" s="219" t="s">
        <v>534</v>
      </c>
      <c r="AU213" s="219" t="s">
        <v>78</v>
      </c>
      <c r="AV213" s="13" t="s">
        <v>76</v>
      </c>
      <c r="AW213" s="13" t="s">
        <v>30</v>
      </c>
      <c r="AX213" s="13" t="s">
        <v>68</v>
      </c>
      <c r="AY213" s="219" t="s">
        <v>117</v>
      </c>
    </row>
    <row r="214" spans="1:65" s="13" customFormat="1" ht="11.25">
      <c r="B214" s="210"/>
      <c r="C214" s="211"/>
      <c r="D214" s="192" t="s">
        <v>534</v>
      </c>
      <c r="E214" s="212" t="s">
        <v>19</v>
      </c>
      <c r="F214" s="213" t="s">
        <v>1157</v>
      </c>
      <c r="G214" s="211"/>
      <c r="H214" s="212" t="s">
        <v>19</v>
      </c>
      <c r="I214" s="214"/>
      <c r="J214" s="211"/>
      <c r="K214" s="211"/>
      <c r="L214" s="215"/>
      <c r="M214" s="216"/>
      <c r="N214" s="217"/>
      <c r="O214" s="217"/>
      <c r="P214" s="217"/>
      <c r="Q214" s="217"/>
      <c r="R214" s="217"/>
      <c r="S214" s="217"/>
      <c r="T214" s="218"/>
      <c r="AT214" s="219" t="s">
        <v>534</v>
      </c>
      <c r="AU214" s="219" t="s">
        <v>78</v>
      </c>
      <c r="AV214" s="13" t="s">
        <v>76</v>
      </c>
      <c r="AW214" s="13" t="s">
        <v>30</v>
      </c>
      <c r="AX214" s="13" t="s">
        <v>68</v>
      </c>
      <c r="AY214" s="219" t="s">
        <v>117</v>
      </c>
    </row>
    <row r="215" spans="1:65" s="14" customFormat="1" ht="11.25">
      <c r="B215" s="220"/>
      <c r="C215" s="221"/>
      <c r="D215" s="192" t="s">
        <v>534</v>
      </c>
      <c r="E215" s="222" t="s">
        <v>19</v>
      </c>
      <c r="F215" s="223" t="s">
        <v>1158</v>
      </c>
      <c r="G215" s="221"/>
      <c r="H215" s="224">
        <v>16.920000000000002</v>
      </c>
      <c r="I215" s="225"/>
      <c r="J215" s="221"/>
      <c r="K215" s="221"/>
      <c r="L215" s="226"/>
      <c r="M215" s="227"/>
      <c r="N215" s="228"/>
      <c r="O215" s="228"/>
      <c r="P215" s="228"/>
      <c r="Q215" s="228"/>
      <c r="R215" s="228"/>
      <c r="S215" s="228"/>
      <c r="T215" s="229"/>
      <c r="AT215" s="230" t="s">
        <v>534</v>
      </c>
      <c r="AU215" s="230" t="s">
        <v>78</v>
      </c>
      <c r="AV215" s="14" t="s">
        <v>78</v>
      </c>
      <c r="AW215" s="14" t="s">
        <v>30</v>
      </c>
      <c r="AX215" s="14" t="s">
        <v>68</v>
      </c>
      <c r="AY215" s="230" t="s">
        <v>117</v>
      </c>
    </row>
    <row r="216" spans="1:65" s="13" customFormat="1" ht="11.25">
      <c r="B216" s="210"/>
      <c r="C216" s="211"/>
      <c r="D216" s="192" t="s">
        <v>534</v>
      </c>
      <c r="E216" s="212" t="s">
        <v>19</v>
      </c>
      <c r="F216" s="213" t="s">
        <v>1116</v>
      </c>
      <c r="G216" s="211"/>
      <c r="H216" s="212" t="s">
        <v>19</v>
      </c>
      <c r="I216" s="214"/>
      <c r="J216" s="211"/>
      <c r="K216" s="211"/>
      <c r="L216" s="215"/>
      <c r="M216" s="216"/>
      <c r="N216" s="217"/>
      <c r="O216" s="217"/>
      <c r="P216" s="217"/>
      <c r="Q216" s="217"/>
      <c r="R216" s="217"/>
      <c r="S216" s="217"/>
      <c r="T216" s="218"/>
      <c r="AT216" s="219" t="s">
        <v>534</v>
      </c>
      <c r="AU216" s="219" t="s">
        <v>78</v>
      </c>
      <c r="AV216" s="13" t="s">
        <v>76</v>
      </c>
      <c r="AW216" s="13" t="s">
        <v>30</v>
      </c>
      <c r="AX216" s="13" t="s">
        <v>68</v>
      </c>
      <c r="AY216" s="219" t="s">
        <v>117</v>
      </c>
    </row>
    <row r="217" spans="1:65" s="13" customFormat="1" ht="11.25">
      <c r="B217" s="210"/>
      <c r="C217" s="211"/>
      <c r="D217" s="192" t="s">
        <v>534</v>
      </c>
      <c r="E217" s="212" t="s">
        <v>19</v>
      </c>
      <c r="F217" s="213" t="s">
        <v>1159</v>
      </c>
      <c r="G217" s="211"/>
      <c r="H217" s="212" t="s">
        <v>19</v>
      </c>
      <c r="I217" s="214"/>
      <c r="J217" s="211"/>
      <c r="K217" s="211"/>
      <c r="L217" s="215"/>
      <c r="M217" s="216"/>
      <c r="N217" s="217"/>
      <c r="O217" s="217"/>
      <c r="P217" s="217"/>
      <c r="Q217" s="217"/>
      <c r="R217" s="217"/>
      <c r="S217" s="217"/>
      <c r="T217" s="218"/>
      <c r="AT217" s="219" t="s">
        <v>534</v>
      </c>
      <c r="AU217" s="219" t="s">
        <v>78</v>
      </c>
      <c r="AV217" s="13" t="s">
        <v>76</v>
      </c>
      <c r="AW217" s="13" t="s">
        <v>30</v>
      </c>
      <c r="AX217" s="13" t="s">
        <v>68</v>
      </c>
      <c r="AY217" s="219" t="s">
        <v>117</v>
      </c>
    </row>
    <row r="218" spans="1:65" s="14" customFormat="1" ht="11.25">
      <c r="B218" s="220"/>
      <c r="C218" s="221"/>
      <c r="D218" s="192" t="s">
        <v>534</v>
      </c>
      <c r="E218" s="222" t="s">
        <v>19</v>
      </c>
      <c r="F218" s="223" t="s">
        <v>1151</v>
      </c>
      <c r="G218" s="221"/>
      <c r="H218" s="224">
        <v>5.4</v>
      </c>
      <c r="I218" s="225"/>
      <c r="J218" s="221"/>
      <c r="K218" s="221"/>
      <c r="L218" s="226"/>
      <c r="M218" s="227"/>
      <c r="N218" s="228"/>
      <c r="O218" s="228"/>
      <c r="P218" s="228"/>
      <c r="Q218" s="228"/>
      <c r="R218" s="228"/>
      <c r="S218" s="228"/>
      <c r="T218" s="229"/>
      <c r="AT218" s="230" t="s">
        <v>534</v>
      </c>
      <c r="AU218" s="230" t="s">
        <v>78</v>
      </c>
      <c r="AV218" s="14" t="s">
        <v>78</v>
      </c>
      <c r="AW218" s="14" t="s">
        <v>30</v>
      </c>
      <c r="AX218" s="14" t="s">
        <v>68</v>
      </c>
      <c r="AY218" s="230" t="s">
        <v>117</v>
      </c>
    </row>
    <row r="219" spans="1:65" s="14" customFormat="1" ht="11.25">
      <c r="B219" s="220"/>
      <c r="C219" s="221"/>
      <c r="D219" s="192" t="s">
        <v>534</v>
      </c>
      <c r="E219" s="222" t="s">
        <v>19</v>
      </c>
      <c r="F219" s="223" t="s">
        <v>1160</v>
      </c>
      <c r="G219" s="221"/>
      <c r="H219" s="224">
        <v>33.6</v>
      </c>
      <c r="I219" s="225"/>
      <c r="J219" s="221"/>
      <c r="K219" s="221"/>
      <c r="L219" s="226"/>
      <c r="M219" s="227"/>
      <c r="N219" s="228"/>
      <c r="O219" s="228"/>
      <c r="P219" s="228"/>
      <c r="Q219" s="228"/>
      <c r="R219" s="228"/>
      <c r="S219" s="228"/>
      <c r="T219" s="229"/>
      <c r="AT219" s="230" t="s">
        <v>534</v>
      </c>
      <c r="AU219" s="230" t="s">
        <v>78</v>
      </c>
      <c r="AV219" s="14" t="s">
        <v>78</v>
      </c>
      <c r="AW219" s="14" t="s">
        <v>30</v>
      </c>
      <c r="AX219" s="14" t="s">
        <v>68</v>
      </c>
      <c r="AY219" s="230" t="s">
        <v>117</v>
      </c>
    </row>
    <row r="220" spans="1:65" s="15" customFormat="1" ht="11.25">
      <c r="B220" s="231"/>
      <c r="C220" s="232"/>
      <c r="D220" s="192" t="s">
        <v>534</v>
      </c>
      <c r="E220" s="233" t="s">
        <v>19</v>
      </c>
      <c r="F220" s="234" t="s">
        <v>552</v>
      </c>
      <c r="G220" s="232"/>
      <c r="H220" s="235">
        <v>55.92</v>
      </c>
      <c r="I220" s="236"/>
      <c r="J220" s="232"/>
      <c r="K220" s="232"/>
      <c r="L220" s="237"/>
      <c r="M220" s="238"/>
      <c r="N220" s="239"/>
      <c r="O220" s="239"/>
      <c r="P220" s="239"/>
      <c r="Q220" s="239"/>
      <c r="R220" s="239"/>
      <c r="S220" s="239"/>
      <c r="T220" s="240"/>
      <c r="AT220" s="241" t="s">
        <v>534</v>
      </c>
      <c r="AU220" s="241" t="s">
        <v>78</v>
      </c>
      <c r="AV220" s="15" t="s">
        <v>123</v>
      </c>
      <c r="AW220" s="15" t="s">
        <v>30</v>
      </c>
      <c r="AX220" s="15" t="s">
        <v>76</v>
      </c>
      <c r="AY220" s="241" t="s">
        <v>117</v>
      </c>
    </row>
    <row r="221" spans="1:65" s="2" customFormat="1" ht="21.75" customHeight="1">
      <c r="A221" s="35"/>
      <c r="B221" s="36"/>
      <c r="C221" s="179" t="s">
        <v>229</v>
      </c>
      <c r="D221" s="179" t="s">
        <v>118</v>
      </c>
      <c r="E221" s="180" t="s">
        <v>1161</v>
      </c>
      <c r="F221" s="181" t="s">
        <v>1162</v>
      </c>
      <c r="G221" s="182" t="s">
        <v>530</v>
      </c>
      <c r="H221" s="183">
        <v>16.420000000000002</v>
      </c>
      <c r="I221" s="184"/>
      <c r="J221" s="185">
        <f>ROUND(I221*H221,2)</f>
        <v>0</v>
      </c>
      <c r="K221" s="181" t="s">
        <v>519</v>
      </c>
      <c r="L221" s="40"/>
      <c r="M221" s="186" t="s">
        <v>19</v>
      </c>
      <c r="N221" s="187" t="s">
        <v>39</v>
      </c>
      <c r="O221" s="65"/>
      <c r="P221" s="188">
        <f>O221*H221</f>
        <v>0</v>
      </c>
      <c r="Q221" s="188">
        <v>6.3000000000000003E-4</v>
      </c>
      <c r="R221" s="188">
        <f>Q221*H221</f>
        <v>1.0344600000000001E-2</v>
      </c>
      <c r="S221" s="188">
        <v>0</v>
      </c>
      <c r="T221" s="189">
        <f>S221*H221</f>
        <v>0</v>
      </c>
      <c r="U221" s="35"/>
      <c r="V221" s="35"/>
      <c r="W221" s="35"/>
      <c r="X221" s="35"/>
      <c r="Y221" s="35"/>
      <c r="Z221" s="35"/>
      <c r="AA221" s="35"/>
      <c r="AB221" s="35"/>
      <c r="AC221" s="35"/>
      <c r="AD221" s="35"/>
      <c r="AE221" s="35"/>
      <c r="AR221" s="190" t="s">
        <v>123</v>
      </c>
      <c r="AT221" s="190" t="s">
        <v>118</v>
      </c>
      <c r="AU221" s="190" t="s">
        <v>78</v>
      </c>
      <c r="AY221" s="18" t="s">
        <v>117</v>
      </c>
      <c r="BE221" s="191">
        <f>IF(N221="základní",J221,0)</f>
        <v>0</v>
      </c>
      <c r="BF221" s="191">
        <f>IF(N221="snížená",J221,0)</f>
        <v>0</v>
      </c>
      <c r="BG221" s="191">
        <f>IF(N221="zákl. přenesená",J221,0)</f>
        <v>0</v>
      </c>
      <c r="BH221" s="191">
        <f>IF(N221="sníž. přenesená",J221,0)</f>
        <v>0</v>
      </c>
      <c r="BI221" s="191">
        <f>IF(N221="nulová",J221,0)</f>
        <v>0</v>
      </c>
      <c r="BJ221" s="18" t="s">
        <v>76</v>
      </c>
      <c r="BK221" s="191">
        <f>ROUND(I221*H221,2)</f>
        <v>0</v>
      </c>
      <c r="BL221" s="18" t="s">
        <v>123</v>
      </c>
      <c r="BM221" s="190" t="s">
        <v>1163</v>
      </c>
    </row>
    <row r="222" spans="1:65" s="13" customFormat="1" ht="11.25">
      <c r="B222" s="210"/>
      <c r="C222" s="211"/>
      <c r="D222" s="192" t="s">
        <v>534</v>
      </c>
      <c r="E222" s="212" t="s">
        <v>19</v>
      </c>
      <c r="F222" s="213" t="s">
        <v>1164</v>
      </c>
      <c r="G222" s="211"/>
      <c r="H222" s="212" t="s">
        <v>19</v>
      </c>
      <c r="I222" s="214"/>
      <c r="J222" s="211"/>
      <c r="K222" s="211"/>
      <c r="L222" s="215"/>
      <c r="M222" s="216"/>
      <c r="N222" s="217"/>
      <c r="O222" s="217"/>
      <c r="P222" s="217"/>
      <c r="Q222" s="217"/>
      <c r="R222" s="217"/>
      <c r="S222" s="217"/>
      <c r="T222" s="218"/>
      <c r="AT222" s="219" t="s">
        <v>534</v>
      </c>
      <c r="AU222" s="219" t="s">
        <v>78</v>
      </c>
      <c r="AV222" s="13" t="s">
        <v>76</v>
      </c>
      <c r="AW222" s="13" t="s">
        <v>30</v>
      </c>
      <c r="AX222" s="13" t="s">
        <v>68</v>
      </c>
      <c r="AY222" s="219" t="s">
        <v>117</v>
      </c>
    </row>
    <row r="223" spans="1:65" s="13" customFormat="1" ht="11.25">
      <c r="B223" s="210"/>
      <c r="C223" s="211"/>
      <c r="D223" s="192" t="s">
        <v>534</v>
      </c>
      <c r="E223" s="212" t="s">
        <v>19</v>
      </c>
      <c r="F223" s="213" t="s">
        <v>1165</v>
      </c>
      <c r="G223" s="211"/>
      <c r="H223" s="212" t="s">
        <v>19</v>
      </c>
      <c r="I223" s="214"/>
      <c r="J223" s="211"/>
      <c r="K223" s="211"/>
      <c r="L223" s="215"/>
      <c r="M223" s="216"/>
      <c r="N223" s="217"/>
      <c r="O223" s="217"/>
      <c r="P223" s="217"/>
      <c r="Q223" s="217"/>
      <c r="R223" s="217"/>
      <c r="S223" s="217"/>
      <c r="T223" s="218"/>
      <c r="AT223" s="219" t="s">
        <v>534</v>
      </c>
      <c r="AU223" s="219" t="s">
        <v>78</v>
      </c>
      <c r="AV223" s="13" t="s">
        <v>76</v>
      </c>
      <c r="AW223" s="13" t="s">
        <v>30</v>
      </c>
      <c r="AX223" s="13" t="s">
        <v>68</v>
      </c>
      <c r="AY223" s="219" t="s">
        <v>117</v>
      </c>
    </row>
    <row r="224" spans="1:65" s="14" customFormat="1" ht="11.25">
      <c r="B224" s="220"/>
      <c r="C224" s="221"/>
      <c r="D224" s="192" t="s">
        <v>534</v>
      </c>
      <c r="E224" s="222" t="s">
        <v>19</v>
      </c>
      <c r="F224" s="223" t="s">
        <v>1166</v>
      </c>
      <c r="G224" s="221"/>
      <c r="H224" s="224">
        <v>12.52</v>
      </c>
      <c r="I224" s="225"/>
      <c r="J224" s="221"/>
      <c r="K224" s="221"/>
      <c r="L224" s="226"/>
      <c r="M224" s="227"/>
      <c r="N224" s="228"/>
      <c r="O224" s="228"/>
      <c r="P224" s="228"/>
      <c r="Q224" s="228"/>
      <c r="R224" s="228"/>
      <c r="S224" s="228"/>
      <c r="T224" s="229"/>
      <c r="AT224" s="230" t="s">
        <v>534</v>
      </c>
      <c r="AU224" s="230" t="s">
        <v>78</v>
      </c>
      <c r="AV224" s="14" t="s">
        <v>78</v>
      </c>
      <c r="AW224" s="14" t="s">
        <v>30</v>
      </c>
      <c r="AX224" s="14" t="s">
        <v>68</v>
      </c>
      <c r="AY224" s="230" t="s">
        <v>117</v>
      </c>
    </row>
    <row r="225" spans="1:65" s="13" customFormat="1" ht="11.25">
      <c r="B225" s="210"/>
      <c r="C225" s="211"/>
      <c r="D225" s="192" t="s">
        <v>534</v>
      </c>
      <c r="E225" s="212" t="s">
        <v>19</v>
      </c>
      <c r="F225" s="213" t="s">
        <v>1167</v>
      </c>
      <c r="G225" s="211"/>
      <c r="H225" s="212" t="s">
        <v>19</v>
      </c>
      <c r="I225" s="214"/>
      <c r="J225" s="211"/>
      <c r="K225" s="211"/>
      <c r="L225" s="215"/>
      <c r="M225" s="216"/>
      <c r="N225" s="217"/>
      <c r="O225" s="217"/>
      <c r="P225" s="217"/>
      <c r="Q225" s="217"/>
      <c r="R225" s="217"/>
      <c r="S225" s="217"/>
      <c r="T225" s="218"/>
      <c r="AT225" s="219" t="s">
        <v>534</v>
      </c>
      <c r="AU225" s="219" t="s">
        <v>78</v>
      </c>
      <c r="AV225" s="13" t="s">
        <v>76</v>
      </c>
      <c r="AW225" s="13" t="s">
        <v>30</v>
      </c>
      <c r="AX225" s="13" t="s">
        <v>68</v>
      </c>
      <c r="AY225" s="219" t="s">
        <v>117</v>
      </c>
    </row>
    <row r="226" spans="1:65" s="13" customFormat="1" ht="11.25">
      <c r="B226" s="210"/>
      <c r="C226" s="211"/>
      <c r="D226" s="192" t="s">
        <v>534</v>
      </c>
      <c r="E226" s="212" t="s">
        <v>19</v>
      </c>
      <c r="F226" s="213" t="s">
        <v>1168</v>
      </c>
      <c r="G226" s="211"/>
      <c r="H226" s="212" t="s">
        <v>19</v>
      </c>
      <c r="I226" s="214"/>
      <c r="J226" s="211"/>
      <c r="K226" s="211"/>
      <c r="L226" s="215"/>
      <c r="M226" s="216"/>
      <c r="N226" s="217"/>
      <c r="O226" s="217"/>
      <c r="P226" s="217"/>
      <c r="Q226" s="217"/>
      <c r="R226" s="217"/>
      <c r="S226" s="217"/>
      <c r="T226" s="218"/>
      <c r="AT226" s="219" t="s">
        <v>534</v>
      </c>
      <c r="AU226" s="219" t="s">
        <v>78</v>
      </c>
      <c r="AV226" s="13" t="s">
        <v>76</v>
      </c>
      <c r="AW226" s="13" t="s">
        <v>30</v>
      </c>
      <c r="AX226" s="13" t="s">
        <v>68</v>
      </c>
      <c r="AY226" s="219" t="s">
        <v>117</v>
      </c>
    </row>
    <row r="227" spans="1:65" s="14" customFormat="1" ht="11.25">
      <c r="B227" s="220"/>
      <c r="C227" s="221"/>
      <c r="D227" s="192" t="s">
        <v>534</v>
      </c>
      <c r="E227" s="222" t="s">
        <v>19</v>
      </c>
      <c r="F227" s="223" t="s">
        <v>1169</v>
      </c>
      <c r="G227" s="221"/>
      <c r="H227" s="224">
        <v>3.36</v>
      </c>
      <c r="I227" s="225"/>
      <c r="J227" s="221"/>
      <c r="K227" s="221"/>
      <c r="L227" s="226"/>
      <c r="M227" s="227"/>
      <c r="N227" s="228"/>
      <c r="O227" s="228"/>
      <c r="P227" s="228"/>
      <c r="Q227" s="228"/>
      <c r="R227" s="228"/>
      <c r="S227" s="228"/>
      <c r="T227" s="229"/>
      <c r="AT227" s="230" t="s">
        <v>534</v>
      </c>
      <c r="AU227" s="230" t="s">
        <v>78</v>
      </c>
      <c r="AV227" s="14" t="s">
        <v>78</v>
      </c>
      <c r="AW227" s="14" t="s">
        <v>30</v>
      </c>
      <c r="AX227" s="14" t="s">
        <v>68</v>
      </c>
      <c r="AY227" s="230" t="s">
        <v>117</v>
      </c>
    </row>
    <row r="228" spans="1:65" s="14" customFormat="1" ht="11.25">
      <c r="B228" s="220"/>
      <c r="C228" s="221"/>
      <c r="D228" s="192" t="s">
        <v>534</v>
      </c>
      <c r="E228" s="222" t="s">
        <v>19</v>
      </c>
      <c r="F228" s="223" t="s">
        <v>1170</v>
      </c>
      <c r="G228" s="221"/>
      <c r="H228" s="224">
        <v>0.54</v>
      </c>
      <c r="I228" s="225"/>
      <c r="J228" s="221"/>
      <c r="K228" s="221"/>
      <c r="L228" s="226"/>
      <c r="M228" s="227"/>
      <c r="N228" s="228"/>
      <c r="O228" s="228"/>
      <c r="P228" s="228"/>
      <c r="Q228" s="228"/>
      <c r="R228" s="228"/>
      <c r="S228" s="228"/>
      <c r="T228" s="229"/>
      <c r="AT228" s="230" t="s">
        <v>534</v>
      </c>
      <c r="AU228" s="230" t="s">
        <v>78</v>
      </c>
      <c r="AV228" s="14" t="s">
        <v>78</v>
      </c>
      <c r="AW228" s="14" t="s">
        <v>30</v>
      </c>
      <c r="AX228" s="14" t="s">
        <v>68</v>
      </c>
      <c r="AY228" s="230" t="s">
        <v>117</v>
      </c>
    </row>
    <row r="229" spans="1:65" s="15" customFormat="1" ht="11.25">
      <c r="B229" s="231"/>
      <c r="C229" s="232"/>
      <c r="D229" s="192" t="s">
        <v>534</v>
      </c>
      <c r="E229" s="233" t="s">
        <v>19</v>
      </c>
      <c r="F229" s="234" t="s">
        <v>552</v>
      </c>
      <c r="G229" s="232"/>
      <c r="H229" s="235">
        <v>16.419999999999998</v>
      </c>
      <c r="I229" s="236"/>
      <c r="J229" s="232"/>
      <c r="K229" s="232"/>
      <c r="L229" s="237"/>
      <c r="M229" s="238"/>
      <c r="N229" s="239"/>
      <c r="O229" s="239"/>
      <c r="P229" s="239"/>
      <c r="Q229" s="239"/>
      <c r="R229" s="239"/>
      <c r="S229" s="239"/>
      <c r="T229" s="240"/>
      <c r="AT229" s="241" t="s">
        <v>534</v>
      </c>
      <c r="AU229" s="241" t="s">
        <v>78</v>
      </c>
      <c r="AV229" s="15" t="s">
        <v>123</v>
      </c>
      <c r="AW229" s="15" t="s">
        <v>30</v>
      </c>
      <c r="AX229" s="15" t="s">
        <v>76</v>
      </c>
      <c r="AY229" s="241" t="s">
        <v>117</v>
      </c>
    </row>
    <row r="230" spans="1:65" s="11" customFormat="1" ht="22.9" customHeight="1">
      <c r="B230" s="165"/>
      <c r="C230" s="166"/>
      <c r="D230" s="167" t="s">
        <v>67</v>
      </c>
      <c r="E230" s="208" t="s">
        <v>982</v>
      </c>
      <c r="F230" s="208" t="s">
        <v>983</v>
      </c>
      <c r="G230" s="166"/>
      <c r="H230" s="166"/>
      <c r="I230" s="169"/>
      <c r="J230" s="209">
        <f>BK230</f>
        <v>0</v>
      </c>
      <c r="K230" s="166"/>
      <c r="L230" s="171"/>
      <c r="M230" s="172"/>
      <c r="N230" s="173"/>
      <c r="O230" s="173"/>
      <c r="P230" s="174">
        <f>P231</f>
        <v>0</v>
      </c>
      <c r="Q230" s="173"/>
      <c r="R230" s="174">
        <f>R231</f>
        <v>0</v>
      </c>
      <c r="S230" s="173"/>
      <c r="T230" s="175">
        <f>T231</f>
        <v>0</v>
      </c>
      <c r="AR230" s="176" t="s">
        <v>76</v>
      </c>
      <c r="AT230" s="177" t="s">
        <v>67</v>
      </c>
      <c r="AU230" s="177" t="s">
        <v>76</v>
      </c>
      <c r="AY230" s="176" t="s">
        <v>117</v>
      </c>
      <c r="BK230" s="178">
        <f>BK231</f>
        <v>0</v>
      </c>
    </row>
    <row r="231" spans="1:65" s="2" customFormat="1" ht="21.75" customHeight="1">
      <c r="A231" s="35"/>
      <c r="B231" s="36"/>
      <c r="C231" s="179" t="s">
        <v>268</v>
      </c>
      <c r="D231" s="179" t="s">
        <v>118</v>
      </c>
      <c r="E231" s="180" t="s">
        <v>984</v>
      </c>
      <c r="F231" s="181" t="s">
        <v>985</v>
      </c>
      <c r="G231" s="182" t="s">
        <v>636</v>
      </c>
      <c r="H231" s="183">
        <v>97.820999999999998</v>
      </c>
      <c r="I231" s="184"/>
      <c r="J231" s="185">
        <f>ROUND(I231*H231,2)</f>
        <v>0</v>
      </c>
      <c r="K231" s="181" t="s">
        <v>519</v>
      </c>
      <c r="L231" s="40"/>
      <c r="M231" s="186" t="s">
        <v>19</v>
      </c>
      <c r="N231" s="187" t="s">
        <v>39</v>
      </c>
      <c r="O231" s="65"/>
      <c r="P231" s="188">
        <f>O231*H231</f>
        <v>0</v>
      </c>
      <c r="Q231" s="188">
        <v>0</v>
      </c>
      <c r="R231" s="188">
        <f>Q231*H231</f>
        <v>0</v>
      </c>
      <c r="S231" s="188">
        <v>0</v>
      </c>
      <c r="T231" s="189">
        <f>S231*H231</f>
        <v>0</v>
      </c>
      <c r="U231" s="35"/>
      <c r="V231" s="35"/>
      <c r="W231" s="35"/>
      <c r="X231" s="35"/>
      <c r="Y231" s="35"/>
      <c r="Z231" s="35"/>
      <c r="AA231" s="35"/>
      <c r="AB231" s="35"/>
      <c r="AC231" s="35"/>
      <c r="AD231" s="35"/>
      <c r="AE231" s="35"/>
      <c r="AR231" s="190" t="s">
        <v>123</v>
      </c>
      <c r="AT231" s="190" t="s">
        <v>118</v>
      </c>
      <c r="AU231" s="190" t="s">
        <v>78</v>
      </c>
      <c r="AY231" s="18" t="s">
        <v>117</v>
      </c>
      <c r="BE231" s="191">
        <f>IF(N231="základní",J231,0)</f>
        <v>0</v>
      </c>
      <c r="BF231" s="191">
        <f>IF(N231="snížená",J231,0)</f>
        <v>0</v>
      </c>
      <c r="BG231" s="191">
        <f>IF(N231="zákl. přenesená",J231,0)</f>
        <v>0</v>
      </c>
      <c r="BH231" s="191">
        <f>IF(N231="sníž. přenesená",J231,0)</f>
        <v>0</v>
      </c>
      <c r="BI231" s="191">
        <f>IF(N231="nulová",J231,0)</f>
        <v>0</v>
      </c>
      <c r="BJ231" s="18" t="s">
        <v>76</v>
      </c>
      <c r="BK231" s="191">
        <f>ROUND(I231*H231,2)</f>
        <v>0</v>
      </c>
      <c r="BL231" s="18" t="s">
        <v>123</v>
      </c>
      <c r="BM231" s="190" t="s">
        <v>1171</v>
      </c>
    </row>
    <row r="232" spans="1:65" s="11" customFormat="1" ht="25.9" customHeight="1">
      <c r="B232" s="165"/>
      <c r="C232" s="166"/>
      <c r="D232" s="167" t="s">
        <v>67</v>
      </c>
      <c r="E232" s="168" t="s">
        <v>987</v>
      </c>
      <c r="F232" s="168" t="s">
        <v>988</v>
      </c>
      <c r="G232" s="166"/>
      <c r="H232" s="166"/>
      <c r="I232" s="169"/>
      <c r="J232" s="170">
        <f>BK232</f>
        <v>0</v>
      </c>
      <c r="K232" s="166"/>
      <c r="L232" s="171"/>
      <c r="M232" s="172"/>
      <c r="N232" s="173"/>
      <c r="O232" s="173"/>
      <c r="P232" s="174">
        <f>P233</f>
        <v>0</v>
      </c>
      <c r="Q232" s="173"/>
      <c r="R232" s="174">
        <f>R233</f>
        <v>0.80391220000000008</v>
      </c>
      <c r="S232" s="173"/>
      <c r="T232" s="175">
        <f>T233</f>
        <v>0</v>
      </c>
      <c r="AR232" s="176" t="s">
        <v>78</v>
      </c>
      <c r="AT232" s="177" t="s">
        <v>67</v>
      </c>
      <c r="AU232" s="177" t="s">
        <v>68</v>
      </c>
      <c r="AY232" s="176" t="s">
        <v>117</v>
      </c>
      <c r="BK232" s="178">
        <f>BK233</f>
        <v>0</v>
      </c>
    </row>
    <row r="233" spans="1:65" s="11" customFormat="1" ht="22.9" customHeight="1">
      <c r="B233" s="165"/>
      <c r="C233" s="166"/>
      <c r="D233" s="167" t="s">
        <v>67</v>
      </c>
      <c r="E233" s="208" t="s">
        <v>989</v>
      </c>
      <c r="F233" s="208" t="s">
        <v>990</v>
      </c>
      <c r="G233" s="166"/>
      <c r="H233" s="166"/>
      <c r="I233" s="169"/>
      <c r="J233" s="209">
        <f>BK233</f>
        <v>0</v>
      </c>
      <c r="K233" s="166"/>
      <c r="L233" s="171"/>
      <c r="M233" s="172"/>
      <c r="N233" s="173"/>
      <c r="O233" s="173"/>
      <c r="P233" s="174">
        <f>SUM(P234:P283)</f>
        <v>0</v>
      </c>
      <c r="Q233" s="173"/>
      <c r="R233" s="174">
        <f>SUM(R234:R283)</f>
        <v>0.80391220000000008</v>
      </c>
      <c r="S233" s="173"/>
      <c r="T233" s="175">
        <f>SUM(T234:T283)</f>
        <v>0</v>
      </c>
      <c r="AR233" s="176" t="s">
        <v>78</v>
      </c>
      <c r="AT233" s="177" t="s">
        <v>67</v>
      </c>
      <c r="AU233" s="177" t="s">
        <v>76</v>
      </c>
      <c r="AY233" s="176" t="s">
        <v>117</v>
      </c>
      <c r="BK233" s="178">
        <f>SUM(BK234:BK283)</f>
        <v>0</v>
      </c>
    </row>
    <row r="234" spans="1:65" s="2" customFormat="1" ht="16.5" customHeight="1">
      <c r="A234" s="35"/>
      <c r="B234" s="36"/>
      <c r="C234" s="179" t="s">
        <v>233</v>
      </c>
      <c r="D234" s="179" t="s">
        <v>118</v>
      </c>
      <c r="E234" s="180" t="s">
        <v>1172</v>
      </c>
      <c r="F234" s="181" t="s">
        <v>1173</v>
      </c>
      <c r="G234" s="182" t="s">
        <v>530</v>
      </c>
      <c r="H234" s="183">
        <v>79.724000000000004</v>
      </c>
      <c r="I234" s="184"/>
      <c r="J234" s="185">
        <f>ROUND(I234*H234,2)</f>
        <v>0</v>
      </c>
      <c r="K234" s="181" t="s">
        <v>519</v>
      </c>
      <c r="L234" s="40"/>
      <c r="M234" s="186" t="s">
        <v>19</v>
      </c>
      <c r="N234" s="187" t="s">
        <v>39</v>
      </c>
      <c r="O234" s="65"/>
      <c r="P234" s="188">
        <f>O234*H234</f>
        <v>0</v>
      </c>
      <c r="Q234" s="188">
        <v>0</v>
      </c>
      <c r="R234" s="188">
        <f>Q234*H234</f>
        <v>0</v>
      </c>
      <c r="S234" s="188">
        <v>0</v>
      </c>
      <c r="T234" s="189">
        <f>S234*H234</f>
        <v>0</v>
      </c>
      <c r="U234" s="35"/>
      <c r="V234" s="35"/>
      <c r="W234" s="35"/>
      <c r="X234" s="35"/>
      <c r="Y234" s="35"/>
      <c r="Z234" s="35"/>
      <c r="AA234" s="35"/>
      <c r="AB234" s="35"/>
      <c r="AC234" s="35"/>
      <c r="AD234" s="35"/>
      <c r="AE234" s="35"/>
      <c r="AR234" s="190" t="s">
        <v>181</v>
      </c>
      <c r="AT234" s="190" t="s">
        <v>118</v>
      </c>
      <c r="AU234" s="190" t="s">
        <v>78</v>
      </c>
      <c r="AY234" s="18" t="s">
        <v>117</v>
      </c>
      <c r="BE234" s="191">
        <f>IF(N234="základní",J234,0)</f>
        <v>0</v>
      </c>
      <c r="BF234" s="191">
        <f>IF(N234="snížená",J234,0)</f>
        <v>0</v>
      </c>
      <c r="BG234" s="191">
        <f>IF(N234="zákl. přenesená",J234,0)</f>
        <v>0</v>
      </c>
      <c r="BH234" s="191">
        <f>IF(N234="sníž. přenesená",J234,0)</f>
        <v>0</v>
      </c>
      <c r="BI234" s="191">
        <f>IF(N234="nulová",J234,0)</f>
        <v>0</v>
      </c>
      <c r="BJ234" s="18" t="s">
        <v>76</v>
      </c>
      <c r="BK234" s="191">
        <f>ROUND(I234*H234,2)</f>
        <v>0</v>
      </c>
      <c r="BL234" s="18" t="s">
        <v>181</v>
      </c>
      <c r="BM234" s="190" t="s">
        <v>1174</v>
      </c>
    </row>
    <row r="235" spans="1:65" s="2" customFormat="1" ht="29.25">
      <c r="A235" s="35"/>
      <c r="B235" s="36"/>
      <c r="C235" s="37"/>
      <c r="D235" s="192" t="s">
        <v>521</v>
      </c>
      <c r="E235" s="37"/>
      <c r="F235" s="193" t="s">
        <v>1175</v>
      </c>
      <c r="G235" s="37"/>
      <c r="H235" s="37"/>
      <c r="I235" s="109"/>
      <c r="J235" s="37"/>
      <c r="K235" s="37"/>
      <c r="L235" s="40"/>
      <c r="M235" s="194"/>
      <c r="N235" s="195"/>
      <c r="O235" s="65"/>
      <c r="P235" s="65"/>
      <c r="Q235" s="65"/>
      <c r="R235" s="65"/>
      <c r="S235" s="65"/>
      <c r="T235" s="66"/>
      <c r="U235" s="35"/>
      <c r="V235" s="35"/>
      <c r="W235" s="35"/>
      <c r="X235" s="35"/>
      <c r="Y235" s="35"/>
      <c r="Z235" s="35"/>
      <c r="AA235" s="35"/>
      <c r="AB235" s="35"/>
      <c r="AC235" s="35"/>
      <c r="AD235" s="35"/>
      <c r="AE235" s="35"/>
      <c r="AT235" s="18" t="s">
        <v>521</v>
      </c>
      <c r="AU235" s="18" t="s">
        <v>78</v>
      </c>
    </row>
    <row r="236" spans="1:65" s="2" customFormat="1" ht="29.25">
      <c r="A236" s="35"/>
      <c r="B236" s="36"/>
      <c r="C236" s="37"/>
      <c r="D236" s="192" t="s">
        <v>125</v>
      </c>
      <c r="E236" s="37"/>
      <c r="F236" s="193" t="s">
        <v>557</v>
      </c>
      <c r="G236" s="37"/>
      <c r="H236" s="37"/>
      <c r="I236" s="109"/>
      <c r="J236" s="37"/>
      <c r="K236" s="37"/>
      <c r="L236" s="40"/>
      <c r="M236" s="194"/>
      <c r="N236" s="195"/>
      <c r="O236" s="65"/>
      <c r="P236" s="65"/>
      <c r="Q236" s="65"/>
      <c r="R236" s="65"/>
      <c r="S236" s="65"/>
      <c r="T236" s="66"/>
      <c r="U236" s="35"/>
      <c r="V236" s="35"/>
      <c r="W236" s="35"/>
      <c r="X236" s="35"/>
      <c r="Y236" s="35"/>
      <c r="Z236" s="35"/>
      <c r="AA236" s="35"/>
      <c r="AB236" s="35"/>
      <c r="AC236" s="35"/>
      <c r="AD236" s="35"/>
      <c r="AE236" s="35"/>
      <c r="AT236" s="18" t="s">
        <v>125</v>
      </c>
      <c r="AU236" s="18" t="s">
        <v>78</v>
      </c>
    </row>
    <row r="237" spans="1:65" s="13" customFormat="1" ht="11.25">
      <c r="B237" s="210"/>
      <c r="C237" s="211"/>
      <c r="D237" s="192" t="s">
        <v>534</v>
      </c>
      <c r="E237" s="212" t="s">
        <v>19</v>
      </c>
      <c r="F237" s="213" t="s">
        <v>1176</v>
      </c>
      <c r="G237" s="211"/>
      <c r="H237" s="212" t="s">
        <v>19</v>
      </c>
      <c r="I237" s="214"/>
      <c r="J237" s="211"/>
      <c r="K237" s="211"/>
      <c r="L237" s="215"/>
      <c r="M237" s="216"/>
      <c r="N237" s="217"/>
      <c r="O237" s="217"/>
      <c r="P237" s="217"/>
      <c r="Q237" s="217"/>
      <c r="R237" s="217"/>
      <c r="S237" s="217"/>
      <c r="T237" s="218"/>
      <c r="AT237" s="219" t="s">
        <v>534</v>
      </c>
      <c r="AU237" s="219" t="s">
        <v>78</v>
      </c>
      <c r="AV237" s="13" t="s">
        <v>76</v>
      </c>
      <c r="AW237" s="13" t="s">
        <v>30</v>
      </c>
      <c r="AX237" s="13" t="s">
        <v>68</v>
      </c>
      <c r="AY237" s="219" t="s">
        <v>117</v>
      </c>
    </row>
    <row r="238" spans="1:65" s="13" customFormat="1" ht="11.25">
      <c r="B238" s="210"/>
      <c r="C238" s="211"/>
      <c r="D238" s="192" t="s">
        <v>534</v>
      </c>
      <c r="E238" s="212" t="s">
        <v>19</v>
      </c>
      <c r="F238" s="213" t="s">
        <v>1177</v>
      </c>
      <c r="G238" s="211"/>
      <c r="H238" s="212" t="s">
        <v>19</v>
      </c>
      <c r="I238" s="214"/>
      <c r="J238" s="211"/>
      <c r="K238" s="211"/>
      <c r="L238" s="215"/>
      <c r="M238" s="216"/>
      <c r="N238" s="217"/>
      <c r="O238" s="217"/>
      <c r="P238" s="217"/>
      <c r="Q238" s="217"/>
      <c r="R238" s="217"/>
      <c r="S238" s="217"/>
      <c r="T238" s="218"/>
      <c r="AT238" s="219" t="s">
        <v>534</v>
      </c>
      <c r="AU238" s="219" t="s">
        <v>78</v>
      </c>
      <c r="AV238" s="13" t="s">
        <v>76</v>
      </c>
      <c r="AW238" s="13" t="s">
        <v>30</v>
      </c>
      <c r="AX238" s="13" t="s">
        <v>68</v>
      </c>
      <c r="AY238" s="219" t="s">
        <v>117</v>
      </c>
    </row>
    <row r="239" spans="1:65" s="14" customFormat="1" ht="11.25">
      <c r="B239" s="220"/>
      <c r="C239" s="221"/>
      <c r="D239" s="192" t="s">
        <v>534</v>
      </c>
      <c r="E239" s="222" t="s">
        <v>19</v>
      </c>
      <c r="F239" s="223" t="s">
        <v>1145</v>
      </c>
      <c r="G239" s="221"/>
      <c r="H239" s="224">
        <v>11.304</v>
      </c>
      <c r="I239" s="225"/>
      <c r="J239" s="221"/>
      <c r="K239" s="221"/>
      <c r="L239" s="226"/>
      <c r="M239" s="227"/>
      <c r="N239" s="228"/>
      <c r="O239" s="228"/>
      <c r="P239" s="228"/>
      <c r="Q239" s="228"/>
      <c r="R239" s="228"/>
      <c r="S239" s="228"/>
      <c r="T239" s="229"/>
      <c r="AT239" s="230" t="s">
        <v>534</v>
      </c>
      <c r="AU239" s="230" t="s">
        <v>78</v>
      </c>
      <c r="AV239" s="14" t="s">
        <v>78</v>
      </c>
      <c r="AW239" s="14" t="s">
        <v>30</v>
      </c>
      <c r="AX239" s="14" t="s">
        <v>68</v>
      </c>
      <c r="AY239" s="230" t="s">
        <v>117</v>
      </c>
    </row>
    <row r="240" spans="1:65" s="14" customFormat="1" ht="11.25">
      <c r="B240" s="220"/>
      <c r="C240" s="221"/>
      <c r="D240" s="192" t="s">
        <v>534</v>
      </c>
      <c r="E240" s="222" t="s">
        <v>19</v>
      </c>
      <c r="F240" s="223" t="s">
        <v>1178</v>
      </c>
      <c r="G240" s="221"/>
      <c r="H240" s="224">
        <v>6.26</v>
      </c>
      <c r="I240" s="225"/>
      <c r="J240" s="221"/>
      <c r="K240" s="221"/>
      <c r="L240" s="226"/>
      <c r="M240" s="227"/>
      <c r="N240" s="228"/>
      <c r="O240" s="228"/>
      <c r="P240" s="228"/>
      <c r="Q240" s="228"/>
      <c r="R240" s="228"/>
      <c r="S240" s="228"/>
      <c r="T240" s="229"/>
      <c r="AT240" s="230" t="s">
        <v>534</v>
      </c>
      <c r="AU240" s="230" t="s">
        <v>78</v>
      </c>
      <c r="AV240" s="14" t="s">
        <v>78</v>
      </c>
      <c r="AW240" s="14" t="s">
        <v>30</v>
      </c>
      <c r="AX240" s="14" t="s">
        <v>68</v>
      </c>
      <c r="AY240" s="230" t="s">
        <v>117</v>
      </c>
    </row>
    <row r="241" spans="1:65" s="13" customFormat="1" ht="11.25">
      <c r="B241" s="210"/>
      <c r="C241" s="211"/>
      <c r="D241" s="192" t="s">
        <v>534</v>
      </c>
      <c r="E241" s="212" t="s">
        <v>19</v>
      </c>
      <c r="F241" s="213" t="s">
        <v>1167</v>
      </c>
      <c r="G241" s="211"/>
      <c r="H241" s="212" t="s">
        <v>19</v>
      </c>
      <c r="I241" s="214"/>
      <c r="J241" s="211"/>
      <c r="K241" s="211"/>
      <c r="L241" s="215"/>
      <c r="M241" s="216"/>
      <c r="N241" s="217"/>
      <c r="O241" s="217"/>
      <c r="P241" s="217"/>
      <c r="Q241" s="217"/>
      <c r="R241" s="217"/>
      <c r="S241" s="217"/>
      <c r="T241" s="218"/>
      <c r="AT241" s="219" t="s">
        <v>534</v>
      </c>
      <c r="AU241" s="219" t="s">
        <v>78</v>
      </c>
      <c r="AV241" s="13" t="s">
        <v>76</v>
      </c>
      <c r="AW241" s="13" t="s">
        <v>30</v>
      </c>
      <c r="AX241" s="13" t="s">
        <v>68</v>
      </c>
      <c r="AY241" s="219" t="s">
        <v>117</v>
      </c>
    </row>
    <row r="242" spans="1:65" s="13" customFormat="1" ht="11.25">
      <c r="B242" s="210"/>
      <c r="C242" s="211"/>
      <c r="D242" s="192" t="s">
        <v>534</v>
      </c>
      <c r="E242" s="212" t="s">
        <v>19</v>
      </c>
      <c r="F242" s="213" t="s">
        <v>1177</v>
      </c>
      <c r="G242" s="211"/>
      <c r="H242" s="212" t="s">
        <v>19</v>
      </c>
      <c r="I242" s="214"/>
      <c r="J242" s="211"/>
      <c r="K242" s="211"/>
      <c r="L242" s="215"/>
      <c r="M242" s="216"/>
      <c r="N242" s="217"/>
      <c r="O242" s="217"/>
      <c r="P242" s="217"/>
      <c r="Q242" s="217"/>
      <c r="R242" s="217"/>
      <c r="S242" s="217"/>
      <c r="T242" s="218"/>
      <c r="AT242" s="219" t="s">
        <v>534</v>
      </c>
      <c r="AU242" s="219" t="s">
        <v>78</v>
      </c>
      <c r="AV242" s="13" t="s">
        <v>76</v>
      </c>
      <c r="AW242" s="13" t="s">
        <v>30</v>
      </c>
      <c r="AX242" s="13" t="s">
        <v>68</v>
      </c>
      <c r="AY242" s="219" t="s">
        <v>117</v>
      </c>
    </row>
    <row r="243" spans="1:65" s="14" customFormat="1" ht="11.25">
      <c r="B243" s="220"/>
      <c r="C243" s="221"/>
      <c r="D243" s="192" t="s">
        <v>534</v>
      </c>
      <c r="E243" s="222" t="s">
        <v>19</v>
      </c>
      <c r="F243" s="223" t="s">
        <v>1082</v>
      </c>
      <c r="G243" s="221"/>
      <c r="H243" s="224">
        <v>45.36</v>
      </c>
      <c r="I243" s="225"/>
      <c r="J243" s="221"/>
      <c r="K243" s="221"/>
      <c r="L243" s="226"/>
      <c r="M243" s="227"/>
      <c r="N243" s="228"/>
      <c r="O243" s="228"/>
      <c r="P243" s="228"/>
      <c r="Q243" s="228"/>
      <c r="R243" s="228"/>
      <c r="S243" s="228"/>
      <c r="T243" s="229"/>
      <c r="AT243" s="230" t="s">
        <v>534</v>
      </c>
      <c r="AU243" s="230" t="s">
        <v>78</v>
      </c>
      <c r="AV243" s="14" t="s">
        <v>78</v>
      </c>
      <c r="AW243" s="14" t="s">
        <v>30</v>
      </c>
      <c r="AX243" s="14" t="s">
        <v>68</v>
      </c>
      <c r="AY243" s="230" t="s">
        <v>117</v>
      </c>
    </row>
    <row r="244" spans="1:65" s="14" customFormat="1" ht="11.25">
      <c r="B244" s="220"/>
      <c r="C244" s="221"/>
      <c r="D244" s="192" t="s">
        <v>534</v>
      </c>
      <c r="E244" s="222" t="s">
        <v>19</v>
      </c>
      <c r="F244" s="223" t="s">
        <v>1179</v>
      </c>
      <c r="G244" s="221"/>
      <c r="H244" s="224">
        <v>16.8</v>
      </c>
      <c r="I244" s="225"/>
      <c r="J244" s="221"/>
      <c r="K244" s="221"/>
      <c r="L244" s="226"/>
      <c r="M244" s="227"/>
      <c r="N244" s="228"/>
      <c r="O244" s="228"/>
      <c r="P244" s="228"/>
      <c r="Q244" s="228"/>
      <c r="R244" s="228"/>
      <c r="S244" s="228"/>
      <c r="T244" s="229"/>
      <c r="AT244" s="230" t="s">
        <v>534</v>
      </c>
      <c r="AU244" s="230" t="s">
        <v>78</v>
      </c>
      <c r="AV244" s="14" t="s">
        <v>78</v>
      </c>
      <c r="AW244" s="14" t="s">
        <v>30</v>
      </c>
      <c r="AX244" s="14" t="s">
        <v>68</v>
      </c>
      <c r="AY244" s="230" t="s">
        <v>117</v>
      </c>
    </row>
    <row r="245" spans="1:65" s="15" customFormat="1" ht="11.25">
      <c r="B245" s="231"/>
      <c r="C245" s="232"/>
      <c r="D245" s="192" t="s">
        <v>534</v>
      </c>
      <c r="E245" s="233" t="s">
        <v>19</v>
      </c>
      <c r="F245" s="234" t="s">
        <v>552</v>
      </c>
      <c r="G245" s="232"/>
      <c r="H245" s="235">
        <v>79.724000000000004</v>
      </c>
      <c r="I245" s="236"/>
      <c r="J245" s="232"/>
      <c r="K245" s="232"/>
      <c r="L245" s="237"/>
      <c r="M245" s="238"/>
      <c r="N245" s="239"/>
      <c r="O245" s="239"/>
      <c r="P245" s="239"/>
      <c r="Q245" s="239"/>
      <c r="R245" s="239"/>
      <c r="S245" s="239"/>
      <c r="T245" s="240"/>
      <c r="AT245" s="241" t="s">
        <v>534</v>
      </c>
      <c r="AU245" s="241" t="s">
        <v>78</v>
      </c>
      <c r="AV245" s="15" t="s">
        <v>123</v>
      </c>
      <c r="AW245" s="15" t="s">
        <v>30</v>
      </c>
      <c r="AX245" s="15" t="s">
        <v>76</v>
      </c>
      <c r="AY245" s="241" t="s">
        <v>117</v>
      </c>
    </row>
    <row r="246" spans="1:65" s="2" customFormat="1" ht="16.5" customHeight="1">
      <c r="A246" s="35"/>
      <c r="B246" s="36"/>
      <c r="C246" s="179" t="s">
        <v>237</v>
      </c>
      <c r="D246" s="179" t="s">
        <v>118</v>
      </c>
      <c r="E246" s="180" t="s">
        <v>1180</v>
      </c>
      <c r="F246" s="181" t="s">
        <v>1181</v>
      </c>
      <c r="G246" s="182" t="s">
        <v>530</v>
      </c>
      <c r="H246" s="183">
        <v>32.182000000000002</v>
      </c>
      <c r="I246" s="184"/>
      <c r="J246" s="185">
        <f>ROUND(I246*H246,2)</f>
        <v>0</v>
      </c>
      <c r="K246" s="181" t="s">
        <v>519</v>
      </c>
      <c r="L246" s="40"/>
      <c r="M246" s="186" t="s">
        <v>19</v>
      </c>
      <c r="N246" s="187" t="s">
        <v>39</v>
      </c>
      <c r="O246" s="65"/>
      <c r="P246" s="188">
        <f>O246*H246</f>
        <v>0</v>
      </c>
      <c r="Q246" s="188">
        <v>0</v>
      </c>
      <c r="R246" s="188">
        <f>Q246*H246</f>
        <v>0</v>
      </c>
      <c r="S246" s="188">
        <v>0</v>
      </c>
      <c r="T246" s="189">
        <f>S246*H246</f>
        <v>0</v>
      </c>
      <c r="U246" s="35"/>
      <c r="V246" s="35"/>
      <c r="W246" s="35"/>
      <c r="X246" s="35"/>
      <c r="Y246" s="35"/>
      <c r="Z246" s="35"/>
      <c r="AA246" s="35"/>
      <c r="AB246" s="35"/>
      <c r="AC246" s="35"/>
      <c r="AD246" s="35"/>
      <c r="AE246" s="35"/>
      <c r="AR246" s="190" t="s">
        <v>181</v>
      </c>
      <c r="AT246" s="190" t="s">
        <v>118</v>
      </c>
      <c r="AU246" s="190" t="s">
        <v>78</v>
      </c>
      <c r="AY246" s="18" t="s">
        <v>117</v>
      </c>
      <c r="BE246" s="191">
        <f>IF(N246="základní",J246,0)</f>
        <v>0</v>
      </c>
      <c r="BF246" s="191">
        <f>IF(N246="snížená",J246,0)</f>
        <v>0</v>
      </c>
      <c r="BG246" s="191">
        <f>IF(N246="zákl. přenesená",J246,0)</f>
        <v>0</v>
      </c>
      <c r="BH246" s="191">
        <f>IF(N246="sníž. přenesená",J246,0)</f>
        <v>0</v>
      </c>
      <c r="BI246" s="191">
        <f>IF(N246="nulová",J246,0)</f>
        <v>0</v>
      </c>
      <c r="BJ246" s="18" t="s">
        <v>76</v>
      </c>
      <c r="BK246" s="191">
        <f>ROUND(I246*H246,2)</f>
        <v>0</v>
      </c>
      <c r="BL246" s="18" t="s">
        <v>181</v>
      </c>
      <c r="BM246" s="190" t="s">
        <v>1182</v>
      </c>
    </row>
    <row r="247" spans="1:65" s="2" customFormat="1" ht="29.25">
      <c r="A247" s="35"/>
      <c r="B247" s="36"/>
      <c r="C247" s="37"/>
      <c r="D247" s="192" t="s">
        <v>521</v>
      </c>
      <c r="E247" s="37"/>
      <c r="F247" s="193" t="s">
        <v>1175</v>
      </c>
      <c r="G247" s="37"/>
      <c r="H247" s="37"/>
      <c r="I247" s="109"/>
      <c r="J247" s="37"/>
      <c r="K247" s="37"/>
      <c r="L247" s="40"/>
      <c r="M247" s="194"/>
      <c r="N247" s="195"/>
      <c r="O247" s="65"/>
      <c r="P247" s="65"/>
      <c r="Q247" s="65"/>
      <c r="R247" s="65"/>
      <c r="S247" s="65"/>
      <c r="T247" s="66"/>
      <c r="U247" s="35"/>
      <c r="V247" s="35"/>
      <c r="W247" s="35"/>
      <c r="X247" s="35"/>
      <c r="Y247" s="35"/>
      <c r="Z247" s="35"/>
      <c r="AA247" s="35"/>
      <c r="AB247" s="35"/>
      <c r="AC247" s="35"/>
      <c r="AD247" s="35"/>
      <c r="AE247" s="35"/>
      <c r="AT247" s="18" t="s">
        <v>521</v>
      </c>
      <c r="AU247" s="18" t="s">
        <v>78</v>
      </c>
    </row>
    <row r="248" spans="1:65" s="2" customFormat="1" ht="29.25">
      <c r="A248" s="35"/>
      <c r="B248" s="36"/>
      <c r="C248" s="37"/>
      <c r="D248" s="192" t="s">
        <v>125</v>
      </c>
      <c r="E248" s="37"/>
      <c r="F248" s="193" t="s">
        <v>557</v>
      </c>
      <c r="G248" s="37"/>
      <c r="H248" s="37"/>
      <c r="I248" s="109"/>
      <c r="J248" s="37"/>
      <c r="K248" s="37"/>
      <c r="L248" s="40"/>
      <c r="M248" s="194"/>
      <c r="N248" s="195"/>
      <c r="O248" s="65"/>
      <c r="P248" s="65"/>
      <c r="Q248" s="65"/>
      <c r="R248" s="65"/>
      <c r="S248" s="65"/>
      <c r="T248" s="66"/>
      <c r="U248" s="35"/>
      <c r="V248" s="35"/>
      <c r="W248" s="35"/>
      <c r="X248" s="35"/>
      <c r="Y248" s="35"/>
      <c r="Z248" s="35"/>
      <c r="AA248" s="35"/>
      <c r="AB248" s="35"/>
      <c r="AC248" s="35"/>
      <c r="AD248" s="35"/>
      <c r="AE248" s="35"/>
      <c r="AT248" s="18" t="s">
        <v>125</v>
      </c>
      <c r="AU248" s="18" t="s">
        <v>78</v>
      </c>
    </row>
    <row r="249" spans="1:65" s="13" customFormat="1" ht="11.25">
      <c r="B249" s="210"/>
      <c r="C249" s="211"/>
      <c r="D249" s="192" t="s">
        <v>534</v>
      </c>
      <c r="E249" s="212" t="s">
        <v>19</v>
      </c>
      <c r="F249" s="213" t="s">
        <v>1176</v>
      </c>
      <c r="G249" s="211"/>
      <c r="H249" s="212" t="s">
        <v>19</v>
      </c>
      <c r="I249" s="214"/>
      <c r="J249" s="211"/>
      <c r="K249" s="211"/>
      <c r="L249" s="215"/>
      <c r="M249" s="216"/>
      <c r="N249" s="217"/>
      <c r="O249" s="217"/>
      <c r="P249" s="217"/>
      <c r="Q249" s="217"/>
      <c r="R249" s="217"/>
      <c r="S249" s="217"/>
      <c r="T249" s="218"/>
      <c r="AT249" s="219" t="s">
        <v>534</v>
      </c>
      <c r="AU249" s="219" t="s">
        <v>78</v>
      </c>
      <c r="AV249" s="13" t="s">
        <v>76</v>
      </c>
      <c r="AW249" s="13" t="s">
        <v>30</v>
      </c>
      <c r="AX249" s="13" t="s">
        <v>68</v>
      </c>
      <c r="AY249" s="219" t="s">
        <v>117</v>
      </c>
    </row>
    <row r="250" spans="1:65" s="13" customFormat="1" ht="11.25">
      <c r="B250" s="210"/>
      <c r="C250" s="211"/>
      <c r="D250" s="192" t="s">
        <v>534</v>
      </c>
      <c r="E250" s="212" t="s">
        <v>19</v>
      </c>
      <c r="F250" s="213" t="s">
        <v>1183</v>
      </c>
      <c r="G250" s="211"/>
      <c r="H250" s="212" t="s">
        <v>19</v>
      </c>
      <c r="I250" s="214"/>
      <c r="J250" s="211"/>
      <c r="K250" s="211"/>
      <c r="L250" s="215"/>
      <c r="M250" s="216"/>
      <c r="N250" s="217"/>
      <c r="O250" s="217"/>
      <c r="P250" s="217"/>
      <c r="Q250" s="217"/>
      <c r="R250" s="217"/>
      <c r="S250" s="217"/>
      <c r="T250" s="218"/>
      <c r="AT250" s="219" t="s">
        <v>534</v>
      </c>
      <c r="AU250" s="219" t="s">
        <v>78</v>
      </c>
      <c r="AV250" s="13" t="s">
        <v>76</v>
      </c>
      <c r="AW250" s="13" t="s">
        <v>30</v>
      </c>
      <c r="AX250" s="13" t="s">
        <v>68</v>
      </c>
      <c r="AY250" s="219" t="s">
        <v>117</v>
      </c>
    </row>
    <row r="251" spans="1:65" s="14" customFormat="1" ht="11.25">
      <c r="B251" s="220"/>
      <c r="C251" s="221"/>
      <c r="D251" s="192" t="s">
        <v>534</v>
      </c>
      <c r="E251" s="222" t="s">
        <v>19</v>
      </c>
      <c r="F251" s="223" t="s">
        <v>1184</v>
      </c>
      <c r="G251" s="221"/>
      <c r="H251" s="224">
        <v>13.702</v>
      </c>
      <c r="I251" s="225"/>
      <c r="J251" s="221"/>
      <c r="K251" s="221"/>
      <c r="L251" s="226"/>
      <c r="M251" s="227"/>
      <c r="N251" s="228"/>
      <c r="O251" s="228"/>
      <c r="P251" s="228"/>
      <c r="Q251" s="228"/>
      <c r="R251" s="228"/>
      <c r="S251" s="228"/>
      <c r="T251" s="229"/>
      <c r="AT251" s="230" t="s">
        <v>534</v>
      </c>
      <c r="AU251" s="230" t="s">
        <v>78</v>
      </c>
      <c r="AV251" s="14" t="s">
        <v>78</v>
      </c>
      <c r="AW251" s="14" t="s">
        <v>30</v>
      </c>
      <c r="AX251" s="14" t="s">
        <v>68</v>
      </c>
      <c r="AY251" s="230" t="s">
        <v>117</v>
      </c>
    </row>
    <row r="252" spans="1:65" s="13" customFormat="1" ht="11.25">
      <c r="B252" s="210"/>
      <c r="C252" s="211"/>
      <c r="D252" s="192" t="s">
        <v>534</v>
      </c>
      <c r="E252" s="212" t="s">
        <v>19</v>
      </c>
      <c r="F252" s="213" t="s">
        <v>1167</v>
      </c>
      <c r="G252" s="211"/>
      <c r="H252" s="212" t="s">
        <v>19</v>
      </c>
      <c r="I252" s="214"/>
      <c r="J252" s="211"/>
      <c r="K252" s="211"/>
      <c r="L252" s="215"/>
      <c r="M252" s="216"/>
      <c r="N252" s="217"/>
      <c r="O252" s="217"/>
      <c r="P252" s="217"/>
      <c r="Q252" s="217"/>
      <c r="R252" s="217"/>
      <c r="S252" s="217"/>
      <c r="T252" s="218"/>
      <c r="AT252" s="219" t="s">
        <v>534</v>
      </c>
      <c r="AU252" s="219" t="s">
        <v>78</v>
      </c>
      <c r="AV252" s="13" t="s">
        <v>76</v>
      </c>
      <c r="AW252" s="13" t="s">
        <v>30</v>
      </c>
      <c r="AX252" s="13" t="s">
        <v>68</v>
      </c>
      <c r="AY252" s="219" t="s">
        <v>117</v>
      </c>
    </row>
    <row r="253" spans="1:65" s="13" customFormat="1" ht="11.25">
      <c r="B253" s="210"/>
      <c r="C253" s="211"/>
      <c r="D253" s="192" t="s">
        <v>534</v>
      </c>
      <c r="E253" s="212" t="s">
        <v>19</v>
      </c>
      <c r="F253" s="213" t="s">
        <v>1183</v>
      </c>
      <c r="G253" s="211"/>
      <c r="H253" s="212" t="s">
        <v>19</v>
      </c>
      <c r="I253" s="214"/>
      <c r="J253" s="211"/>
      <c r="K253" s="211"/>
      <c r="L253" s="215"/>
      <c r="M253" s="216"/>
      <c r="N253" s="217"/>
      <c r="O253" s="217"/>
      <c r="P253" s="217"/>
      <c r="Q253" s="217"/>
      <c r="R253" s="217"/>
      <c r="S253" s="217"/>
      <c r="T253" s="218"/>
      <c r="AT253" s="219" t="s">
        <v>534</v>
      </c>
      <c r="AU253" s="219" t="s">
        <v>78</v>
      </c>
      <c r="AV253" s="13" t="s">
        <v>76</v>
      </c>
      <c r="AW253" s="13" t="s">
        <v>30</v>
      </c>
      <c r="AX253" s="13" t="s">
        <v>68</v>
      </c>
      <c r="AY253" s="219" t="s">
        <v>117</v>
      </c>
    </row>
    <row r="254" spans="1:65" s="14" customFormat="1" ht="11.25">
      <c r="B254" s="220"/>
      <c r="C254" s="221"/>
      <c r="D254" s="192" t="s">
        <v>534</v>
      </c>
      <c r="E254" s="222" t="s">
        <v>19</v>
      </c>
      <c r="F254" s="223" t="s">
        <v>1185</v>
      </c>
      <c r="G254" s="221"/>
      <c r="H254" s="224">
        <v>18.48</v>
      </c>
      <c r="I254" s="225"/>
      <c r="J254" s="221"/>
      <c r="K254" s="221"/>
      <c r="L254" s="226"/>
      <c r="M254" s="227"/>
      <c r="N254" s="228"/>
      <c r="O254" s="228"/>
      <c r="P254" s="228"/>
      <c r="Q254" s="228"/>
      <c r="R254" s="228"/>
      <c r="S254" s="228"/>
      <c r="T254" s="229"/>
      <c r="AT254" s="230" t="s">
        <v>534</v>
      </c>
      <c r="AU254" s="230" t="s">
        <v>78</v>
      </c>
      <c r="AV254" s="14" t="s">
        <v>78</v>
      </c>
      <c r="AW254" s="14" t="s">
        <v>30</v>
      </c>
      <c r="AX254" s="14" t="s">
        <v>68</v>
      </c>
      <c r="AY254" s="230" t="s">
        <v>117</v>
      </c>
    </row>
    <row r="255" spans="1:65" s="15" customFormat="1" ht="11.25">
      <c r="B255" s="231"/>
      <c r="C255" s="232"/>
      <c r="D255" s="192" t="s">
        <v>534</v>
      </c>
      <c r="E255" s="233" t="s">
        <v>19</v>
      </c>
      <c r="F255" s="234" t="s">
        <v>552</v>
      </c>
      <c r="G255" s="232"/>
      <c r="H255" s="235">
        <v>32.182000000000002</v>
      </c>
      <c r="I255" s="236"/>
      <c r="J255" s="232"/>
      <c r="K255" s="232"/>
      <c r="L255" s="237"/>
      <c r="M255" s="238"/>
      <c r="N255" s="239"/>
      <c r="O255" s="239"/>
      <c r="P255" s="239"/>
      <c r="Q255" s="239"/>
      <c r="R255" s="239"/>
      <c r="S255" s="239"/>
      <c r="T255" s="240"/>
      <c r="AT255" s="241" t="s">
        <v>534</v>
      </c>
      <c r="AU255" s="241" t="s">
        <v>78</v>
      </c>
      <c r="AV255" s="15" t="s">
        <v>123</v>
      </c>
      <c r="AW255" s="15" t="s">
        <v>30</v>
      </c>
      <c r="AX255" s="15" t="s">
        <v>76</v>
      </c>
      <c r="AY255" s="241" t="s">
        <v>117</v>
      </c>
    </row>
    <row r="256" spans="1:65" s="2" customFormat="1" ht="16.5" customHeight="1">
      <c r="A256" s="35"/>
      <c r="B256" s="36"/>
      <c r="C256" s="242" t="s">
        <v>241</v>
      </c>
      <c r="D256" s="242" t="s">
        <v>644</v>
      </c>
      <c r="E256" s="243" t="s">
        <v>1186</v>
      </c>
      <c r="F256" s="244" t="s">
        <v>1187</v>
      </c>
      <c r="G256" s="245" t="s">
        <v>636</v>
      </c>
      <c r="H256" s="246">
        <v>3.4000000000000002E-2</v>
      </c>
      <c r="I256" s="247"/>
      <c r="J256" s="248">
        <f>ROUND(I256*H256,2)</f>
        <v>0</v>
      </c>
      <c r="K256" s="244" t="s">
        <v>519</v>
      </c>
      <c r="L256" s="249"/>
      <c r="M256" s="250" t="s">
        <v>19</v>
      </c>
      <c r="N256" s="251" t="s">
        <v>39</v>
      </c>
      <c r="O256" s="65"/>
      <c r="P256" s="188">
        <f>O256*H256</f>
        <v>0</v>
      </c>
      <c r="Q256" s="188">
        <v>1</v>
      </c>
      <c r="R256" s="188">
        <f>Q256*H256</f>
        <v>3.4000000000000002E-2</v>
      </c>
      <c r="S256" s="188">
        <v>0</v>
      </c>
      <c r="T256" s="189">
        <f>S256*H256</f>
        <v>0</v>
      </c>
      <c r="U256" s="35"/>
      <c r="V256" s="35"/>
      <c r="W256" s="35"/>
      <c r="X256" s="35"/>
      <c r="Y256" s="35"/>
      <c r="Z256" s="35"/>
      <c r="AA256" s="35"/>
      <c r="AB256" s="35"/>
      <c r="AC256" s="35"/>
      <c r="AD256" s="35"/>
      <c r="AE256" s="35"/>
      <c r="AR256" s="190" t="s">
        <v>245</v>
      </c>
      <c r="AT256" s="190" t="s">
        <v>644</v>
      </c>
      <c r="AU256" s="190" t="s">
        <v>78</v>
      </c>
      <c r="AY256" s="18" t="s">
        <v>117</v>
      </c>
      <c r="BE256" s="191">
        <f>IF(N256="základní",J256,0)</f>
        <v>0</v>
      </c>
      <c r="BF256" s="191">
        <f>IF(N256="snížená",J256,0)</f>
        <v>0</v>
      </c>
      <c r="BG256" s="191">
        <f>IF(N256="zákl. přenesená",J256,0)</f>
        <v>0</v>
      </c>
      <c r="BH256" s="191">
        <f>IF(N256="sníž. přenesená",J256,0)</f>
        <v>0</v>
      </c>
      <c r="BI256" s="191">
        <f>IF(N256="nulová",J256,0)</f>
        <v>0</v>
      </c>
      <c r="BJ256" s="18" t="s">
        <v>76</v>
      </c>
      <c r="BK256" s="191">
        <f>ROUND(I256*H256,2)</f>
        <v>0</v>
      </c>
      <c r="BL256" s="18" t="s">
        <v>181</v>
      </c>
      <c r="BM256" s="190" t="s">
        <v>1188</v>
      </c>
    </row>
    <row r="257" spans="1:65" s="14" customFormat="1" ht="11.25">
      <c r="B257" s="220"/>
      <c r="C257" s="221"/>
      <c r="D257" s="192" t="s">
        <v>534</v>
      </c>
      <c r="E257" s="222" t="s">
        <v>19</v>
      </c>
      <c r="F257" s="223" t="s">
        <v>1189</v>
      </c>
      <c r="G257" s="221"/>
      <c r="H257" s="224">
        <v>3.4000000000000002E-2</v>
      </c>
      <c r="I257" s="225"/>
      <c r="J257" s="221"/>
      <c r="K257" s="221"/>
      <c r="L257" s="226"/>
      <c r="M257" s="227"/>
      <c r="N257" s="228"/>
      <c r="O257" s="228"/>
      <c r="P257" s="228"/>
      <c r="Q257" s="228"/>
      <c r="R257" s="228"/>
      <c r="S257" s="228"/>
      <c r="T257" s="229"/>
      <c r="AT257" s="230" t="s">
        <v>534</v>
      </c>
      <c r="AU257" s="230" t="s">
        <v>78</v>
      </c>
      <c r="AV257" s="14" t="s">
        <v>78</v>
      </c>
      <c r="AW257" s="14" t="s">
        <v>30</v>
      </c>
      <c r="AX257" s="14" t="s">
        <v>76</v>
      </c>
      <c r="AY257" s="230" t="s">
        <v>117</v>
      </c>
    </row>
    <row r="258" spans="1:65" s="2" customFormat="1" ht="16.5" customHeight="1">
      <c r="A258" s="35"/>
      <c r="B258" s="36"/>
      <c r="C258" s="179" t="s">
        <v>245</v>
      </c>
      <c r="D258" s="179" t="s">
        <v>118</v>
      </c>
      <c r="E258" s="180" t="s">
        <v>1190</v>
      </c>
      <c r="F258" s="181" t="s">
        <v>1191</v>
      </c>
      <c r="G258" s="182" t="s">
        <v>530</v>
      </c>
      <c r="H258" s="183">
        <v>79.724000000000004</v>
      </c>
      <c r="I258" s="184"/>
      <c r="J258" s="185">
        <f>ROUND(I258*H258,2)</f>
        <v>0</v>
      </c>
      <c r="K258" s="181" t="s">
        <v>519</v>
      </c>
      <c r="L258" s="40"/>
      <c r="M258" s="186" t="s">
        <v>19</v>
      </c>
      <c r="N258" s="187" t="s">
        <v>39</v>
      </c>
      <c r="O258" s="65"/>
      <c r="P258" s="188">
        <f>O258*H258</f>
        <v>0</v>
      </c>
      <c r="Q258" s="188">
        <v>4.0000000000000002E-4</v>
      </c>
      <c r="R258" s="188">
        <f>Q258*H258</f>
        <v>3.1889600000000004E-2</v>
      </c>
      <c r="S258" s="188">
        <v>0</v>
      </c>
      <c r="T258" s="189">
        <f>S258*H258</f>
        <v>0</v>
      </c>
      <c r="U258" s="35"/>
      <c r="V258" s="35"/>
      <c r="W258" s="35"/>
      <c r="X258" s="35"/>
      <c r="Y258" s="35"/>
      <c r="Z258" s="35"/>
      <c r="AA258" s="35"/>
      <c r="AB258" s="35"/>
      <c r="AC258" s="35"/>
      <c r="AD258" s="35"/>
      <c r="AE258" s="35"/>
      <c r="AR258" s="190" t="s">
        <v>181</v>
      </c>
      <c r="AT258" s="190" t="s">
        <v>118</v>
      </c>
      <c r="AU258" s="190" t="s">
        <v>78</v>
      </c>
      <c r="AY258" s="18" t="s">
        <v>117</v>
      </c>
      <c r="BE258" s="191">
        <f>IF(N258="základní",J258,0)</f>
        <v>0</v>
      </c>
      <c r="BF258" s="191">
        <f>IF(N258="snížená",J258,0)</f>
        <v>0</v>
      </c>
      <c r="BG258" s="191">
        <f>IF(N258="zákl. přenesená",J258,0)</f>
        <v>0</v>
      </c>
      <c r="BH258" s="191">
        <f>IF(N258="sníž. přenesená",J258,0)</f>
        <v>0</v>
      </c>
      <c r="BI258" s="191">
        <f>IF(N258="nulová",J258,0)</f>
        <v>0</v>
      </c>
      <c r="BJ258" s="18" t="s">
        <v>76</v>
      </c>
      <c r="BK258" s="191">
        <f>ROUND(I258*H258,2)</f>
        <v>0</v>
      </c>
      <c r="BL258" s="18" t="s">
        <v>181</v>
      </c>
      <c r="BM258" s="190" t="s">
        <v>1192</v>
      </c>
    </row>
    <row r="259" spans="1:65" s="2" customFormat="1" ht="29.25">
      <c r="A259" s="35"/>
      <c r="B259" s="36"/>
      <c r="C259" s="37"/>
      <c r="D259" s="192" t="s">
        <v>521</v>
      </c>
      <c r="E259" s="37"/>
      <c r="F259" s="193" t="s">
        <v>1193</v>
      </c>
      <c r="G259" s="37"/>
      <c r="H259" s="37"/>
      <c r="I259" s="109"/>
      <c r="J259" s="37"/>
      <c r="K259" s="37"/>
      <c r="L259" s="40"/>
      <c r="M259" s="194"/>
      <c r="N259" s="195"/>
      <c r="O259" s="65"/>
      <c r="P259" s="65"/>
      <c r="Q259" s="65"/>
      <c r="R259" s="65"/>
      <c r="S259" s="65"/>
      <c r="T259" s="66"/>
      <c r="U259" s="35"/>
      <c r="V259" s="35"/>
      <c r="W259" s="35"/>
      <c r="X259" s="35"/>
      <c r="Y259" s="35"/>
      <c r="Z259" s="35"/>
      <c r="AA259" s="35"/>
      <c r="AB259" s="35"/>
      <c r="AC259" s="35"/>
      <c r="AD259" s="35"/>
      <c r="AE259" s="35"/>
      <c r="AT259" s="18" t="s">
        <v>521</v>
      </c>
      <c r="AU259" s="18" t="s">
        <v>78</v>
      </c>
    </row>
    <row r="260" spans="1:65" s="2" customFormat="1" ht="29.25">
      <c r="A260" s="35"/>
      <c r="B260" s="36"/>
      <c r="C260" s="37"/>
      <c r="D260" s="192" t="s">
        <v>125</v>
      </c>
      <c r="E260" s="37"/>
      <c r="F260" s="193" t="s">
        <v>557</v>
      </c>
      <c r="G260" s="37"/>
      <c r="H260" s="37"/>
      <c r="I260" s="109"/>
      <c r="J260" s="37"/>
      <c r="K260" s="37"/>
      <c r="L260" s="40"/>
      <c r="M260" s="194"/>
      <c r="N260" s="195"/>
      <c r="O260" s="65"/>
      <c r="P260" s="65"/>
      <c r="Q260" s="65"/>
      <c r="R260" s="65"/>
      <c r="S260" s="65"/>
      <c r="T260" s="66"/>
      <c r="U260" s="35"/>
      <c r="V260" s="35"/>
      <c r="W260" s="35"/>
      <c r="X260" s="35"/>
      <c r="Y260" s="35"/>
      <c r="Z260" s="35"/>
      <c r="AA260" s="35"/>
      <c r="AB260" s="35"/>
      <c r="AC260" s="35"/>
      <c r="AD260" s="35"/>
      <c r="AE260" s="35"/>
      <c r="AT260" s="18" t="s">
        <v>125</v>
      </c>
      <c r="AU260" s="18" t="s">
        <v>78</v>
      </c>
    </row>
    <row r="261" spans="1:65" s="13" customFormat="1" ht="11.25">
      <c r="B261" s="210"/>
      <c r="C261" s="211"/>
      <c r="D261" s="192" t="s">
        <v>534</v>
      </c>
      <c r="E261" s="212" t="s">
        <v>19</v>
      </c>
      <c r="F261" s="213" t="s">
        <v>1176</v>
      </c>
      <c r="G261" s="211"/>
      <c r="H261" s="212" t="s">
        <v>19</v>
      </c>
      <c r="I261" s="214"/>
      <c r="J261" s="211"/>
      <c r="K261" s="211"/>
      <c r="L261" s="215"/>
      <c r="M261" s="216"/>
      <c r="N261" s="217"/>
      <c r="O261" s="217"/>
      <c r="P261" s="217"/>
      <c r="Q261" s="217"/>
      <c r="R261" s="217"/>
      <c r="S261" s="217"/>
      <c r="T261" s="218"/>
      <c r="AT261" s="219" t="s">
        <v>534</v>
      </c>
      <c r="AU261" s="219" t="s">
        <v>78</v>
      </c>
      <c r="AV261" s="13" t="s">
        <v>76</v>
      </c>
      <c r="AW261" s="13" t="s">
        <v>30</v>
      </c>
      <c r="AX261" s="13" t="s">
        <v>68</v>
      </c>
      <c r="AY261" s="219" t="s">
        <v>117</v>
      </c>
    </row>
    <row r="262" spans="1:65" s="13" customFormat="1" ht="11.25">
      <c r="B262" s="210"/>
      <c r="C262" s="211"/>
      <c r="D262" s="192" t="s">
        <v>534</v>
      </c>
      <c r="E262" s="212" t="s">
        <v>19</v>
      </c>
      <c r="F262" s="213" t="s">
        <v>1177</v>
      </c>
      <c r="G262" s="211"/>
      <c r="H262" s="212" t="s">
        <v>19</v>
      </c>
      <c r="I262" s="214"/>
      <c r="J262" s="211"/>
      <c r="K262" s="211"/>
      <c r="L262" s="215"/>
      <c r="M262" s="216"/>
      <c r="N262" s="217"/>
      <c r="O262" s="217"/>
      <c r="P262" s="217"/>
      <c r="Q262" s="217"/>
      <c r="R262" s="217"/>
      <c r="S262" s="217"/>
      <c r="T262" s="218"/>
      <c r="AT262" s="219" t="s">
        <v>534</v>
      </c>
      <c r="AU262" s="219" t="s">
        <v>78</v>
      </c>
      <c r="AV262" s="13" t="s">
        <v>76</v>
      </c>
      <c r="AW262" s="13" t="s">
        <v>30</v>
      </c>
      <c r="AX262" s="13" t="s">
        <v>68</v>
      </c>
      <c r="AY262" s="219" t="s">
        <v>117</v>
      </c>
    </row>
    <row r="263" spans="1:65" s="14" customFormat="1" ht="11.25">
      <c r="B263" s="220"/>
      <c r="C263" s="221"/>
      <c r="D263" s="192" t="s">
        <v>534</v>
      </c>
      <c r="E263" s="222" t="s">
        <v>19</v>
      </c>
      <c r="F263" s="223" t="s">
        <v>1145</v>
      </c>
      <c r="G263" s="221"/>
      <c r="H263" s="224">
        <v>11.304</v>
      </c>
      <c r="I263" s="225"/>
      <c r="J263" s="221"/>
      <c r="K263" s="221"/>
      <c r="L263" s="226"/>
      <c r="M263" s="227"/>
      <c r="N263" s="228"/>
      <c r="O263" s="228"/>
      <c r="P263" s="228"/>
      <c r="Q263" s="228"/>
      <c r="R263" s="228"/>
      <c r="S263" s="228"/>
      <c r="T263" s="229"/>
      <c r="AT263" s="230" t="s">
        <v>534</v>
      </c>
      <c r="AU263" s="230" t="s">
        <v>78</v>
      </c>
      <c r="AV263" s="14" t="s">
        <v>78</v>
      </c>
      <c r="AW263" s="14" t="s">
        <v>30</v>
      </c>
      <c r="AX263" s="14" t="s">
        <v>68</v>
      </c>
      <c r="AY263" s="230" t="s">
        <v>117</v>
      </c>
    </row>
    <row r="264" spans="1:65" s="14" customFormat="1" ht="11.25">
      <c r="B264" s="220"/>
      <c r="C264" s="221"/>
      <c r="D264" s="192" t="s">
        <v>534</v>
      </c>
      <c r="E264" s="222" t="s">
        <v>19</v>
      </c>
      <c r="F264" s="223" t="s">
        <v>1178</v>
      </c>
      <c r="G264" s="221"/>
      <c r="H264" s="224">
        <v>6.26</v>
      </c>
      <c r="I264" s="225"/>
      <c r="J264" s="221"/>
      <c r="K264" s="221"/>
      <c r="L264" s="226"/>
      <c r="M264" s="227"/>
      <c r="N264" s="228"/>
      <c r="O264" s="228"/>
      <c r="P264" s="228"/>
      <c r="Q264" s="228"/>
      <c r="R264" s="228"/>
      <c r="S264" s="228"/>
      <c r="T264" s="229"/>
      <c r="AT264" s="230" t="s">
        <v>534</v>
      </c>
      <c r="AU264" s="230" t="s">
        <v>78</v>
      </c>
      <c r="AV264" s="14" t="s">
        <v>78</v>
      </c>
      <c r="AW264" s="14" t="s">
        <v>30</v>
      </c>
      <c r="AX264" s="14" t="s">
        <v>68</v>
      </c>
      <c r="AY264" s="230" t="s">
        <v>117</v>
      </c>
    </row>
    <row r="265" spans="1:65" s="13" customFormat="1" ht="11.25">
      <c r="B265" s="210"/>
      <c r="C265" s="211"/>
      <c r="D265" s="192" t="s">
        <v>534</v>
      </c>
      <c r="E265" s="212" t="s">
        <v>19</v>
      </c>
      <c r="F265" s="213" t="s">
        <v>1167</v>
      </c>
      <c r="G265" s="211"/>
      <c r="H265" s="212" t="s">
        <v>19</v>
      </c>
      <c r="I265" s="214"/>
      <c r="J265" s="211"/>
      <c r="K265" s="211"/>
      <c r="L265" s="215"/>
      <c r="M265" s="216"/>
      <c r="N265" s="217"/>
      <c r="O265" s="217"/>
      <c r="P265" s="217"/>
      <c r="Q265" s="217"/>
      <c r="R265" s="217"/>
      <c r="S265" s="217"/>
      <c r="T265" s="218"/>
      <c r="AT265" s="219" t="s">
        <v>534</v>
      </c>
      <c r="AU265" s="219" t="s">
        <v>78</v>
      </c>
      <c r="AV265" s="13" t="s">
        <v>76</v>
      </c>
      <c r="AW265" s="13" t="s">
        <v>30</v>
      </c>
      <c r="AX265" s="13" t="s">
        <v>68</v>
      </c>
      <c r="AY265" s="219" t="s">
        <v>117</v>
      </c>
    </row>
    <row r="266" spans="1:65" s="13" customFormat="1" ht="11.25">
      <c r="B266" s="210"/>
      <c r="C266" s="211"/>
      <c r="D266" s="192" t="s">
        <v>534</v>
      </c>
      <c r="E266" s="212" t="s">
        <v>19</v>
      </c>
      <c r="F266" s="213" t="s">
        <v>1177</v>
      </c>
      <c r="G266" s="211"/>
      <c r="H266" s="212" t="s">
        <v>19</v>
      </c>
      <c r="I266" s="214"/>
      <c r="J266" s="211"/>
      <c r="K266" s="211"/>
      <c r="L266" s="215"/>
      <c r="M266" s="216"/>
      <c r="N266" s="217"/>
      <c r="O266" s="217"/>
      <c r="P266" s="217"/>
      <c r="Q266" s="217"/>
      <c r="R266" s="217"/>
      <c r="S266" s="217"/>
      <c r="T266" s="218"/>
      <c r="AT266" s="219" t="s">
        <v>534</v>
      </c>
      <c r="AU266" s="219" t="s">
        <v>78</v>
      </c>
      <c r="AV266" s="13" t="s">
        <v>76</v>
      </c>
      <c r="AW266" s="13" t="s">
        <v>30</v>
      </c>
      <c r="AX266" s="13" t="s">
        <v>68</v>
      </c>
      <c r="AY266" s="219" t="s">
        <v>117</v>
      </c>
    </row>
    <row r="267" spans="1:65" s="14" customFormat="1" ht="11.25">
      <c r="B267" s="220"/>
      <c r="C267" s="221"/>
      <c r="D267" s="192" t="s">
        <v>534</v>
      </c>
      <c r="E267" s="222" t="s">
        <v>19</v>
      </c>
      <c r="F267" s="223" t="s">
        <v>1082</v>
      </c>
      <c r="G267" s="221"/>
      <c r="H267" s="224">
        <v>45.36</v>
      </c>
      <c r="I267" s="225"/>
      <c r="J267" s="221"/>
      <c r="K267" s="221"/>
      <c r="L267" s="226"/>
      <c r="M267" s="227"/>
      <c r="N267" s="228"/>
      <c r="O267" s="228"/>
      <c r="P267" s="228"/>
      <c r="Q267" s="228"/>
      <c r="R267" s="228"/>
      <c r="S267" s="228"/>
      <c r="T267" s="229"/>
      <c r="AT267" s="230" t="s">
        <v>534</v>
      </c>
      <c r="AU267" s="230" t="s">
        <v>78</v>
      </c>
      <c r="AV267" s="14" t="s">
        <v>78</v>
      </c>
      <c r="AW267" s="14" t="s">
        <v>30</v>
      </c>
      <c r="AX267" s="14" t="s">
        <v>68</v>
      </c>
      <c r="AY267" s="230" t="s">
        <v>117</v>
      </c>
    </row>
    <row r="268" spans="1:65" s="14" customFormat="1" ht="11.25">
      <c r="B268" s="220"/>
      <c r="C268" s="221"/>
      <c r="D268" s="192" t="s">
        <v>534</v>
      </c>
      <c r="E268" s="222" t="s">
        <v>19</v>
      </c>
      <c r="F268" s="223" t="s">
        <v>1179</v>
      </c>
      <c r="G268" s="221"/>
      <c r="H268" s="224">
        <v>16.8</v>
      </c>
      <c r="I268" s="225"/>
      <c r="J268" s="221"/>
      <c r="K268" s="221"/>
      <c r="L268" s="226"/>
      <c r="M268" s="227"/>
      <c r="N268" s="228"/>
      <c r="O268" s="228"/>
      <c r="P268" s="228"/>
      <c r="Q268" s="228"/>
      <c r="R268" s="228"/>
      <c r="S268" s="228"/>
      <c r="T268" s="229"/>
      <c r="AT268" s="230" t="s">
        <v>534</v>
      </c>
      <c r="AU268" s="230" t="s">
        <v>78</v>
      </c>
      <c r="AV268" s="14" t="s">
        <v>78</v>
      </c>
      <c r="AW268" s="14" t="s">
        <v>30</v>
      </c>
      <c r="AX268" s="14" t="s">
        <v>68</v>
      </c>
      <c r="AY268" s="230" t="s">
        <v>117</v>
      </c>
    </row>
    <row r="269" spans="1:65" s="15" customFormat="1" ht="11.25">
      <c r="B269" s="231"/>
      <c r="C269" s="232"/>
      <c r="D269" s="192" t="s">
        <v>534</v>
      </c>
      <c r="E269" s="233" t="s">
        <v>19</v>
      </c>
      <c r="F269" s="234" t="s">
        <v>552</v>
      </c>
      <c r="G269" s="232"/>
      <c r="H269" s="235">
        <v>79.724000000000004</v>
      </c>
      <c r="I269" s="236"/>
      <c r="J269" s="232"/>
      <c r="K269" s="232"/>
      <c r="L269" s="237"/>
      <c r="M269" s="238"/>
      <c r="N269" s="239"/>
      <c r="O269" s="239"/>
      <c r="P269" s="239"/>
      <c r="Q269" s="239"/>
      <c r="R269" s="239"/>
      <c r="S269" s="239"/>
      <c r="T269" s="240"/>
      <c r="AT269" s="241" t="s">
        <v>534</v>
      </c>
      <c r="AU269" s="241" t="s">
        <v>78</v>
      </c>
      <c r="AV269" s="15" t="s">
        <v>123</v>
      </c>
      <c r="AW269" s="15" t="s">
        <v>30</v>
      </c>
      <c r="AX269" s="15" t="s">
        <v>76</v>
      </c>
      <c r="AY269" s="241" t="s">
        <v>117</v>
      </c>
    </row>
    <row r="270" spans="1:65" s="2" customFormat="1" ht="16.5" customHeight="1">
      <c r="A270" s="35"/>
      <c r="B270" s="36"/>
      <c r="C270" s="179" t="s">
        <v>250</v>
      </c>
      <c r="D270" s="179" t="s">
        <v>118</v>
      </c>
      <c r="E270" s="180" t="s">
        <v>1194</v>
      </c>
      <c r="F270" s="181" t="s">
        <v>1195</v>
      </c>
      <c r="G270" s="182" t="s">
        <v>530</v>
      </c>
      <c r="H270" s="183">
        <v>32.182000000000002</v>
      </c>
      <c r="I270" s="184"/>
      <c r="J270" s="185">
        <f>ROUND(I270*H270,2)</f>
        <v>0</v>
      </c>
      <c r="K270" s="181" t="s">
        <v>519</v>
      </c>
      <c r="L270" s="40"/>
      <c r="M270" s="186" t="s">
        <v>19</v>
      </c>
      <c r="N270" s="187" t="s">
        <v>39</v>
      </c>
      <c r="O270" s="65"/>
      <c r="P270" s="188">
        <f>O270*H270</f>
        <v>0</v>
      </c>
      <c r="Q270" s="188">
        <v>4.0000000000000002E-4</v>
      </c>
      <c r="R270" s="188">
        <f>Q270*H270</f>
        <v>1.2872800000000002E-2</v>
      </c>
      <c r="S270" s="188">
        <v>0</v>
      </c>
      <c r="T270" s="189">
        <f>S270*H270</f>
        <v>0</v>
      </c>
      <c r="U270" s="35"/>
      <c r="V270" s="35"/>
      <c r="W270" s="35"/>
      <c r="X270" s="35"/>
      <c r="Y270" s="35"/>
      <c r="Z270" s="35"/>
      <c r="AA270" s="35"/>
      <c r="AB270" s="35"/>
      <c r="AC270" s="35"/>
      <c r="AD270" s="35"/>
      <c r="AE270" s="35"/>
      <c r="AR270" s="190" t="s">
        <v>181</v>
      </c>
      <c r="AT270" s="190" t="s">
        <v>118</v>
      </c>
      <c r="AU270" s="190" t="s">
        <v>78</v>
      </c>
      <c r="AY270" s="18" t="s">
        <v>117</v>
      </c>
      <c r="BE270" s="191">
        <f>IF(N270="základní",J270,0)</f>
        <v>0</v>
      </c>
      <c r="BF270" s="191">
        <f>IF(N270="snížená",J270,0)</f>
        <v>0</v>
      </c>
      <c r="BG270" s="191">
        <f>IF(N270="zákl. přenesená",J270,0)</f>
        <v>0</v>
      </c>
      <c r="BH270" s="191">
        <f>IF(N270="sníž. přenesená",J270,0)</f>
        <v>0</v>
      </c>
      <c r="BI270" s="191">
        <f>IF(N270="nulová",J270,0)</f>
        <v>0</v>
      </c>
      <c r="BJ270" s="18" t="s">
        <v>76</v>
      </c>
      <c r="BK270" s="191">
        <f>ROUND(I270*H270,2)</f>
        <v>0</v>
      </c>
      <c r="BL270" s="18" t="s">
        <v>181</v>
      </c>
      <c r="BM270" s="190" t="s">
        <v>1196</v>
      </c>
    </row>
    <row r="271" spans="1:65" s="2" customFormat="1" ht="29.25">
      <c r="A271" s="35"/>
      <c r="B271" s="36"/>
      <c r="C271" s="37"/>
      <c r="D271" s="192" t="s">
        <v>521</v>
      </c>
      <c r="E271" s="37"/>
      <c r="F271" s="193" t="s">
        <v>1193</v>
      </c>
      <c r="G271" s="37"/>
      <c r="H271" s="37"/>
      <c r="I271" s="109"/>
      <c r="J271" s="37"/>
      <c r="K271" s="37"/>
      <c r="L271" s="40"/>
      <c r="M271" s="194"/>
      <c r="N271" s="195"/>
      <c r="O271" s="65"/>
      <c r="P271" s="65"/>
      <c r="Q271" s="65"/>
      <c r="R271" s="65"/>
      <c r="S271" s="65"/>
      <c r="T271" s="66"/>
      <c r="U271" s="35"/>
      <c r="V271" s="35"/>
      <c r="W271" s="35"/>
      <c r="X271" s="35"/>
      <c r="Y271" s="35"/>
      <c r="Z271" s="35"/>
      <c r="AA271" s="35"/>
      <c r="AB271" s="35"/>
      <c r="AC271" s="35"/>
      <c r="AD271" s="35"/>
      <c r="AE271" s="35"/>
      <c r="AT271" s="18" t="s">
        <v>521</v>
      </c>
      <c r="AU271" s="18" t="s">
        <v>78</v>
      </c>
    </row>
    <row r="272" spans="1:65" s="13" customFormat="1" ht="11.25">
      <c r="B272" s="210"/>
      <c r="C272" s="211"/>
      <c r="D272" s="192" t="s">
        <v>534</v>
      </c>
      <c r="E272" s="212" t="s">
        <v>19</v>
      </c>
      <c r="F272" s="213" t="s">
        <v>1176</v>
      </c>
      <c r="G272" s="211"/>
      <c r="H272" s="212" t="s">
        <v>19</v>
      </c>
      <c r="I272" s="214"/>
      <c r="J272" s="211"/>
      <c r="K272" s="211"/>
      <c r="L272" s="215"/>
      <c r="M272" s="216"/>
      <c r="N272" s="217"/>
      <c r="O272" s="217"/>
      <c r="P272" s="217"/>
      <c r="Q272" s="217"/>
      <c r="R272" s="217"/>
      <c r="S272" s="217"/>
      <c r="T272" s="218"/>
      <c r="AT272" s="219" t="s">
        <v>534</v>
      </c>
      <c r="AU272" s="219" t="s">
        <v>78</v>
      </c>
      <c r="AV272" s="13" t="s">
        <v>76</v>
      </c>
      <c r="AW272" s="13" t="s">
        <v>30</v>
      </c>
      <c r="AX272" s="13" t="s">
        <v>68</v>
      </c>
      <c r="AY272" s="219" t="s">
        <v>117</v>
      </c>
    </row>
    <row r="273" spans="1:65" s="13" customFormat="1" ht="11.25">
      <c r="B273" s="210"/>
      <c r="C273" s="211"/>
      <c r="D273" s="192" t="s">
        <v>534</v>
      </c>
      <c r="E273" s="212" t="s">
        <v>19</v>
      </c>
      <c r="F273" s="213" t="s">
        <v>1183</v>
      </c>
      <c r="G273" s="211"/>
      <c r="H273" s="212" t="s">
        <v>19</v>
      </c>
      <c r="I273" s="214"/>
      <c r="J273" s="211"/>
      <c r="K273" s="211"/>
      <c r="L273" s="215"/>
      <c r="M273" s="216"/>
      <c r="N273" s="217"/>
      <c r="O273" s="217"/>
      <c r="P273" s="217"/>
      <c r="Q273" s="217"/>
      <c r="R273" s="217"/>
      <c r="S273" s="217"/>
      <c r="T273" s="218"/>
      <c r="AT273" s="219" t="s">
        <v>534</v>
      </c>
      <c r="AU273" s="219" t="s">
        <v>78</v>
      </c>
      <c r="AV273" s="13" t="s">
        <v>76</v>
      </c>
      <c r="AW273" s="13" t="s">
        <v>30</v>
      </c>
      <c r="AX273" s="13" t="s">
        <v>68</v>
      </c>
      <c r="AY273" s="219" t="s">
        <v>117</v>
      </c>
    </row>
    <row r="274" spans="1:65" s="14" customFormat="1" ht="11.25">
      <c r="B274" s="220"/>
      <c r="C274" s="221"/>
      <c r="D274" s="192" t="s">
        <v>534</v>
      </c>
      <c r="E274" s="222" t="s">
        <v>19</v>
      </c>
      <c r="F274" s="223" t="s">
        <v>1184</v>
      </c>
      <c r="G274" s="221"/>
      <c r="H274" s="224">
        <v>13.702</v>
      </c>
      <c r="I274" s="225"/>
      <c r="J274" s="221"/>
      <c r="K274" s="221"/>
      <c r="L274" s="226"/>
      <c r="M274" s="227"/>
      <c r="N274" s="228"/>
      <c r="O274" s="228"/>
      <c r="P274" s="228"/>
      <c r="Q274" s="228"/>
      <c r="R274" s="228"/>
      <c r="S274" s="228"/>
      <c r="T274" s="229"/>
      <c r="AT274" s="230" t="s">
        <v>534</v>
      </c>
      <c r="AU274" s="230" t="s">
        <v>78</v>
      </c>
      <c r="AV274" s="14" t="s">
        <v>78</v>
      </c>
      <c r="AW274" s="14" t="s">
        <v>30</v>
      </c>
      <c r="AX274" s="14" t="s">
        <v>68</v>
      </c>
      <c r="AY274" s="230" t="s">
        <v>117</v>
      </c>
    </row>
    <row r="275" spans="1:65" s="13" customFormat="1" ht="11.25">
      <c r="B275" s="210"/>
      <c r="C275" s="211"/>
      <c r="D275" s="192" t="s">
        <v>534</v>
      </c>
      <c r="E275" s="212" t="s">
        <v>19</v>
      </c>
      <c r="F275" s="213" t="s">
        <v>1167</v>
      </c>
      <c r="G275" s="211"/>
      <c r="H275" s="212" t="s">
        <v>19</v>
      </c>
      <c r="I275" s="214"/>
      <c r="J275" s="211"/>
      <c r="K275" s="211"/>
      <c r="L275" s="215"/>
      <c r="M275" s="216"/>
      <c r="N275" s="217"/>
      <c r="O275" s="217"/>
      <c r="P275" s="217"/>
      <c r="Q275" s="217"/>
      <c r="R275" s="217"/>
      <c r="S275" s="217"/>
      <c r="T275" s="218"/>
      <c r="AT275" s="219" t="s">
        <v>534</v>
      </c>
      <c r="AU275" s="219" t="s">
        <v>78</v>
      </c>
      <c r="AV275" s="13" t="s">
        <v>76</v>
      </c>
      <c r="AW275" s="13" t="s">
        <v>30</v>
      </c>
      <c r="AX275" s="13" t="s">
        <v>68</v>
      </c>
      <c r="AY275" s="219" t="s">
        <v>117</v>
      </c>
    </row>
    <row r="276" spans="1:65" s="13" customFormat="1" ht="11.25">
      <c r="B276" s="210"/>
      <c r="C276" s="211"/>
      <c r="D276" s="192" t="s">
        <v>534</v>
      </c>
      <c r="E276" s="212" t="s">
        <v>19</v>
      </c>
      <c r="F276" s="213" t="s">
        <v>1183</v>
      </c>
      <c r="G276" s="211"/>
      <c r="H276" s="212" t="s">
        <v>19</v>
      </c>
      <c r="I276" s="214"/>
      <c r="J276" s="211"/>
      <c r="K276" s="211"/>
      <c r="L276" s="215"/>
      <c r="M276" s="216"/>
      <c r="N276" s="217"/>
      <c r="O276" s="217"/>
      <c r="P276" s="217"/>
      <c r="Q276" s="217"/>
      <c r="R276" s="217"/>
      <c r="S276" s="217"/>
      <c r="T276" s="218"/>
      <c r="AT276" s="219" t="s">
        <v>534</v>
      </c>
      <c r="AU276" s="219" t="s">
        <v>78</v>
      </c>
      <c r="AV276" s="13" t="s">
        <v>76</v>
      </c>
      <c r="AW276" s="13" t="s">
        <v>30</v>
      </c>
      <c r="AX276" s="13" t="s">
        <v>68</v>
      </c>
      <c r="AY276" s="219" t="s">
        <v>117</v>
      </c>
    </row>
    <row r="277" spans="1:65" s="14" customFormat="1" ht="11.25">
      <c r="B277" s="220"/>
      <c r="C277" s="221"/>
      <c r="D277" s="192" t="s">
        <v>534</v>
      </c>
      <c r="E277" s="222" t="s">
        <v>19</v>
      </c>
      <c r="F277" s="223" t="s">
        <v>1185</v>
      </c>
      <c r="G277" s="221"/>
      <c r="H277" s="224">
        <v>18.48</v>
      </c>
      <c r="I277" s="225"/>
      <c r="J277" s="221"/>
      <c r="K277" s="221"/>
      <c r="L277" s="226"/>
      <c r="M277" s="227"/>
      <c r="N277" s="228"/>
      <c r="O277" s="228"/>
      <c r="P277" s="228"/>
      <c r="Q277" s="228"/>
      <c r="R277" s="228"/>
      <c r="S277" s="228"/>
      <c r="T277" s="229"/>
      <c r="AT277" s="230" t="s">
        <v>534</v>
      </c>
      <c r="AU277" s="230" t="s">
        <v>78</v>
      </c>
      <c r="AV277" s="14" t="s">
        <v>78</v>
      </c>
      <c r="AW277" s="14" t="s">
        <v>30</v>
      </c>
      <c r="AX277" s="14" t="s">
        <v>68</v>
      </c>
      <c r="AY277" s="230" t="s">
        <v>117</v>
      </c>
    </row>
    <row r="278" spans="1:65" s="15" customFormat="1" ht="11.25">
      <c r="B278" s="231"/>
      <c r="C278" s="232"/>
      <c r="D278" s="192" t="s">
        <v>534</v>
      </c>
      <c r="E278" s="233" t="s">
        <v>19</v>
      </c>
      <c r="F278" s="234" t="s">
        <v>552</v>
      </c>
      <c r="G278" s="232"/>
      <c r="H278" s="235">
        <v>32.182000000000002</v>
      </c>
      <c r="I278" s="236"/>
      <c r="J278" s="232"/>
      <c r="K278" s="232"/>
      <c r="L278" s="237"/>
      <c r="M278" s="238"/>
      <c r="N278" s="239"/>
      <c r="O278" s="239"/>
      <c r="P278" s="239"/>
      <c r="Q278" s="239"/>
      <c r="R278" s="239"/>
      <c r="S278" s="239"/>
      <c r="T278" s="240"/>
      <c r="AT278" s="241" t="s">
        <v>534</v>
      </c>
      <c r="AU278" s="241" t="s">
        <v>78</v>
      </c>
      <c r="AV278" s="15" t="s">
        <v>123</v>
      </c>
      <c r="AW278" s="15" t="s">
        <v>30</v>
      </c>
      <c r="AX278" s="15" t="s">
        <v>76</v>
      </c>
      <c r="AY278" s="241" t="s">
        <v>117</v>
      </c>
    </row>
    <row r="279" spans="1:65" s="2" customFormat="1" ht="21.75" customHeight="1">
      <c r="A279" s="35"/>
      <c r="B279" s="36"/>
      <c r="C279" s="242" t="s">
        <v>254</v>
      </c>
      <c r="D279" s="242" t="s">
        <v>644</v>
      </c>
      <c r="E279" s="243" t="s">
        <v>1197</v>
      </c>
      <c r="F279" s="244" t="s">
        <v>1198</v>
      </c>
      <c r="G279" s="245" t="s">
        <v>530</v>
      </c>
      <c r="H279" s="246">
        <v>134.28700000000001</v>
      </c>
      <c r="I279" s="247"/>
      <c r="J279" s="248">
        <f>ROUND(I279*H279,2)</f>
        <v>0</v>
      </c>
      <c r="K279" s="244" t="s">
        <v>519</v>
      </c>
      <c r="L279" s="249"/>
      <c r="M279" s="250" t="s">
        <v>19</v>
      </c>
      <c r="N279" s="251" t="s">
        <v>39</v>
      </c>
      <c r="O279" s="65"/>
      <c r="P279" s="188">
        <f>O279*H279</f>
        <v>0</v>
      </c>
      <c r="Q279" s="188">
        <v>5.4000000000000003E-3</v>
      </c>
      <c r="R279" s="188">
        <f>Q279*H279</f>
        <v>0.72514980000000007</v>
      </c>
      <c r="S279" s="188">
        <v>0</v>
      </c>
      <c r="T279" s="189">
        <f>S279*H279</f>
        <v>0</v>
      </c>
      <c r="U279" s="35"/>
      <c r="V279" s="35"/>
      <c r="W279" s="35"/>
      <c r="X279" s="35"/>
      <c r="Y279" s="35"/>
      <c r="Z279" s="35"/>
      <c r="AA279" s="35"/>
      <c r="AB279" s="35"/>
      <c r="AC279" s="35"/>
      <c r="AD279" s="35"/>
      <c r="AE279" s="35"/>
      <c r="AR279" s="190" t="s">
        <v>245</v>
      </c>
      <c r="AT279" s="190" t="s">
        <v>644</v>
      </c>
      <c r="AU279" s="190" t="s">
        <v>78</v>
      </c>
      <c r="AY279" s="18" t="s">
        <v>117</v>
      </c>
      <c r="BE279" s="191">
        <f>IF(N279="základní",J279,0)</f>
        <v>0</v>
      </c>
      <c r="BF279" s="191">
        <f>IF(N279="snížená",J279,0)</f>
        <v>0</v>
      </c>
      <c r="BG279" s="191">
        <f>IF(N279="zákl. přenesená",J279,0)</f>
        <v>0</v>
      </c>
      <c r="BH279" s="191">
        <f>IF(N279="sníž. přenesená",J279,0)</f>
        <v>0</v>
      </c>
      <c r="BI279" s="191">
        <f>IF(N279="nulová",J279,0)</f>
        <v>0</v>
      </c>
      <c r="BJ279" s="18" t="s">
        <v>76</v>
      </c>
      <c r="BK279" s="191">
        <f>ROUND(I279*H279,2)</f>
        <v>0</v>
      </c>
      <c r="BL279" s="18" t="s">
        <v>181</v>
      </c>
      <c r="BM279" s="190" t="s">
        <v>1199</v>
      </c>
    </row>
    <row r="280" spans="1:65" s="14" customFormat="1" ht="11.25">
      <c r="B280" s="220"/>
      <c r="C280" s="221"/>
      <c r="D280" s="192" t="s">
        <v>534</v>
      </c>
      <c r="E280" s="222" t="s">
        <v>19</v>
      </c>
      <c r="F280" s="223" t="s">
        <v>1200</v>
      </c>
      <c r="G280" s="221"/>
      <c r="H280" s="224">
        <v>111.90600000000001</v>
      </c>
      <c r="I280" s="225"/>
      <c r="J280" s="221"/>
      <c r="K280" s="221"/>
      <c r="L280" s="226"/>
      <c r="M280" s="227"/>
      <c r="N280" s="228"/>
      <c r="O280" s="228"/>
      <c r="P280" s="228"/>
      <c r="Q280" s="228"/>
      <c r="R280" s="228"/>
      <c r="S280" s="228"/>
      <c r="T280" s="229"/>
      <c r="AT280" s="230" t="s">
        <v>534</v>
      </c>
      <c r="AU280" s="230" t="s">
        <v>78</v>
      </c>
      <c r="AV280" s="14" t="s">
        <v>78</v>
      </c>
      <c r="AW280" s="14" t="s">
        <v>30</v>
      </c>
      <c r="AX280" s="14" t="s">
        <v>68</v>
      </c>
      <c r="AY280" s="230" t="s">
        <v>117</v>
      </c>
    </row>
    <row r="281" spans="1:65" s="14" customFormat="1" ht="11.25">
      <c r="B281" s="220"/>
      <c r="C281" s="221"/>
      <c r="D281" s="192" t="s">
        <v>534</v>
      </c>
      <c r="E281" s="222" t="s">
        <v>19</v>
      </c>
      <c r="F281" s="223" t="s">
        <v>1201</v>
      </c>
      <c r="G281" s="221"/>
      <c r="H281" s="224">
        <v>134.28700000000001</v>
      </c>
      <c r="I281" s="225"/>
      <c r="J281" s="221"/>
      <c r="K281" s="221"/>
      <c r="L281" s="226"/>
      <c r="M281" s="227"/>
      <c r="N281" s="228"/>
      <c r="O281" s="228"/>
      <c r="P281" s="228"/>
      <c r="Q281" s="228"/>
      <c r="R281" s="228"/>
      <c r="S281" s="228"/>
      <c r="T281" s="229"/>
      <c r="AT281" s="230" t="s">
        <v>534</v>
      </c>
      <c r="AU281" s="230" t="s">
        <v>78</v>
      </c>
      <c r="AV281" s="14" t="s">
        <v>78</v>
      </c>
      <c r="AW281" s="14" t="s">
        <v>30</v>
      </c>
      <c r="AX281" s="14" t="s">
        <v>76</v>
      </c>
      <c r="AY281" s="230" t="s">
        <v>117</v>
      </c>
    </row>
    <row r="282" spans="1:65" s="2" customFormat="1" ht="21.75" customHeight="1">
      <c r="A282" s="35"/>
      <c r="B282" s="36"/>
      <c r="C282" s="179" t="s">
        <v>272</v>
      </c>
      <c r="D282" s="179" t="s">
        <v>118</v>
      </c>
      <c r="E282" s="180" t="s">
        <v>1202</v>
      </c>
      <c r="F282" s="181" t="s">
        <v>1203</v>
      </c>
      <c r="G282" s="182" t="s">
        <v>636</v>
      </c>
      <c r="H282" s="183">
        <v>0.80400000000000005</v>
      </c>
      <c r="I282" s="184"/>
      <c r="J282" s="185">
        <f>ROUND(I282*H282,2)</f>
        <v>0</v>
      </c>
      <c r="K282" s="181" t="s">
        <v>519</v>
      </c>
      <c r="L282" s="40"/>
      <c r="M282" s="186" t="s">
        <v>19</v>
      </c>
      <c r="N282" s="187" t="s">
        <v>39</v>
      </c>
      <c r="O282" s="65"/>
      <c r="P282" s="188">
        <f>O282*H282</f>
        <v>0</v>
      </c>
      <c r="Q282" s="188">
        <v>0</v>
      </c>
      <c r="R282" s="188">
        <f>Q282*H282</f>
        <v>0</v>
      </c>
      <c r="S282" s="188">
        <v>0</v>
      </c>
      <c r="T282" s="189">
        <f>S282*H282</f>
        <v>0</v>
      </c>
      <c r="U282" s="35"/>
      <c r="V282" s="35"/>
      <c r="W282" s="35"/>
      <c r="X282" s="35"/>
      <c r="Y282" s="35"/>
      <c r="Z282" s="35"/>
      <c r="AA282" s="35"/>
      <c r="AB282" s="35"/>
      <c r="AC282" s="35"/>
      <c r="AD282" s="35"/>
      <c r="AE282" s="35"/>
      <c r="AR282" s="190" t="s">
        <v>181</v>
      </c>
      <c r="AT282" s="190" t="s">
        <v>118</v>
      </c>
      <c r="AU282" s="190" t="s">
        <v>78</v>
      </c>
      <c r="AY282" s="18" t="s">
        <v>117</v>
      </c>
      <c r="BE282" s="191">
        <f>IF(N282="základní",J282,0)</f>
        <v>0</v>
      </c>
      <c r="BF282" s="191">
        <f>IF(N282="snížená",J282,0)</f>
        <v>0</v>
      </c>
      <c r="BG282" s="191">
        <f>IF(N282="zákl. přenesená",J282,0)</f>
        <v>0</v>
      </c>
      <c r="BH282" s="191">
        <f>IF(N282="sníž. přenesená",J282,0)</f>
        <v>0</v>
      </c>
      <c r="BI282" s="191">
        <f>IF(N282="nulová",J282,0)</f>
        <v>0</v>
      </c>
      <c r="BJ282" s="18" t="s">
        <v>76</v>
      </c>
      <c r="BK282" s="191">
        <f>ROUND(I282*H282,2)</f>
        <v>0</v>
      </c>
      <c r="BL282" s="18" t="s">
        <v>181</v>
      </c>
      <c r="BM282" s="190" t="s">
        <v>1204</v>
      </c>
    </row>
    <row r="283" spans="1:65" s="2" customFormat="1" ht="78">
      <c r="A283" s="35"/>
      <c r="B283" s="36"/>
      <c r="C283" s="37"/>
      <c r="D283" s="192" t="s">
        <v>521</v>
      </c>
      <c r="E283" s="37"/>
      <c r="F283" s="193" t="s">
        <v>1205</v>
      </c>
      <c r="G283" s="37"/>
      <c r="H283" s="37"/>
      <c r="I283" s="109"/>
      <c r="J283" s="37"/>
      <c r="K283" s="37"/>
      <c r="L283" s="40"/>
      <c r="M283" s="255"/>
      <c r="N283" s="256"/>
      <c r="O283" s="198"/>
      <c r="P283" s="198"/>
      <c r="Q283" s="198"/>
      <c r="R283" s="198"/>
      <c r="S283" s="198"/>
      <c r="T283" s="257"/>
      <c r="U283" s="35"/>
      <c r="V283" s="35"/>
      <c r="W283" s="35"/>
      <c r="X283" s="35"/>
      <c r="Y283" s="35"/>
      <c r="Z283" s="35"/>
      <c r="AA283" s="35"/>
      <c r="AB283" s="35"/>
      <c r="AC283" s="35"/>
      <c r="AD283" s="35"/>
      <c r="AE283" s="35"/>
      <c r="AT283" s="18" t="s">
        <v>521</v>
      </c>
      <c r="AU283" s="18" t="s">
        <v>78</v>
      </c>
    </row>
    <row r="284" spans="1:65" s="2" customFormat="1" ht="6.95" customHeight="1">
      <c r="A284" s="35"/>
      <c r="B284" s="48"/>
      <c r="C284" s="49"/>
      <c r="D284" s="49"/>
      <c r="E284" s="49"/>
      <c r="F284" s="49"/>
      <c r="G284" s="49"/>
      <c r="H284" s="49"/>
      <c r="I284" s="137"/>
      <c r="J284" s="49"/>
      <c r="K284" s="49"/>
      <c r="L284" s="40"/>
      <c r="M284" s="35"/>
      <c r="O284" s="35"/>
      <c r="P284" s="35"/>
      <c r="Q284" s="35"/>
      <c r="R284" s="35"/>
      <c r="S284" s="35"/>
      <c r="T284" s="35"/>
      <c r="U284" s="35"/>
      <c r="V284" s="35"/>
      <c r="W284" s="35"/>
      <c r="X284" s="35"/>
      <c r="Y284" s="35"/>
      <c r="Z284" s="35"/>
      <c r="AA284" s="35"/>
      <c r="AB284" s="35"/>
      <c r="AC284" s="35"/>
      <c r="AD284" s="35"/>
      <c r="AE284" s="35"/>
    </row>
  </sheetData>
  <sheetProtection algorithmName="SHA-512" hashValue="1BINzftjN7ntuVCsoCYxzIjJcRTHHvatvGRjWql7IJDLRB1cebe6BNUWml/xeIG3gFm+ILEY5sEZLA8RJ7mdDQ==" saltValue="m/6/y51x3p8Nx2AI3N/4E7017W9Z36WH/4XCA671tO+OWWRgBDsJCGb/9yKX2Ie9NLaOe0x+QJ1C+n/2GrIiHg==" spinCount="100000" sheet="1" objects="1" scenarios="1" formatColumns="0" formatRows="0" autoFilter="0"/>
  <autoFilter ref="C88:K283"/>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22"/>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75"/>
      <c r="M2" s="375"/>
      <c r="N2" s="375"/>
      <c r="O2" s="375"/>
      <c r="P2" s="375"/>
      <c r="Q2" s="375"/>
      <c r="R2" s="375"/>
      <c r="S2" s="375"/>
      <c r="T2" s="375"/>
      <c r="U2" s="375"/>
      <c r="V2" s="375"/>
      <c r="AT2" s="18" t="s">
        <v>87</v>
      </c>
    </row>
    <row r="3" spans="1:46" s="1" customFormat="1" ht="6.95" customHeight="1">
      <c r="B3" s="103"/>
      <c r="C3" s="104"/>
      <c r="D3" s="104"/>
      <c r="E3" s="104"/>
      <c r="F3" s="104"/>
      <c r="G3" s="104"/>
      <c r="H3" s="104"/>
      <c r="I3" s="105"/>
      <c r="J3" s="104"/>
      <c r="K3" s="104"/>
      <c r="L3" s="21"/>
      <c r="AT3" s="18" t="s">
        <v>78</v>
      </c>
    </row>
    <row r="4" spans="1:46" s="1" customFormat="1" ht="24.95" customHeight="1">
      <c r="B4" s="21"/>
      <c r="D4" s="106" t="s">
        <v>91</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76" t="str">
        <f>'Rekapitulace stavby'!K6</f>
        <v>Oprava parkovacích ploch - žst. Olomouc hlavní nádraží</v>
      </c>
      <c r="F7" s="377"/>
      <c r="G7" s="377"/>
      <c r="H7" s="377"/>
      <c r="I7" s="102"/>
      <c r="L7" s="21"/>
    </row>
    <row r="8" spans="1:46" s="2" customFormat="1" ht="12" customHeight="1">
      <c r="A8" s="35"/>
      <c r="B8" s="40"/>
      <c r="C8" s="35"/>
      <c r="D8" s="108" t="s">
        <v>92</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78" t="s">
        <v>1206</v>
      </c>
      <c r="F9" s="379"/>
      <c r="G9" s="379"/>
      <c r="H9" s="379"/>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f>'Rekapitulace stavby'!AN8</f>
        <v>0</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24</v>
      </c>
      <c r="E14" s="35"/>
      <c r="F14" s="35"/>
      <c r="G14" s="35"/>
      <c r="H14" s="35"/>
      <c r="I14" s="112" t="s">
        <v>25</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22</v>
      </c>
      <c r="F15" s="35"/>
      <c r="G15" s="35"/>
      <c r="H15" s="35"/>
      <c r="I15" s="112" t="s">
        <v>26</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27</v>
      </c>
      <c r="E17" s="35"/>
      <c r="F17" s="35"/>
      <c r="G17" s="35"/>
      <c r="H17" s="35"/>
      <c r="I17" s="112" t="s">
        <v>25</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80" t="str">
        <f>'Rekapitulace stavby'!E14</f>
        <v>Vyplň údaj</v>
      </c>
      <c r="F18" s="381"/>
      <c r="G18" s="381"/>
      <c r="H18" s="381"/>
      <c r="I18" s="112" t="s">
        <v>26</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29</v>
      </c>
      <c r="E20" s="35"/>
      <c r="F20" s="35"/>
      <c r="G20" s="35"/>
      <c r="H20" s="35"/>
      <c r="I20" s="112" t="s">
        <v>25</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22</v>
      </c>
      <c r="F21" s="35"/>
      <c r="G21" s="35"/>
      <c r="H21" s="35"/>
      <c r="I21" s="112" t="s">
        <v>26</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31</v>
      </c>
      <c r="E23" s="35"/>
      <c r="F23" s="35"/>
      <c r="G23" s="35"/>
      <c r="H23" s="35"/>
      <c r="I23" s="112" t="s">
        <v>25</v>
      </c>
      <c r="J23" s="111" t="s">
        <v>19</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
        <v>22</v>
      </c>
      <c r="F24" s="35"/>
      <c r="G24" s="35"/>
      <c r="H24" s="35"/>
      <c r="I24" s="112" t="s">
        <v>26</v>
      </c>
      <c r="J24" s="111" t="s">
        <v>19</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32</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82" t="s">
        <v>19</v>
      </c>
      <c r="F27" s="382"/>
      <c r="G27" s="382"/>
      <c r="H27" s="382"/>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34</v>
      </c>
      <c r="E30" s="35"/>
      <c r="F30" s="35"/>
      <c r="G30" s="35"/>
      <c r="H30" s="35"/>
      <c r="I30" s="109"/>
      <c r="J30" s="121">
        <f>ROUND(J91,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36</v>
      </c>
      <c r="G32" s="35"/>
      <c r="H32" s="35"/>
      <c r="I32" s="123" t="s">
        <v>35</v>
      </c>
      <c r="J32" s="122" t="s">
        <v>37</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38</v>
      </c>
      <c r="E33" s="108" t="s">
        <v>39</v>
      </c>
      <c r="F33" s="125">
        <f>ROUND((SUM(BE91:BE321)),  2)</f>
        <v>0</v>
      </c>
      <c r="G33" s="35"/>
      <c r="H33" s="35"/>
      <c r="I33" s="126">
        <v>0.21</v>
      </c>
      <c r="J33" s="125">
        <f>ROUND(((SUM(BE91:BE321))*I33),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40</v>
      </c>
      <c r="F34" s="125">
        <f>ROUND((SUM(BF91:BF321)),  2)</f>
        <v>0</v>
      </c>
      <c r="G34" s="35"/>
      <c r="H34" s="35"/>
      <c r="I34" s="126">
        <v>0.15</v>
      </c>
      <c r="J34" s="125">
        <f>ROUND(((SUM(BF91:BF321))*I34),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41</v>
      </c>
      <c r="F35" s="125">
        <f>ROUND((SUM(BG91:BG321)),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42</v>
      </c>
      <c r="F36" s="125">
        <f>ROUND((SUM(BH91:BH321)),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43</v>
      </c>
      <c r="F37" s="125">
        <f>ROUND((SUM(BI91:BI321)),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44</v>
      </c>
      <c r="E39" s="129"/>
      <c r="F39" s="129"/>
      <c r="G39" s="130" t="s">
        <v>45</v>
      </c>
      <c r="H39" s="131" t="s">
        <v>46</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94</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83" t="str">
        <f>E7</f>
        <v>Oprava parkovacích ploch - žst. Olomouc hlavní nádraží</v>
      </c>
      <c r="F48" s="384"/>
      <c r="G48" s="384"/>
      <c r="H48" s="384"/>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92</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36" t="str">
        <f>E9</f>
        <v>SO 03 - Oprava osvětlení a silnoproudé přeložky</v>
      </c>
      <c r="F50" s="385"/>
      <c r="G50" s="385"/>
      <c r="H50" s="385"/>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 </v>
      </c>
      <c r="G52" s="37"/>
      <c r="H52" s="37"/>
      <c r="I52" s="112" t="s">
        <v>23</v>
      </c>
      <c r="J52" s="60">
        <f>IF(J12="","",J12)</f>
        <v>0</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15.2" customHeight="1">
      <c r="A54" s="35"/>
      <c r="B54" s="36"/>
      <c r="C54" s="30" t="s">
        <v>24</v>
      </c>
      <c r="D54" s="37"/>
      <c r="E54" s="37"/>
      <c r="F54" s="28" t="str">
        <f>E15</f>
        <v xml:space="preserve"> </v>
      </c>
      <c r="G54" s="37"/>
      <c r="H54" s="37"/>
      <c r="I54" s="112" t="s">
        <v>29</v>
      </c>
      <c r="J54" s="33" t="str">
        <f>E21</f>
        <v xml:space="preserve"> </v>
      </c>
      <c r="K54" s="37"/>
      <c r="L54" s="110"/>
      <c r="S54" s="35"/>
      <c r="T54" s="35"/>
      <c r="U54" s="35"/>
      <c r="V54" s="35"/>
      <c r="W54" s="35"/>
      <c r="X54" s="35"/>
      <c r="Y54" s="35"/>
      <c r="Z54" s="35"/>
      <c r="AA54" s="35"/>
      <c r="AB54" s="35"/>
      <c r="AC54" s="35"/>
      <c r="AD54" s="35"/>
      <c r="AE54" s="35"/>
    </row>
    <row r="55" spans="1:47" s="2" customFormat="1" ht="15.2" customHeight="1">
      <c r="A55" s="35"/>
      <c r="B55" s="36"/>
      <c r="C55" s="30" t="s">
        <v>27</v>
      </c>
      <c r="D55" s="37"/>
      <c r="E55" s="37"/>
      <c r="F55" s="28" t="str">
        <f>IF(E18="","",E18)</f>
        <v>Vyplň údaj</v>
      </c>
      <c r="G55" s="37"/>
      <c r="H55" s="37"/>
      <c r="I55" s="112" t="s">
        <v>31</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95</v>
      </c>
      <c r="D57" s="142"/>
      <c r="E57" s="142"/>
      <c r="F57" s="142"/>
      <c r="G57" s="142"/>
      <c r="H57" s="142"/>
      <c r="I57" s="143"/>
      <c r="J57" s="144" t="s">
        <v>96</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66</v>
      </c>
      <c r="D59" s="37"/>
      <c r="E59" s="37"/>
      <c r="F59" s="37"/>
      <c r="G59" s="37"/>
      <c r="H59" s="37"/>
      <c r="I59" s="109"/>
      <c r="J59" s="78">
        <f>J91</f>
        <v>0</v>
      </c>
      <c r="K59" s="37"/>
      <c r="L59" s="110"/>
      <c r="S59" s="35"/>
      <c r="T59" s="35"/>
      <c r="U59" s="35"/>
      <c r="V59" s="35"/>
      <c r="W59" s="35"/>
      <c r="X59" s="35"/>
      <c r="Y59" s="35"/>
      <c r="Z59" s="35"/>
      <c r="AA59" s="35"/>
      <c r="AB59" s="35"/>
      <c r="AC59" s="35"/>
      <c r="AD59" s="35"/>
      <c r="AE59" s="35"/>
      <c r="AU59" s="18" t="s">
        <v>97</v>
      </c>
    </row>
    <row r="60" spans="1:47" s="9" customFormat="1" ht="24.95" customHeight="1">
      <c r="B60" s="146"/>
      <c r="C60" s="147"/>
      <c r="D60" s="148" t="s">
        <v>1207</v>
      </c>
      <c r="E60" s="149"/>
      <c r="F60" s="149"/>
      <c r="G60" s="149"/>
      <c r="H60" s="149"/>
      <c r="I60" s="150"/>
      <c r="J60" s="151">
        <f>J92</f>
        <v>0</v>
      </c>
      <c r="K60" s="147"/>
      <c r="L60" s="152"/>
    </row>
    <row r="61" spans="1:47" s="9" customFormat="1" ht="24.95" customHeight="1">
      <c r="B61" s="146"/>
      <c r="C61" s="147"/>
      <c r="D61" s="148" t="s">
        <v>1208</v>
      </c>
      <c r="E61" s="149"/>
      <c r="F61" s="149"/>
      <c r="G61" s="149"/>
      <c r="H61" s="149"/>
      <c r="I61" s="150"/>
      <c r="J61" s="151">
        <f>J102</f>
        <v>0</v>
      </c>
      <c r="K61" s="147"/>
      <c r="L61" s="152"/>
    </row>
    <row r="62" spans="1:47" s="9" customFormat="1" ht="24.95" customHeight="1">
      <c r="B62" s="146"/>
      <c r="C62" s="147"/>
      <c r="D62" s="148" t="s">
        <v>1209</v>
      </c>
      <c r="E62" s="149"/>
      <c r="F62" s="149"/>
      <c r="G62" s="149"/>
      <c r="H62" s="149"/>
      <c r="I62" s="150"/>
      <c r="J62" s="151">
        <f>J120</f>
        <v>0</v>
      </c>
      <c r="K62" s="147"/>
      <c r="L62" s="152"/>
    </row>
    <row r="63" spans="1:47" s="9" customFormat="1" ht="24.95" customHeight="1">
      <c r="B63" s="146"/>
      <c r="C63" s="147"/>
      <c r="D63" s="148" t="s">
        <v>1210</v>
      </c>
      <c r="E63" s="149"/>
      <c r="F63" s="149"/>
      <c r="G63" s="149"/>
      <c r="H63" s="149"/>
      <c r="I63" s="150"/>
      <c r="J63" s="151">
        <f>J127</f>
        <v>0</v>
      </c>
      <c r="K63" s="147"/>
      <c r="L63" s="152"/>
    </row>
    <row r="64" spans="1:47" s="9" customFormat="1" ht="24.95" customHeight="1">
      <c r="B64" s="146"/>
      <c r="C64" s="147"/>
      <c r="D64" s="148" t="s">
        <v>1211</v>
      </c>
      <c r="E64" s="149"/>
      <c r="F64" s="149"/>
      <c r="G64" s="149"/>
      <c r="H64" s="149"/>
      <c r="I64" s="150"/>
      <c r="J64" s="151">
        <f>J142</f>
        <v>0</v>
      </c>
      <c r="K64" s="147"/>
      <c r="L64" s="152"/>
    </row>
    <row r="65" spans="1:31" s="9" customFormat="1" ht="24.95" customHeight="1">
      <c r="B65" s="146"/>
      <c r="C65" s="147"/>
      <c r="D65" s="148" t="s">
        <v>1212</v>
      </c>
      <c r="E65" s="149"/>
      <c r="F65" s="149"/>
      <c r="G65" s="149"/>
      <c r="H65" s="149"/>
      <c r="I65" s="150"/>
      <c r="J65" s="151">
        <f>J151</f>
        <v>0</v>
      </c>
      <c r="K65" s="147"/>
      <c r="L65" s="152"/>
    </row>
    <row r="66" spans="1:31" s="9" customFormat="1" ht="24.95" customHeight="1">
      <c r="B66" s="146"/>
      <c r="C66" s="147"/>
      <c r="D66" s="148" t="s">
        <v>1213</v>
      </c>
      <c r="E66" s="149"/>
      <c r="F66" s="149"/>
      <c r="G66" s="149"/>
      <c r="H66" s="149"/>
      <c r="I66" s="150"/>
      <c r="J66" s="151">
        <f>J211</f>
        <v>0</v>
      </c>
      <c r="K66" s="147"/>
      <c r="L66" s="152"/>
    </row>
    <row r="67" spans="1:31" s="9" customFormat="1" ht="24.95" customHeight="1">
      <c r="B67" s="146"/>
      <c r="C67" s="147"/>
      <c r="D67" s="148" t="s">
        <v>1214</v>
      </c>
      <c r="E67" s="149"/>
      <c r="F67" s="149"/>
      <c r="G67" s="149"/>
      <c r="H67" s="149"/>
      <c r="I67" s="150"/>
      <c r="J67" s="151">
        <f>J216</f>
        <v>0</v>
      </c>
      <c r="K67" s="147"/>
      <c r="L67" s="152"/>
    </row>
    <row r="68" spans="1:31" s="9" customFormat="1" ht="24.95" customHeight="1">
      <c r="B68" s="146"/>
      <c r="C68" s="147"/>
      <c r="D68" s="148" t="s">
        <v>1215</v>
      </c>
      <c r="E68" s="149"/>
      <c r="F68" s="149"/>
      <c r="G68" s="149"/>
      <c r="H68" s="149"/>
      <c r="I68" s="150"/>
      <c r="J68" s="151">
        <f>J223</f>
        <v>0</v>
      </c>
      <c r="K68" s="147"/>
      <c r="L68" s="152"/>
    </row>
    <row r="69" spans="1:31" s="9" customFormat="1" ht="24.95" customHeight="1">
      <c r="B69" s="146"/>
      <c r="C69" s="147"/>
      <c r="D69" s="148" t="s">
        <v>1216</v>
      </c>
      <c r="E69" s="149"/>
      <c r="F69" s="149"/>
      <c r="G69" s="149"/>
      <c r="H69" s="149"/>
      <c r="I69" s="150"/>
      <c r="J69" s="151">
        <f>J229</f>
        <v>0</v>
      </c>
      <c r="K69" s="147"/>
      <c r="L69" s="152"/>
    </row>
    <row r="70" spans="1:31" s="9" customFormat="1" ht="24.95" customHeight="1">
      <c r="B70" s="146"/>
      <c r="C70" s="147"/>
      <c r="D70" s="148" t="s">
        <v>1217</v>
      </c>
      <c r="E70" s="149"/>
      <c r="F70" s="149"/>
      <c r="G70" s="149"/>
      <c r="H70" s="149"/>
      <c r="I70" s="150"/>
      <c r="J70" s="151">
        <f>J304</f>
        <v>0</v>
      </c>
      <c r="K70" s="147"/>
      <c r="L70" s="152"/>
    </row>
    <row r="71" spans="1:31" s="9" customFormat="1" ht="24.95" customHeight="1">
      <c r="B71" s="146"/>
      <c r="C71" s="147"/>
      <c r="D71" s="148" t="s">
        <v>1218</v>
      </c>
      <c r="E71" s="149"/>
      <c r="F71" s="149"/>
      <c r="G71" s="149"/>
      <c r="H71" s="149"/>
      <c r="I71" s="150"/>
      <c r="J71" s="151">
        <f>J319</f>
        <v>0</v>
      </c>
      <c r="K71" s="147"/>
      <c r="L71" s="152"/>
    </row>
    <row r="72" spans="1:31" s="2" customFormat="1" ht="21.75" customHeight="1">
      <c r="A72" s="35"/>
      <c r="B72" s="36"/>
      <c r="C72" s="37"/>
      <c r="D72" s="37"/>
      <c r="E72" s="37"/>
      <c r="F72" s="37"/>
      <c r="G72" s="37"/>
      <c r="H72" s="37"/>
      <c r="I72" s="109"/>
      <c r="J72" s="37"/>
      <c r="K72" s="37"/>
      <c r="L72" s="110"/>
      <c r="S72" s="35"/>
      <c r="T72" s="35"/>
      <c r="U72" s="35"/>
      <c r="V72" s="35"/>
      <c r="W72" s="35"/>
      <c r="X72" s="35"/>
      <c r="Y72" s="35"/>
      <c r="Z72" s="35"/>
      <c r="AA72" s="35"/>
      <c r="AB72" s="35"/>
      <c r="AC72" s="35"/>
      <c r="AD72" s="35"/>
      <c r="AE72" s="35"/>
    </row>
    <row r="73" spans="1:31" s="2" customFormat="1" ht="6.95" customHeight="1">
      <c r="A73" s="35"/>
      <c r="B73" s="48"/>
      <c r="C73" s="49"/>
      <c r="D73" s="49"/>
      <c r="E73" s="49"/>
      <c r="F73" s="49"/>
      <c r="G73" s="49"/>
      <c r="H73" s="49"/>
      <c r="I73" s="137"/>
      <c r="J73" s="49"/>
      <c r="K73" s="49"/>
      <c r="L73" s="110"/>
      <c r="S73" s="35"/>
      <c r="T73" s="35"/>
      <c r="U73" s="35"/>
      <c r="V73" s="35"/>
      <c r="W73" s="35"/>
      <c r="X73" s="35"/>
      <c r="Y73" s="35"/>
      <c r="Z73" s="35"/>
      <c r="AA73" s="35"/>
      <c r="AB73" s="35"/>
      <c r="AC73" s="35"/>
      <c r="AD73" s="35"/>
      <c r="AE73" s="35"/>
    </row>
    <row r="77" spans="1:31" s="2" customFormat="1" ht="6.95" customHeight="1">
      <c r="A77" s="35"/>
      <c r="B77" s="50"/>
      <c r="C77" s="51"/>
      <c r="D77" s="51"/>
      <c r="E77" s="51"/>
      <c r="F77" s="51"/>
      <c r="G77" s="51"/>
      <c r="H77" s="51"/>
      <c r="I77" s="140"/>
      <c r="J77" s="51"/>
      <c r="K77" s="51"/>
      <c r="L77" s="110"/>
      <c r="S77" s="35"/>
      <c r="T77" s="35"/>
      <c r="U77" s="35"/>
      <c r="V77" s="35"/>
      <c r="W77" s="35"/>
      <c r="X77" s="35"/>
      <c r="Y77" s="35"/>
      <c r="Z77" s="35"/>
      <c r="AA77" s="35"/>
      <c r="AB77" s="35"/>
      <c r="AC77" s="35"/>
      <c r="AD77" s="35"/>
      <c r="AE77" s="35"/>
    </row>
    <row r="78" spans="1:31" s="2" customFormat="1" ht="24.95" customHeight="1">
      <c r="A78" s="35"/>
      <c r="B78" s="36"/>
      <c r="C78" s="24" t="s">
        <v>102</v>
      </c>
      <c r="D78" s="37"/>
      <c r="E78" s="37"/>
      <c r="F78" s="37"/>
      <c r="G78" s="37"/>
      <c r="H78" s="37"/>
      <c r="I78" s="109"/>
      <c r="J78" s="37"/>
      <c r="K78" s="37"/>
      <c r="L78" s="110"/>
      <c r="S78" s="35"/>
      <c r="T78" s="35"/>
      <c r="U78" s="35"/>
      <c r="V78" s="35"/>
      <c r="W78" s="35"/>
      <c r="X78" s="35"/>
      <c r="Y78" s="35"/>
      <c r="Z78" s="35"/>
      <c r="AA78" s="35"/>
      <c r="AB78" s="35"/>
      <c r="AC78" s="35"/>
      <c r="AD78" s="35"/>
      <c r="AE78" s="35"/>
    </row>
    <row r="79" spans="1:31" s="2" customFormat="1" ht="6.95" customHeight="1">
      <c r="A79" s="35"/>
      <c r="B79" s="36"/>
      <c r="C79" s="37"/>
      <c r="D79" s="37"/>
      <c r="E79" s="37"/>
      <c r="F79" s="37"/>
      <c r="G79" s="37"/>
      <c r="H79" s="37"/>
      <c r="I79" s="109"/>
      <c r="J79" s="37"/>
      <c r="K79" s="37"/>
      <c r="L79" s="110"/>
      <c r="S79" s="35"/>
      <c r="T79" s="35"/>
      <c r="U79" s="35"/>
      <c r="V79" s="35"/>
      <c r="W79" s="35"/>
      <c r="X79" s="35"/>
      <c r="Y79" s="35"/>
      <c r="Z79" s="35"/>
      <c r="AA79" s="35"/>
      <c r="AB79" s="35"/>
      <c r="AC79" s="35"/>
      <c r="AD79" s="35"/>
      <c r="AE79" s="35"/>
    </row>
    <row r="80" spans="1:31" s="2" customFormat="1" ht="12" customHeight="1">
      <c r="A80" s="35"/>
      <c r="B80" s="36"/>
      <c r="C80" s="30" t="s">
        <v>16</v>
      </c>
      <c r="D80" s="37"/>
      <c r="E80" s="37"/>
      <c r="F80" s="37"/>
      <c r="G80" s="37"/>
      <c r="H80" s="37"/>
      <c r="I80" s="109"/>
      <c r="J80" s="37"/>
      <c r="K80" s="37"/>
      <c r="L80" s="110"/>
      <c r="S80" s="35"/>
      <c r="T80" s="35"/>
      <c r="U80" s="35"/>
      <c r="V80" s="35"/>
      <c r="W80" s="35"/>
      <c r="X80" s="35"/>
      <c r="Y80" s="35"/>
      <c r="Z80" s="35"/>
      <c r="AA80" s="35"/>
      <c r="AB80" s="35"/>
      <c r="AC80" s="35"/>
      <c r="AD80" s="35"/>
      <c r="AE80" s="35"/>
    </row>
    <row r="81" spans="1:65" s="2" customFormat="1" ht="16.5" customHeight="1">
      <c r="A81" s="35"/>
      <c r="B81" s="36"/>
      <c r="C81" s="37"/>
      <c r="D81" s="37"/>
      <c r="E81" s="383" t="str">
        <f>E7</f>
        <v>Oprava parkovacích ploch - žst. Olomouc hlavní nádraží</v>
      </c>
      <c r="F81" s="384"/>
      <c r="G81" s="384"/>
      <c r="H81" s="384"/>
      <c r="I81" s="109"/>
      <c r="J81" s="37"/>
      <c r="K81" s="37"/>
      <c r="L81" s="110"/>
      <c r="S81" s="35"/>
      <c r="T81" s="35"/>
      <c r="U81" s="35"/>
      <c r="V81" s="35"/>
      <c r="W81" s="35"/>
      <c r="X81" s="35"/>
      <c r="Y81" s="35"/>
      <c r="Z81" s="35"/>
      <c r="AA81" s="35"/>
      <c r="AB81" s="35"/>
      <c r="AC81" s="35"/>
      <c r="AD81" s="35"/>
      <c r="AE81" s="35"/>
    </row>
    <row r="82" spans="1:65" s="2" customFormat="1" ht="12" customHeight="1">
      <c r="A82" s="35"/>
      <c r="B82" s="36"/>
      <c r="C82" s="30" t="s">
        <v>92</v>
      </c>
      <c r="D82" s="37"/>
      <c r="E82" s="37"/>
      <c r="F82" s="37"/>
      <c r="G82" s="37"/>
      <c r="H82" s="37"/>
      <c r="I82" s="109"/>
      <c r="J82" s="37"/>
      <c r="K82" s="37"/>
      <c r="L82" s="110"/>
      <c r="S82" s="35"/>
      <c r="T82" s="35"/>
      <c r="U82" s="35"/>
      <c r="V82" s="35"/>
      <c r="W82" s="35"/>
      <c r="X82" s="35"/>
      <c r="Y82" s="35"/>
      <c r="Z82" s="35"/>
      <c r="AA82" s="35"/>
      <c r="AB82" s="35"/>
      <c r="AC82" s="35"/>
      <c r="AD82" s="35"/>
      <c r="AE82" s="35"/>
    </row>
    <row r="83" spans="1:65" s="2" customFormat="1" ht="16.5" customHeight="1">
      <c r="A83" s="35"/>
      <c r="B83" s="36"/>
      <c r="C83" s="37"/>
      <c r="D83" s="37"/>
      <c r="E83" s="336" t="str">
        <f>E9</f>
        <v>SO 03 - Oprava osvětlení a silnoproudé přeložky</v>
      </c>
      <c r="F83" s="385"/>
      <c r="G83" s="385"/>
      <c r="H83" s="385"/>
      <c r="I83" s="109"/>
      <c r="J83" s="37"/>
      <c r="K83" s="37"/>
      <c r="L83" s="110"/>
      <c r="S83" s="35"/>
      <c r="T83" s="35"/>
      <c r="U83" s="35"/>
      <c r="V83" s="35"/>
      <c r="W83" s="35"/>
      <c r="X83" s="35"/>
      <c r="Y83" s="35"/>
      <c r="Z83" s="35"/>
      <c r="AA83" s="35"/>
      <c r="AB83" s="35"/>
      <c r="AC83" s="35"/>
      <c r="AD83" s="35"/>
      <c r="AE83" s="35"/>
    </row>
    <row r="84" spans="1:65" s="2" customFormat="1" ht="6.95" customHeight="1">
      <c r="A84" s="35"/>
      <c r="B84" s="36"/>
      <c r="C84" s="37"/>
      <c r="D84" s="37"/>
      <c r="E84" s="37"/>
      <c r="F84" s="37"/>
      <c r="G84" s="37"/>
      <c r="H84" s="37"/>
      <c r="I84" s="109"/>
      <c r="J84" s="37"/>
      <c r="K84" s="37"/>
      <c r="L84" s="110"/>
      <c r="S84" s="35"/>
      <c r="T84" s="35"/>
      <c r="U84" s="35"/>
      <c r="V84" s="35"/>
      <c r="W84" s="35"/>
      <c r="X84" s="35"/>
      <c r="Y84" s="35"/>
      <c r="Z84" s="35"/>
      <c r="AA84" s="35"/>
      <c r="AB84" s="35"/>
      <c r="AC84" s="35"/>
      <c r="AD84" s="35"/>
      <c r="AE84" s="35"/>
    </row>
    <row r="85" spans="1:65" s="2" customFormat="1" ht="12" customHeight="1">
      <c r="A85" s="35"/>
      <c r="B85" s="36"/>
      <c r="C85" s="30" t="s">
        <v>21</v>
      </c>
      <c r="D85" s="37"/>
      <c r="E85" s="37"/>
      <c r="F85" s="28" t="str">
        <f>F12</f>
        <v xml:space="preserve"> </v>
      </c>
      <c r="G85" s="37"/>
      <c r="H85" s="37"/>
      <c r="I85" s="112" t="s">
        <v>23</v>
      </c>
      <c r="J85" s="60">
        <f>IF(J12="","",J12)</f>
        <v>0</v>
      </c>
      <c r="K85" s="37"/>
      <c r="L85" s="110"/>
      <c r="S85" s="35"/>
      <c r="T85" s="35"/>
      <c r="U85" s="35"/>
      <c r="V85" s="35"/>
      <c r="W85" s="35"/>
      <c r="X85" s="35"/>
      <c r="Y85" s="35"/>
      <c r="Z85" s="35"/>
      <c r="AA85" s="35"/>
      <c r="AB85" s="35"/>
      <c r="AC85" s="35"/>
      <c r="AD85" s="35"/>
      <c r="AE85" s="35"/>
    </row>
    <row r="86" spans="1:65" s="2" customFormat="1" ht="6.95" customHeight="1">
      <c r="A86" s="35"/>
      <c r="B86" s="36"/>
      <c r="C86" s="37"/>
      <c r="D86" s="37"/>
      <c r="E86" s="37"/>
      <c r="F86" s="37"/>
      <c r="G86" s="37"/>
      <c r="H86" s="37"/>
      <c r="I86" s="109"/>
      <c r="J86" s="37"/>
      <c r="K86" s="37"/>
      <c r="L86" s="110"/>
      <c r="S86" s="35"/>
      <c r="T86" s="35"/>
      <c r="U86" s="35"/>
      <c r="V86" s="35"/>
      <c r="W86" s="35"/>
      <c r="X86" s="35"/>
      <c r="Y86" s="35"/>
      <c r="Z86" s="35"/>
      <c r="AA86" s="35"/>
      <c r="AB86" s="35"/>
      <c r="AC86" s="35"/>
      <c r="AD86" s="35"/>
      <c r="AE86" s="35"/>
    </row>
    <row r="87" spans="1:65" s="2" customFormat="1" ht="15.2" customHeight="1">
      <c r="A87" s="35"/>
      <c r="B87" s="36"/>
      <c r="C87" s="30" t="s">
        <v>24</v>
      </c>
      <c r="D87" s="37"/>
      <c r="E87" s="37"/>
      <c r="F87" s="28" t="str">
        <f>E15</f>
        <v xml:space="preserve"> </v>
      </c>
      <c r="G87" s="37"/>
      <c r="H87" s="37"/>
      <c r="I87" s="112" t="s">
        <v>29</v>
      </c>
      <c r="J87" s="33" t="str">
        <f>E21</f>
        <v xml:space="preserve"> </v>
      </c>
      <c r="K87" s="37"/>
      <c r="L87" s="110"/>
      <c r="S87" s="35"/>
      <c r="T87" s="35"/>
      <c r="U87" s="35"/>
      <c r="V87" s="35"/>
      <c r="W87" s="35"/>
      <c r="X87" s="35"/>
      <c r="Y87" s="35"/>
      <c r="Z87" s="35"/>
      <c r="AA87" s="35"/>
      <c r="AB87" s="35"/>
      <c r="AC87" s="35"/>
      <c r="AD87" s="35"/>
      <c r="AE87" s="35"/>
    </row>
    <row r="88" spans="1:65" s="2" customFormat="1" ht="15.2" customHeight="1">
      <c r="A88" s="35"/>
      <c r="B88" s="36"/>
      <c r="C88" s="30" t="s">
        <v>27</v>
      </c>
      <c r="D88" s="37"/>
      <c r="E88" s="37"/>
      <c r="F88" s="28" t="str">
        <f>IF(E18="","",E18)</f>
        <v>Vyplň údaj</v>
      </c>
      <c r="G88" s="37"/>
      <c r="H88" s="37"/>
      <c r="I88" s="112" t="s">
        <v>31</v>
      </c>
      <c r="J88" s="33" t="str">
        <f>E24</f>
        <v xml:space="preserve"> </v>
      </c>
      <c r="K88" s="37"/>
      <c r="L88" s="110"/>
      <c r="S88" s="35"/>
      <c r="T88" s="35"/>
      <c r="U88" s="35"/>
      <c r="V88" s="35"/>
      <c r="W88" s="35"/>
      <c r="X88" s="35"/>
      <c r="Y88" s="35"/>
      <c r="Z88" s="35"/>
      <c r="AA88" s="35"/>
      <c r="AB88" s="35"/>
      <c r="AC88" s="35"/>
      <c r="AD88" s="35"/>
      <c r="AE88" s="35"/>
    </row>
    <row r="89" spans="1:65" s="2" customFormat="1" ht="10.35" customHeight="1">
      <c r="A89" s="35"/>
      <c r="B89" s="36"/>
      <c r="C89" s="37"/>
      <c r="D89" s="37"/>
      <c r="E89" s="37"/>
      <c r="F89" s="37"/>
      <c r="G89" s="37"/>
      <c r="H89" s="37"/>
      <c r="I89" s="109"/>
      <c r="J89" s="37"/>
      <c r="K89" s="37"/>
      <c r="L89" s="110"/>
      <c r="S89" s="35"/>
      <c r="T89" s="35"/>
      <c r="U89" s="35"/>
      <c r="V89" s="35"/>
      <c r="W89" s="35"/>
      <c r="X89" s="35"/>
      <c r="Y89" s="35"/>
      <c r="Z89" s="35"/>
      <c r="AA89" s="35"/>
      <c r="AB89" s="35"/>
      <c r="AC89" s="35"/>
      <c r="AD89" s="35"/>
      <c r="AE89" s="35"/>
    </row>
    <row r="90" spans="1:65" s="10" customFormat="1" ht="29.25" customHeight="1">
      <c r="A90" s="153"/>
      <c r="B90" s="154"/>
      <c r="C90" s="155" t="s">
        <v>103</v>
      </c>
      <c r="D90" s="156" t="s">
        <v>53</v>
      </c>
      <c r="E90" s="156" t="s">
        <v>49</v>
      </c>
      <c r="F90" s="156" t="s">
        <v>50</v>
      </c>
      <c r="G90" s="156" t="s">
        <v>104</v>
      </c>
      <c r="H90" s="156" t="s">
        <v>105</v>
      </c>
      <c r="I90" s="157" t="s">
        <v>106</v>
      </c>
      <c r="J90" s="156" t="s">
        <v>96</v>
      </c>
      <c r="K90" s="158" t="s">
        <v>107</v>
      </c>
      <c r="L90" s="159"/>
      <c r="M90" s="69" t="s">
        <v>19</v>
      </c>
      <c r="N90" s="70" t="s">
        <v>38</v>
      </c>
      <c r="O90" s="70" t="s">
        <v>108</v>
      </c>
      <c r="P90" s="70" t="s">
        <v>109</v>
      </c>
      <c r="Q90" s="70" t="s">
        <v>110</v>
      </c>
      <c r="R90" s="70" t="s">
        <v>111</v>
      </c>
      <c r="S90" s="70" t="s">
        <v>112</v>
      </c>
      <c r="T90" s="71" t="s">
        <v>113</v>
      </c>
      <c r="U90" s="153"/>
      <c r="V90" s="153"/>
      <c r="W90" s="153"/>
      <c r="X90" s="153"/>
      <c r="Y90" s="153"/>
      <c r="Z90" s="153"/>
      <c r="AA90" s="153"/>
      <c r="AB90" s="153"/>
      <c r="AC90" s="153"/>
      <c r="AD90" s="153"/>
      <c r="AE90" s="153"/>
    </row>
    <row r="91" spans="1:65" s="2" customFormat="1" ht="22.9" customHeight="1">
      <c r="A91" s="35"/>
      <c r="B91" s="36"/>
      <c r="C91" s="76" t="s">
        <v>114</v>
      </c>
      <c r="D91" s="37"/>
      <c r="E91" s="37"/>
      <c r="F91" s="37"/>
      <c r="G91" s="37"/>
      <c r="H91" s="37"/>
      <c r="I91" s="109"/>
      <c r="J91" s="160">
        <f>BK91</f>
        <v>0</v>
      </c>
      <c r="K91" s="37"/>
      <c r="L91" s="40"/>
      <c r="M91" s="72"/>
      <c r="N91" s="161"/>
      <c r="O91" s="73"/>
      <c r="P91" s="162">
        <f>P92+P102+P120+P127+P142+P151+P211+P216+P223+P229+P304+P319</f>
        <v>0</v>
      </c>
      <c r="Q91" s="73"/>
      <c r="R91" s="162">
        <f>R92+R102+R120+R127+R142+R151+R211+R216+R223+R229+R304+R319</f>
        <v>241.81443000000004</v>
      </c>
      <c r="S91" s="73"/>
      <c r="T91" s="163">
        <f>T92+T102+T120+T127+T142+T151+T211+T216+T223+T229+T304+T319</f>
        <v>0</v>
      </c>
      <c r="U91" s="35"/>
      <c r="V91" s="35"/>
      <c r="W91" s="35"/>
      <c r="X91" s="35"/>
      <c r="Y91" s="35"/>
      <c r="Z91" s="35"/>
      <c r="AA91" s="35"/>
      <c r="AB91" s="35"/>
      <c r="AC91" s="35"/>
      <c r="AD91" s="35"/>
      <c r="AE91" s="35"/>
      <c r="AT91" s="18" t="s">
        <v>67</v>
      </c>
      <c r="AU91" s="18" t="s">
        <v>97</v>
      </c>
      <c r="BK91" s="164">
        <f>BK92+BK102+BK120+BK127+BK142+BK151+BK211+BK216+BK223+BK229+BK304+BK319</f>
        <v>0</v>
      </c>
    </row>
    <row r="92" spans="1:65" s="11" customFormat="1" ht="25.9" customHeight="1">
      <c r="B92" s="165"/>
      <c r="C92" s="166"/>
      <c r="D92" s="167" t="s">
        <v>67</v>
      </c>
      <c r="E92" s="168" t="s">
        <v>1219</v>
      </c>
      <c r="F92" s="168" t="s">
        <v>1220</v>
      </c>
      <c r="G92" s="166"/>
      <c r="H92" s="166"/>
      <c r="I92" s="169"/>
      <c r="J92" s="170">
        <f>BK92</f>
        <v>0</v>
      </c>
      <c r="K92" s="166"/>
      <c r="L92" s="171"/>
      <c r="M92" s="172"/>
      <c r="N92" s="173"/>
      <c r="O92" s="173"/>
      <c r="P92" s="174">
        <f>SUM(P93:P101)</f>
        <v>0</v>
      </c>
      <c r="Q92" s="173"/>
      <c r="R92" s="174">
        <f>SUM(R93:R101)</f>
        <v>0</v>
      </c>
      <c r="S92" s="173"/>
      <c r="T92" s="175">
        <f>SUM(T93:T101)</f>
        <v>0</v>
      </c>
      <c r="AR92" s="176" t="s">
        <v>76</v>
      </c>
      <c r="AT92" s="177" t="s">
        <v>67</v>
      </c>
      <c r="AU92" s="177" t="s">
        <v>68</v>
      </c>
      <c r="AY92" s="176" t="s">
        <v>117</v>
      </c>
      <c r="BK92" s="178">
        <f>SUM(BK93:BK101)</f>
        <v>0</v>
      </c>
    </row>
    <row r="93" spans="1:65" s="2" customFormat="1" ht="21.75" customHeight="1">
      <c r="A93" s="35"/>
      <c r="B93" s="36"/>
      <c r="C93" s="179" t="s">
        <v>435</v>
      </c>
      <c r="D93" s="179" t="s">
        <v>118</v>
      </c>
      <c r="E93" s="180" t="s">
        <v>1221</v>
      </c>
      <c r="F93" s="181" t="s">
        <v>1222</v>
      </c>
      <c r="G93" s="182" t="s">
        <v>1223</v>
      </c>
      <c r="H93" s="183">
        <v>5</v>
      </c>
      <c r="I93" s="184"/>
      <c r="J93" s="185">
        <f>ROUND(I93*H93,2)</f>
        <v>0</v>
      </c>
      <c r="K93" s="181" t="s">
        <v>519</v>
      </c>
      <c r="L93" s="40"/>
      <c r="M93" s="186" t="s">
        <v>19</v>
      </c>
      <c r="N93" s="187" t="s">
        <v>39</v>
      </c>
      <c r="O93" s="65"/>
      <c r="P93" s="188">
        <f>O93*H93</f>
        <v>0</v>
      </c>
      <c r="Q93" s="188">
        <v>0</v>
      </c>
      <c r="R93" s="188">
        <f>Q93*H93</f>
        <v>0</v>
      </c>
      <c r="S93" s="188">
        <v>0</v>
      </c>
      <c r="T93" s="189">
        <f>S93*H93</f>
        <v>0</v>
      </c>
      <c r="U93" s="35"/>
      <c r="V93" s="35"/>
      <c r="W93" s="35"/>
      <c r="X93" s="35"/>
      <c r="Y93" s="35"/>
      <c r="Z93" s="35"/>
      <c r="AA93" s="35"/>
      <c r="AB93" s="35"/>
      <c r="AC93" s="35"/>
      <c r="AD93" s="35"/>
      <c r="AE93" s="35"/>
      <c r="AR93" s="190" t="s">
        <v>123</v>
      </c>
      <c r="AT93" s="190" t="s">
        <v>118</v>
      </c>
      <c r="AU93" s="190" t="s">
        <v>76</v>
      </c>
      <c r="AY93" s="18" t="s">
        <v>117</v>
      </c>
      <c r="BE93" s="191">
        <f>IF(N93="základní",J93,0)</f>
        <v>0</v>
      </c>
      <c r="BF93" s="191">
        <f>IF(N93="snížená",J93,0)</f>
        <v>0</v>
      </c>
      <c r="BG93" s="191">
        <f>IF(N93="zákl. přenesená",J93,0)</f>
        <v>0</v>
      </c>
      <c r="BH93" s="191">
        <f>IF(N93="sníž. přenesená",J93,0)</f>
        <v>0</v>
      </c>
      <c r="BI93" s="191">
        <f>IF(N93="nulová",J93,0)</f>
        <v>0</v>
      </c>
      <c r="BJ93" s="18" t="s">
        <v>76</v>
      </c>
      <c r="BK93" s="191">
        <f>ROUND(I93*H93,2)</f>
        <v>0</v>
      </c>
      <c r="BL93" s="18" t="s">
        <v>123</v>
      </c>
      <c r="BM93" s="190" t="s">
        <v>1224</v>
      </c>
    </row>
    <row r="94" spans="1:65" s="2" customFormat="1" ht="29.25">
      <c r="A94" s="35"/>
      <c r="B94" s="36"/>
      <c r="C94" s="37"/>
      <c r="D94" s="192" t="s">
        <v>521</v>
      </c>
      <c r="E94" s="37"/>
      <c r="F94" s="193" t="s">
        <v>1225</v>
      </c>
      <c r="G94" s="37"/>
      <c r="H94" s="37"/>
      <c r="I94" s="109"/>
      <c r="J94" s="37"/>
      <c r="K94" s="37"/>
      <c r="L94" s="40"/>
      <c r="M94" s="194"/>
      <c r="N94" s="195"/>
      <c r="O94" s="65"/>
      <c r="P94" s="65"/>
      <c r="Q94" s="65"/>
      <c r="R94" s="65"/>
      <c r="S94" s="65"/>
      <c r="T94" s="66"/>
      <c r="U94" s="35"/>
      <c r="V94" s="35"/>
      <c r="W94" s="35"/>
      <c r="X94" s="35"/>
      <c r="Y94" s="35"/>
      <c r="Z94" s="35"/>
      <c r="AA94" s="35"/>
      <c r="AB94" s="35"/>
      <c r="AC94" s="35"/>
      <c r="AD94" s="35"/>
      <c r="AE94" s="35"/>
      <c r="AT94" s="18" t="s">
        <v>521</v>
      </c>
      <c r="AU94" s="18" t="s">
        <v>76</v>
      </c>
    </row>
    <row r="95" spans="1:65" s="2" customFormat="1" ht="29.25">
      <c r="A95" s="35"/>
      <c r="B95" s="36"/>
      <c r="C95" s="37"/>
      <c r="D95" s="192" t="s">
        <v>125</v>
      </c>
      <c r="E95" s="37"/>
      <c r="F95" s="193" t="s">
        <v>1226</v>
      </c>
      <c r="G95" s="37"/>
      <c r="H95" s="37"/>
      <c r="I95" s="109"/>
      <c r="J95" s="37"/>
      <c r="K95" s="37"/>
      <c r="L95" s="40"/>
      <c r="M95" s="194"/>
      <c r="N95" s="195"/>
      <c r="O95" s="65"/>
      <c r="P95" s="65"/>
      <c r="Q95" s="65"/>
      <c r="R95" s="65"/>
      <c r="S95" s="65"/>
      <c r="T95" s="66"/>
      <c r="U95" s="35"/>
      <c r="V95" s="35"/>
      <c r="W95" s="35"/>
      <c r="X95" s="35"/>
      <c r="Y95" s="35"/>
      <c r="Z95" s="35"/>
      <c r="AA95" s="35"/>
      <c r="AB95" s="35"/>
      <c r="AC95" s="35"/>
      <c r="AD95" s="35"/>
      <c r="AE95" s="35"/>
      <c r="AT95" s="18" t="s">
        <v>125</v>
      </c>
      <c r="AU95" s="18" t="s">
        <v>76</v>
      </c>
    </row>
    <row r="96" spans="1:65" s="2" customFormat="1" ht="21.75" customHeight="1">
      <c r="A96" s="35"/>
      <c r="B96" s="36"/>
      <c r="C96" s="179" t="s">
        <v>441</v>
      </c>
      <c r="D96" s="179" t="s">
        <v>118</v>
      </c>
      <c r="E96" s="180" t="s">
        <v>1227</v>
      </c>
      <c r="F96" s="181" t="s">
        <v>1228</v>
      </c>
      <c r="G96" s="182" t="s">
        <v>1223</v>
      </c>
      <c r="H96" s="183">
        <v>1</v>
      </c>
      <c r="I96" s="184"/>
      <c r="J96" s="185">
        <f>ROUND(I96*H96,2)</f>
        <v>0</v>
      </c>
      <c r="K96" s="181" t="s">
        <v>519</v>
      </c>
      <c r="L96" s="40"/>
      <c r="M96" s="186" t="s">
        <v>19</v>
      </c>
      <c r="N96" s="187" t="s">
        <v>39</v>
      </c>
      <c r="O96" s="65"/>
      <c r="P96" s="188">
        <f>O96*H96</f>
        <v>0</v>
      </c>
      <c r="Q96" s="188">
        <v>0</v>
      </c>
      <c r="R96" s="188">
        <f>Q96*H96</f>
        <v>0</v>
      </c>
      <c r="S96" s="188">
        <v>0</v>
      </c>
      <c r="T96" s="189">
        <f>S96*H96</f>
        <v>0</v>
      </c>
      <c r="U96" s="35"/>
      <c r="V96" s="35"/>
      <c r="W96" s="35"/>
      <c r="X96" s="35"/>
      <c r="Y96" s="35"/>
      <c r="Z96" s="35"/>
      <c r="AA96" s="35"/>
      <c r="AB96" s="35"/>
      <c r="AC96" s="35"/>
      <c r="AD96" s="35"/>
      <c r="AE96" s="35"/>
      <c r="AR96" s="190" t="s">
        <v>123</v>
      </c>
      <c r="AT96" s="190" t="s">
        <v>118</v>
      </c>
      <c r="AU96" s="190" t="s">
        <v>76</v>
      </c>
      <c r="AY96" s="18" t="s">
        <v>117</v>
      </c>
      <c r="BE96" s="191">
        <f>IF(N96="základní",J96,0)</f>
        <v>0</v>
      </c>
      <c r="BF96" s="191">
        <f>IF(N96="snížená",J96,0)</f>
        <v>0</v>
      </c>
      <c r="BG96" s="191">
        <f>IF(N96="zákl. přenesená",J96,0)</f>
        <v>0</v>
      </c>
      <c r="BH96" s="191">
        <f>IF(N96="sníž. přenesená",J96,0)</f>
        <v>0</v>
      </c>
      <c r="BI96" s="191">
        <f>IF(N96="nulová",J96,0)</f>
        <v>0</v>
      </c>
      <c r="BJ96" s="18" t="s">
        <v>76</v>
      </c>
      <c r="BK96" s="191">
        <f>ROUND(I96*H96,2)</f>
        <v>0</v>
      </c>
      <c r="BL96" s="18" t="s">
        <v>123</v>
      </c>
      <c r="BM96" s="190" t="s">
        <v>1229</v>
      </c>
    </row>
    <row r="97" spans="1:65" s="2" customFormat="1" ht="29.25">
      <c r="A97" s="35"/>
      <c r="B97" s="36"/>
      <c r="C97" s="37"/>
      <c r="D97" s="192" t="s">
        <v>521</v>
      </c>
      <c r="E97" s="37"/>
      <c r="F97" s="193" t="s">
        <v>1225</v>
      </c>
      <c r="G97" s="37"/>
      <c r="H97" s="37"/>
      <c r="I97" s="109"/>
      <c r="J97" s="37"/>
      <c r="K97" s="37"/>
      <c r="L97" s="40"/>
      <c r="M97" s="194"/>
      <c r="N97" s="195"/>
      <c r="O97" s="65"/>
      <c r="P97" s="65"/>
      <c r="Q97" s="65"/>
      <c r="R97" s="65"/>
      <c r="S97" s="65"/>
      <c r="T97" s="66"/>
      <c r="U97" s="35"/>
      <c r="V97" s="35"/>
      <c r="W97" s="35"/>
      <c r="X97" s="35"/>
      <c r="Y97" s="35"/>
      <c r="Z97" s="35"/>
      <c r="AA97" s="35"/>
      <c r="AB97" s="35"/>
      <c r="AC97" s="35"/>
      <c r="AD97" s="35"/>
      <c r="AE97" s="35"/>
      <c r="AT97" s="18" t="s">
        <v>521</v>
      </c>
      <c r="AU97" s="18" t="s">
        <v>76</v>
      </c>
    </row>
    <row r="98" spans="1:65" s="2" customFormat="1" ht="39">
      <c r="A98" s="35"/>
      <c r="B98" s="36"/>
      <c r="C98" s="37"/>
      <c r="D98" s="192" t="s">
        <v>125</v>
      </c>
      <c r="E98" s="37"/>
      <c r="F98" s="193" t="s">
        <v>1230</v>
      </c>
      <c r="G98" s="37"/>
      <c r="H98" s="37"/>
      <c r="I98" s="109"/>
      <c r="J98" s="37"/>
      <c r="K98" s="37"/>
      <c r="L98" s="40"/>
      <c r="M98" s="194"/>
      <c r="N98" s="195"/>
      <c r="O98" s="65"/>
      <c r="P98" s="65"/>
      <c r="Q98" s="65"/>
      <c r="R98" s="65"/>
      <c r="S98" s="65"/>
      <c r="T98" s="66"/>
      <c r="U98" s="35"/>
      <c r="V98" s="35"/>
      <c r="W98" s="35"/>
      <c r="X98" s="35"/>
      <c r="Y98" s="35"/>
      <c r="Z98" s="35"/>
      <c r="AA98" s="35"/>
      <c r="AB98" s="35"/>
      <c r="AC98" s="35"/>
      <c r="AD98" s="35"/>
      <c r="AE98" s="35"/>
      <c r="AT98" s="18" t="s">
        <v>125</v>
      </c>
      <c r="AU98" s="18" t="s">
        <v>76</v>
      </c>
    </row>
    <row r="99" spans="1:65" s="2" customFormat="1" ht="21.75" customHeight="1">
      <c r="A99" s="35"/>
      <c r="B99" s="36"/>
      <c r="C99" s="179" t="s">
        <v>443</v>
      </c>
      <c r="D99" s="179" t="s">
        <v>118</v>
      </c>
      <c r="E99" s="180" t="s">
        <v>1231</v>
      </c>
      <c r="F99" s="181" t="s">
        <v>1232</v>
      </c>
      <c r="G99" s="182" t="s">
        <v>644</v>
      </c>
      <c r="H99" s="183">
        <v>50</v>
      </c>
      <c r="I99" s="184"/>
      <c r="J99" s="185">
        <f>ROUND(I99*H99,2)</f>
        <v>0</v>
      </c>
      <c r="K99" s="181" t="s">
        <v>519</v>
      </c>
      <c r="L99" s="40"/>
      <c r="M99" s="186" t="s">
        <v>19</v>
      </c>
      <c r="N99" s="187" t="s">
        <v>39</v>
      </c>
      <c r="O99" s="65"/>
      <c r="P99" s="188">
        <f>O99*H99</f>
        <v>0</v>
      </c>
      <c r="Q99" s="188">
        <v>0</v>
      </c>
      <c r="R99" s="188">
        <f>Q99*H99</f>
        <v>0</v>
      </c>
      <c r="S99" s="188">
        <v>0</v>
      </c>
      <c r="T99" s="189">
        <f>S99*H99</f>
        <v>0</v>
      </c>
      <c r="U99" s="35"/>
      <c r="V99" s="35"/>
      <c r="W99" s="35"/>
      <c r="X99" s="35"/>
      <c r="Y99" s="35"/>
      <c r="Z99" s="35"/>
      <c r="AA99" s="35"/>
      <c r="AB99" s="35"/>
      <c r="AC99" s="35"/>
      <c r="AD99" s="35"/>
      <c r="AE99" s="35"/>
      <c r="AR99" s="190" t="s">
        <v>123</v>
      </c>
      <c r="AT99" s="190" t="s">
        <v>118</v>
      </c>
      <c r="AU99" s="190" t="s">
        <v>76</v>
      </c>
      <c r="AY99" s="18" t="s">
        <v>117</v>
      </c>
      <c r="BE99" s="191">
        <f>IF(N99="základní",J99,0)</f>
        <v>0</v>
      </c>
      <c r="BF99" s="191">
        <f>IF(N99="snížená",J99,0)</f>
        <v>0</v>
      </c>
      <c r="BG99" s="191">
        <f>IF(N99="zákl. přenesená",J99,0)</f>
        <v>0</v>
      </c>
      <c r="BH99" s="191">
        <f>IF(N99="sníž. přenesená",J99,0)</f>
        <v>0</v>
      </c>
      <c r="BI99" s="191">
        <f>IF(N99="nulová",J99,0)</f>
        <v>0</v>
      </c>
      <c r="BJ99" s="18" t="s">
        <v>76</v>
      </c>
      <c r="BK99" s="191">
        <f>ROUND(I99*H99,2)</f>
        <v>0</v>
      </c>
      <c r="BL99" s="18" t="s">
        <v>123</v>
      </c>
      <c r="BM99" s="190" t="s">
        <v>1233</v>
      </c>
    </row>
    <row r="100" spans="1:65" s="2" customFormat="1" ht="29.25">
      <c r="A100" s="35"/>
      <c r="B100" s="36"/>
      <c r="C100" s="37"/>
      <c r="D100" s="192" t="s">
        <v>521</v>
      </c>
      <c r="E100" s="37"/>
      <c r="F100" s="193" t="s">
        <v>1225</v>
      </c>
      <c r="G100" s="37"/>
      <c r="H100" s="37"/>
      <c r="I100" s="109"/>
      <c r="J100" s="37"/>
      <c r="K100" s="37"/>
      <c r="L100" s="40"/>
      <c r="M100" s="194"/>
      <c r="N100" s="195"/>
      <c r="O100" s="65"/>
      <c r="P100" s="65"/>
      <c r="Q100" s="65"/>
      <c r="R100" s="65"/>
      <c r="S100" s="65"/>
      <c r="T100" s="66"/>
      <c r="U100" s="35"/>
      <c r="V100" s="35"/>
      <c r="W100" s="35"/>
      <c r="X100" s="35"/>
      <c r="Y100" s="35"/>
      <c r="Z100" s="35"/>
      <c r="AA100" s="35"/>
      <c r="AB100" s="35"/>
      <c r="AC100" s="35"/>
      <c r="AD100" s="35"/>
      <c r="AE100" s="35"/>
      <c r="AT100" s="18" t="s">
        <v>521</v>
      </c>
      <c r="AU100" s="18" t="s">
        <v>76</v>
      </c>
    </row>
    <row r="101" spans="1:65" s="2" customFormat="1" ht="29.25">
      <c r="A101" s="35"/>
      <c r="B101" s="36"/>
      <c r="C101" s="37"/>
      <c r="D101" s="192" t="s">
        <v>125</v>
      </c>
      <c r="E101" s="37"/>
      <c r="F101" s="193" t="s">
        <v>1234</v>
      </c>
      <c r="G101" s="37"/>
      <c r="H101" s="37"/>
      <c r="I101" s="109"/>
      <c r="J101" s="37"/>
      <c r="K101" s="37"/>
      <c r="L101" s="40"/>
      <c r="M101" s="194"/>
      <c r="N101" s="195"/>
      <c r="O101" s="65"/>
      <c r="P101" s="65"/>
      <c r="Q101" s="65"/>
      <c r="R101" s="65"/>
      <c r="S101" s="65"/>
      <c r="T101" s="66"/>
      <c r="U101" s="35"/>
      <c r="V101" s="35"/>
      <c r="W101" s="35"/>
      <c r="X101" s="35"/>
      <c r="Y101" s="35"/>
      <c r="Z101" s="35"/>
      <c r="AA101" s="35"/>
      <c r="AB101" s="35"/>
      <c r="AC101" s="35"/>
      <c r="AD101" s="35"/>
      <c r="AE101" s="35"/>
      <c r="AT101" s="18" t="s">
        <v>125</v>
      </c>
      <c r="AU101" s="18" t="s">
        <v>76</v>
      </c>
    </row>
    <row r="102" spans="1:65" s="11" customFormat="1" ht="25.9" customHeight="1">
      <c r="B102" s="165"/>
      <c r="C102" s="166"/>
      <c r="D102" s="167" t="s">
        <v>67</v>
      </c>
      <c r="E102" s="168" t="s">
        <v>1235</v>
      </c>
      <c r="F102" s="168" t="s">
        <v>951</v>
      </c>
      <c r="G102" s="166"/>
      <c r="H102" s="166"/>
      <c r="I102" s="169"/>
      <c r="J102" s="170">
        <f>BK102</f>
        <v>0</v>
      </c>
      <c r="K102" s="166"/>
      <c r="L102" s="171"/>
      <c r="M102" s="172"/>
      <c r="N102" s="173"/>
      <c r="O102" s="173"/>
      <c r="P102" s="174">
        <f>SUM(P103:P119)</f>
        <v>0</v>
      </c>
      <c r="Q102" s="173"/>
      <c r="R102" s="174">
        <f>SUM(R103:R119)</f>
        <v>0</v>
      </c>
      <c r="S102" s="173"/>
      <c r="T102" s="175">
        <f>SUM(T103:T119)</f>
        <v>0</v>
      </c>
      <c r="AR102" s="176" t="s">
        <v>76</v>
      </c>
      <c r="AT102" s="177" t="s">
        <v>67</v>
      </c>
      <c r="AU102" s="177" t="s">
        <v>68</v>
      </c>
      <c r="AY102" s="176" t="s">
        <v>117</v>
      </c>
      <c r="BK102" s="178">
        <f>SUM(BK103:BK119)</f>
        <v>0</v>
      </c>
    </row>
    <row r="103" spans="1:65" s="2" customFormat="1" ht="16.5" customHeight="1">
      <c r="A103" s="35"/>
      <c r="B103" s="36"/>
      <c r="C103" s="179" t="s">
        <v>348</v>
      </c>
      <c r="D103" s="179" t="s">
        <v>118</v>
      </c>
      <c r="E103" s="180" t="s">
        <v>1236</v>
      </c>
      <c r="F103" s="181" t="s">
        <v>1237</v>
      </c>
      <c r="G103" s="182" t="s">
        <v>396</v>
      </c>
      <c r="H103" s="183">
        <v>41.85</v>
      </c>
      <c r="I103" s="184"/>
      <c r="J103" s="185">
        <f>ROUND(I103*H103,2)</f>
        <v>0</v>
      </c>
      <c r="K103" s="181" t="s">
        <v>519</v>
      </c>
      <c r="L103" s="40"/>
      <c r="M103" s="186" t="s">
        <v>19</v>
      </c>
      <c r="N103" s="187" t="s">
        <v>39</v>
      </c>
      <c r="O103" s="65"/>
      <c r="P103" s="188">
        <f>O103*H103</f>
        <v>0</v>
      </c>
      <c r="Q103" s="188">
        <v>0</v>
      </c>
      <c r="R103" s="188">
        <f>Q103*H103</f>
        <v>0</v>
      </c>
      <c r="S103" s="188">
        <v>0</v>
      </c>
      <c r="T103" s="189">
        <f>S103*H103</f>
        <v>0</v>
      </c>
      <c r="U103" s="35"/>
      <c r="V103" s="35"/>
      <c r="W103" s="35"/>
      <c r="X103" s="35"/>
      <c r="Y103" s="35"/>
      <c r="Z103" s="35"/>
      <c r="AA103" s="35"/>
      <c r="AB103" s="35"/>
      <c r="AC103" s="35"/>
      <c r="AD103" s="35"/>
      <c r="AE103" s="35"/>
      <c r="AR103" s="190" t="s">
        <v>123</v>
      </c>
      <c r="AT103" s="190" t="s">
        <v>118</v>
      </c>
      <c r="AU103" s="190" t="s">
        <v>76</v>
      </c>
      <c r="AY103" s="18" t="s">
        <v>117</v>
      </c>
      <c r="BE103" s="191">
        <f>IF(N103="základní",J103,0)</f>
        <v>0</v>
      </c>
      <c r="BF103" s="191">
        <f>IF(N103="snížená",J103,0)</f>
        <v>0</v>
      </c>
      <c r="BG103" s="191">
        <f>IF(N103="zákl. přenesená",J103,0)</f>
        <v>0</v>
      </c>
      <c r="BH103" s="191">
        <f>IF(N103="sníž. přenesená",J103,0)</f>
        <v>0</v>
      </c>
      <c r="BI103" s="191">
        <f>IF(N103="nulová",J103,0)</f>
        <v>0</v>
      </c>
      <c r="BJ103" s="18" t="s">
        <v>76</v>
      </c>
      <c r="BK103" s="191">
        <f>ROUND(I103*H103,2)</f>
        <v>0</v>
      </c>
      <c r="BL103" s="18" t="s">
        <v>123</v>
      </c>
      <c r="BM103" s="190" t="s">
        <v>1238</v>
      </c>
    </row>
    <row r="104" spans="1:65" s="2" customFormat="1" ht="19.5">
      <c r="A104" s="35"/>
      <c r="B104" s="36"/>
      <c r="C104" s="37"/>
      <c r="D104" s="192" t="s">
        <v>125</v>
      </c>
      <c r="E104" s="37"/>
      <c r="F104" s="193" t="s">
        <v>1239</v>
      </c>
      <c r="G104" s="37"/>
      <c r="H104" s="37"/>
      <c r="I104" s="109"/>
      <c r="J104" s="37"/>
      <c r="K104" s="37"/>
      <c r="L104" s="40"/>
      <c r="M104" s="194"/>
      <c r="N104" s="195"/>
      <c r="O104" s="65"/>
      <c r="P104" s="65"/>
      <c r="Q104" s="65"/>
      <c r="R104" s="65"/>
      <c r="S104" s="65"/>
      <c r="T104" s="66"/>
      <c r="U104" s="35"/>
      <c r="V104" s="35"/>
      <c r="W104" s="35"/>
      <c r="X104" s="35"/>
      <c r="Y104" s="35"/>
      <c r="Z104" s="35"/>
      <c r="AA104" s="35"/>
      <c r="AB104" s="35"/>
      <c r="AC104" s="35"/>
      <c r="AD104" s="35"/>
      <c r="AE104" s="35"/>
      <c r="AT104" s="18" t="s">
        <v>125</v>
      </c>
      <c r="AU104" s="18" t="s">
        <v>76</v>
      </c>
    </row>
    <row r="105" spans="1:65" s="2" customFormat="1" ht="16.5" customHeight="1">
      <c r="A105" s="35"/>
      <c r="B105" s="36"/>
      <c r="C105" s="179" t="s">
        <v>352</v>
      </c>
      <c r="D105" s="179" t="s">
        <v>118</v>
      </c>
      <c r="E105" s="180" t="s">
        <v>1240</v>
      </c>
      <c r="F105" s="181" t="s">
        <v>1241</v>
      </c>
      <c r="G105" s="182" t="s">
        <v>396</v>
      </c>
      <c r="H105" s="183">
        <v>15.4</v>
      </c>
      <c r="I105" s="184"/>
      <c r="J105" s="185">
        <f>ROUND(I105*H105,2)</f>
        <v>0</v>
      </c>
      <c r="K105" s="181" t="s">
        <v>519</v>
      </c>
      <c r="L105" s="40"/>
      <c r="M105" s="186" t="s">
        <v>19</v>
      </c>
      <c r="N105" s="187" t="s">
        <v>39</v>
      </c>
      <c r="O105" s="65"/>
      <c r="P105" s="188">
        <f>O105*H105</f>
        <v>0</v>
      </c>
      <c r="Q105" s="188">
        <v>0</v>
      </c>
      <c r="R105" s="188">
        <f>Q105*H105</f>
        <v>0</v>
      </c>
      <c r="S105" s="188">
        <v>0</v>
      </c>
      <c r="T105" s="189">
        <f>S105*H105</f>
        <v>0</v>
      </c>
      <c r="U105" s="35"/>
      <c r="V105" s="35"/>
      <c r="W105" s="35"/>
      <c r="X105" s="35"/>
      <c r="Y105" s="35"/>
      <c r="Z105" s="35"/>
      <c r="AA105" s="35"/>
      <c r="AB105" s="35"/>
      <c r="AC105" s="35"/>
      <c r="AD105" s="35"/>
      <c r="AE105" s="35"/>
      <c r="AR105" s="190" t="s">
        <v>123</v>
      </c>
      <c r="AT105" s="190" t="s">
        <v>118</v>
      </c>
      <c r="AU105" s="190" t="s">
        <v>76</v>
      </c>
      <c r="AY105" s="18" t="s">
        <v>117</v>
      </c>
      <c r="BE105" s="191">
        <f>IF(N105="základní",J105,0)</f>
        <v>0</v>
      </c>
      <c r="BF105" s="191">
        <f>IF(N105="snížená",J105,0)</f>
        <v>0</v>
      </c>
      <c r="BG105" s="191">
        <f>IF(N105="zákl. přenesená",J105,0)</f>
        <v>0</v>
      </c>
      <c r="BH105" s="191">
        <f>IF(N105="sníž. přenesená",J105,0)</f>
        <v>0</v>
      </c>
      <c r="BI105" s="191">
        <f>IF(N105="nulová",J105,0)</f>
        <v>0</v>
      </c>
      <c r="BJ105" s="18" t="s">
        <v>76</v>
      </c>
      <c r="BK105" s="191">
        <f>ROUND(I105*H105,2)</f>
        <v>0</v>
      </c>
      <c r="BL105" s="18" t="s">
        <v>123</v>
      </c>
      <c r="BM105" s="190" t="s">
        <v>1242</v>
      </c>
    </row>
    <row r="106" spans="1:65" s="2" customFormat="1" ht="19.5">
      <c r="A106" s="35"/>
      <c r="B106" s="36"/>
      <c r="C106" s="37"/>
      <c r="D106" s="192" t="s">
        <v>125</v>
      </c>
      <c r="E106" s="37"/>
      <c r="F106" s="193" t="s">
        <v>1243</v>
      </c>
      <c r="G106" s="37"/>
      <c r="H106" s="37"/>
      <c r="I106" s="109"/>
      <c r="J106" s="37"/>
      <c r="K106" s="37"/>
      <c r="L106" s="40"/>
      <c r="M106" s="194"/>
      <c r="N106" s="195"/>
      <c r="O106" s="65"/>
      <c r="P106" s="65"/>
      <c r="Q106" s="65"/>
      <c r="R106" s="65"/>
      <c r="S106" s="65"/>
      <c r="T106" s="66"/>
      <c r="U106" s="35"/>
      <c r="V106" s="35"/>
      <c r="W106" s="35"/>
      <c r="X106" s="35"/>
      <c r="Y106" s="35"/>
      <c r="Z106" s="35"/>
      <c r="AA106" s="35"/>
      <c r="AB106" s="35"/>
      <c r="AC106" s="35"/>
      <c r="AD106" s="35"/>
      <c r="AE106" s="35"/>
      <c r="AT106" s="18" t="s">
        <v>125</v>
      </c>
      <c r="AU106" s="18" t="s">
        <v>76</v>
      </c>
    </row>
    <row r="107" spans="1:65" s="2" customFormat="1" ht="16.5" customHeight="1">
      <c r="A107" s="35"/>
      <c r="B107" s="36"/>
      <c r="C107" s="179" t="s">
        <v>420</v>
      </c>
      <c r="D107" s="179" t="s">
        <v>118</v>
      </c>
      <c r="E107" s="180" t="s">
        <v>1244</v>
      </c>
      <c r="F107" s="181" t="s">
        <v>1245</v>
      </c>
      <c r="G107" s="182" t="s">
        <v>1246</v>
      </c>
      <c r="H107" s="183">
        <v>57.2</v>
      </c>
      <c r="I107" s="184"/>
      <c r="J107" s="185">
        <f>ROUND(I107*H107,2)</f>
        <v>0</v>
      </c>
      <c r="K107" s="181" t="s">
        <v>519</v>
      </c>
      <c r="L107" s="40"/>
      <c r="M107" s="186" t="s">
        <v>19</v>
      </c>
      <c r="N107" s="187" t="s">
        <v>39</v>
      </c>
      <c r="O107" s="65"/>
      <c r="P107" s="188">
        <f>O107*H107</f>
        <v>0</v>
      </c>
      <c r="Q107" s="188">
        <v>0</v>
      </c>
      <c r="R107" s="188">
        <f>Q107*H107</f>
        <v>0</v>
      </c>
      <c r="S107" s="188">
        <v>0</v>
      </c>
      <c r="T107" s="189">
        <f>S107*H107</f>
        <v>0</v>
      </c>
      <c r="U107" s="35"/>
      <c r="V107" s="35"/>
      <c r="W107" s="35"/>
      <c r="X107" s="35"/>
      <c r="Y107" s="35"/>
      <c r="Z107" s="35"/>
      <c r="AA107" s="35"/>
      <c r="AB107" s="35"/>
      <c r="AC107" s="35"/>
      <c r="AD107" s="35"/>
      <c r="AE107" s="35"/>
      <c r="AR107" s="190" t="s">
        <v>123</v>
      </c>
      <c r="AT107" s="190" t="s">
        <v>118</v>
      </c>
      <c r="AU107" s="190" t="s">
        <v>76</v>
      </c>
      <c r="AY107" s="18" t="s">
        <v>117</v>
      </c>
      <c r="BE107" s="191">
        <f>IF(N107="základní",J107,0)</f>
        <v>0</v>
      </c>
      <c r="BF107" s="191">
        <f>IF(N107="snížená",J107,0)</f>
        <v>0</v>
      </c>
      <c r="BG107" s="191">
        <f>IF(N107="zákl. přenesená",J107,0)</f>
        <v>0</v>
      </c>
      <c r="BH107" s="191">
        <f>IF(N107="sníž. přenesená",J107,0)</f>
        <v>0</v>
      </c>
      <c r="BI107" s="191">
        <f>IF(N107="nulová",J107,0)</f>
        <v>0</v>
      </c>
      <c r="BJ107" s="18" t="s">
        <v>76</v>
      </c>
      <c r="BK107" s="191">
        <f>ROUND(I107*H107,2)</f>
        <v>0</v>
      </c>
      <c r="BL107" s="18" t="s">
        <v>123</v>
      </c>
      <c r="BM107" s="190" t="s">
        <v>1247</v>
      </c>
    </row>
    <row r="108" spans="1:65" s="2" customFormat="1" ht="39">
      <c r="A108" s="35"/>
      <c r="B108" s="36"/>
      <c r="C108" s="37"/>
      <c r="D108" s="192" t="s">
        <v>521</v>
      </c>
      <c r="E108" s="37"/>
      <c r="F108" s="193" t="s">
        <v>1248</v>
      </c>
      <c r="G108" s="37"/>
      <c r="H108" s="37"/>
      <c r="I108" s="109"/>
      <c r="J108" s="37"/>
      <c r="K108" s="37"/>
      <c r="L108" s="40"/>
      <c r="M108" s="194"/>
      <c r="N108" s="195"/>
      <c r="O108" s="65"/>
      <c r="P108" s="65"/>
      <c r="Q108" s="65"/>
      <c r="R108" s="65"/>
      <c r="S108" s="65"/>
      <c r="T108" s="66"/>
      <c r="U108" s="35"/>
      <c r="V108" s="35"/>
      <c r="W108" s="35"/>
      <c r="X108" s="35"/>
      <c r="Y108" s="35"/>
      <c r="Z108" s="35"/>
      <c r="AA108" s="35"/>
      <c r="AB108" s="35"/>
      <c r="AC108" s="35"/>
      <c r="AD108" s="35"/>
      <c r="AE108" s="35"/>
      <c r="AT108" s="18" t="s">
        <v>521</v>
      </c>
      <c r="AU108" s="18" t="s">
        <v>76</v>
      </c>
    </row>
    <row r="109" spans="1:65" s="2" customFormat="1" ht="39">
      <c r="A109" s="35"/>
      <c r="B109" s="36"/>
      <c r="C109" s="37"/>
      <c r="D109" s="192" t="s">
        <v>125</v>
      </c>
      <c r="E109" s="37"/>
      <c r="F109" s="193" t="s">
        <v>1249</v>
      </c>
      <c r="G109" s="37"/>
      <c r="H109" s="37"/>
      <c r="I109" s="109"/>
      <c r="J109" s="37"/>
      <c r="K109" s="37"/>
      <c r="L109" s="40"/>
      <c r="M109" s="194"/>
      <c r="N109" s="195"/>
      <c r="O109" s="65"/>
      <c r="P109" s="65"/>
      <c r="Q109" s="65"/>
      <c r="R109" s="65"/>
      <c r="S109" s="65"/>
      <c r="T109" s="66"/>
      <c r="U109" s="35"/>
      <c r="V109" s="35"/>
      <c r="W109" s="35"/>
      <c r="X109" s="35"/>
      <c r="Y109" s="35"/>
      <c r="Z109" s="35"/>
      <c r="AA109" s="35"/>
      <c r="AB109" s="35"/>
      <c r="AC109" s="35"/>
      <c r="AD109" s="35"/>
      <c r="AE109" s="35"/>
      <c r="AT109" s="18" t="s">
        <v>125</v>
      </c>
      <c r="AU109" s="18" t="s">
        <v>76</v>
      </c>
    </row>
    <row r="110" spans="1:65" s="2" customFormat="1" ht="21.75" customHeight="1">
      <c r="A110" s="35"/>
      <c r="B110" s="36"/>
      <c r="C110" s="179" t="s">
        <v>424</v>
      </c>
      <c r="D110" s="179" t="s">
        <v>118</v>
      </c>
      <c r="E110" s="180" t="s">
        <v>1250</v>
      </c>
      <c r="F110" s="181" t="s">
        <v>1251</v>
      </c>
      <c r="G110" s="182" t="s">
        <v>1246</v>
      </c>
      <c r="H110" s="183">
        <v>927</v>
      </c>
      <c r="I110" s="184"/>
      <c r="J110" s="185">
        <f>ROUND(I110*H110,2)</f>
        <v>0</v>
      </c>
      <c r="K110" s="181" t="s">
        <v>519</v>
      </c>
      <c r="L110" s="40"/>
      <c r="M110" s="186" t="s">
        <v>19</v>
      </c>
      <c r="N110" s="187" t="s">
        <v>39</v>
      </c>
      <c r="O110" s="65"/>
      <c r="P110" s="188">
        <f>O110*H110</f>
        <v>0</v>
      </c>
      <c r="Q110" s="188">
        <v>0</v>
      </c>
      <c r="R110" s="188">
        <f>Q110*H110</f>
        <v>0</v>
      </c>
      <c r="S110" s="188">
        <v>0</v>
      </c>
      <c r="T110" s="189">
        <f>S110*H110</f>
        <v>0</v>
      </c>
      <c r="U110" s="35"/>
      <c r="V110" s="35"/>
      <c r="W110" s="35"/>
      <c r="X110" s="35"/>
      <c r="Y110" s="35"/>
      <c r="Z110" s="35"/>
      <c r="AA110" s="35"/>
      <c r="AB110" s="35"/>
      <c r="AC110" s="35"/>
      <c r="AD110" s="35"/>
      <c r="AE110" s="35"/>
      <c r="AR110" s="190" t="s">
        <v>123</v>
      </c>
      <c r="AT110" s="190" t="s">
        <v>118</v>
      </c>
      <c r="AU110" s="190" t="s">
        <v>76</v>
      </c>
      <c r="AY110" s="18" t="s">
        <v>117</v>
      </c>
      <c r="BE110" s="191">
        <f>IF(N110="základní",J110,0)</f>
        <v>0</v>
      </c>
      <c r="BF110" s="191">
        <f>IF(N110="snížená",J110,0)</f>
        <v>0</v>
      </c>
      <c r="BG110" s="191">
        <f>IF(N110="zákl. přenesená",J110,0)</f>
        <v>0</v>
      </c>
      <c r="BH110" s="191">
        <f>IF(N110="sníž. přenesená",J110,0)</f>
        <v>0</v>
      </c>
      <c r="BI110" s="191">
        <f>IF(N110="nulová",J110,0)</f>
        <v>0</v>
      </c>
      <c r="BJ110" s="18" t="s">
        <v>76</v>
      </c>
      <c r="BK110" s="191">
        <f>ROUND(I110*H110,2)</f>
        <v>0</v>
      </c>
      <c r="BL110" s="18" t="s">
        <v>123</v>
      </c>
      <c r="BM110" s="190" t="s">
        <v>1252</v>
      </c>
    </row>
    <row r="111" spans="1:65" s="2" customFormat="1" ht="39">
      <c r="A111" s="35"/>
      <c r="B111" s="36"/>
      <c r="C111" s="37"/>
      <c r="D111" s="192" t="s">
        <v>521</v>
      </c>
      <c r="E111" s="37"/>
      <c r="F111" s="193" t="s">
        <v>1248</v>
      </c>
      <c r="G111" s="37"/>
      <c r="H111" s="37"/>
      <c r="I111" s="109"/>
      <c r="J111" s="37"/>
      <c r="K111" s="37"/>
      <c r="L111" s="40"/>
      <c r="M111" s="194"/>
      <c r="N111" s="195"/>
      <c r="O111" s="65"/>
      <c r="P111" s="65"/>
      <c r="Q111" s="65"/>
      <c r="R111" s="65"/>
      <c r="S111" s="65"/>
      <c r="T111" s="66"/>
      <c r="U111" s="35"/>
      <c r="V111" s="35"/>
      <c r="W111" s="35"/>
      <c r="X111" s="35"/>
      <c r="Y111" s="35"/>
      <c r="Z111" s="35"/>
      <c r="AA111" s="35"/>
      <c r="AB111" s="35"/>
      <c r="AC111" s="35"/>
      <c r="AD111" s="35"/>
      <c r="AE111" s="35"/>
      <c r="AT111" s="18" t="s">
        <v>521</v>
      </c>
      <c r="AU111" s="18" t="s">
        <v>76</v>
      </c>
    </row>
    <row r="112" spans="1:65" s="2" customFormat="1" ht="39">
      <c r="A112" s="35"/>
      <c r="B112" s="36"/>
      <c r="C112" s="37"/>
      <c r="D112" s="192" t="s">
        <v>125</v>
      </c>
      <c r="E112" s="37"/>
      <c r="F112" s="193" t="s">
        <v>1253</v>
      </c>
      <c r="G112" s="37"/>
      <c r="H112" s="37"/>
      <c r="I112" s="109"/>
      <c r="J112" s="37"/>
      <c r="K112" s="37"/>
      <c r="L112" s="40"/>
      <c r="M112" s="194"/>
      <c r="N112" s="195"/>
      <c r="O112" s="65"/>
      <c r="P112" s="65"/>
      <c r="Q112" s="65"/>
      <c r="R112" s="65"/>
      <c r="S112" s="65"/>
      <c r="T112" s="66"/>
      <c r="U112" s="35"/>
      <c r="V112" s="35"/>
      <c r="W112" s="35"/>
      <c r="X112" s="35"/>
      <c r="Y112" s="35"/>
      <c r="Z112" s="35"/>
      <c r="AA112" s="35"/>
      <c r="AB112" s="35"/>
      <c r="AC112" s="35"/>
      <c r="AD112" s="35"/>
      <c r="AE112" s="35"/>
      <c r="AT112" s="18" t="s">
        <v>125</v>
      </c>
      <c r="AU112" s="18" t="s">
        <v>76</v>
      </c>
    </row>
    <row r="113" spans="1:65" s="2" customFormat="1" ht="16.5" customHeight="1">
      <c r="A113" s="35"/>
      <c r="B113" s="36"/>
      <c r="C113" s="179" t="s">
        <v>474</v>
      </c>
      <c r="D113" s="179" t="s">
        <v>118</v>
      </c>
      <c r="E113" s="180" t="s">
        <v>956</v>
      </c>
      <c r="F113" s="181" t="s">
        <v>957</v>
      </c>
      <c r="G113" s="182" t="s">
        <v>1246</v>
      </c>
      <c r="H113" s="183">
        <v>61.8</v>
      </c>
      <c r="I113" s="184"/>
      <c r="J113" s="185">
        <f>ROUND(I113*H113,2)</f>
        <v>0</v>
      </c>
      <c r="K113" s="181" t="s">
        <v>519</v>
      </c>
      <c r="L113" s="40"/>
      <c r="M113" s="186" t="s">
        <v>19</v>
      </c>
      <c r="N113" s="187" t="s">
        <v>39</v>
      </c>
      <c r="O113" s="65"/>
      <c r="P113" s="188">
        <f>O113*H113</f>
        <v>0</v>
      </c>
      <c r="Q113" s="188">
        <v>0</v>
      </c>
      <c r="R113" s="188">
        <f>Q113*H113</f>
        <v>0</v>
      </c>
      <c r="S113" s="188">
        <v>0</v>
      </c>
      <c r="T113" s="189">
        <f>S113*H113</f>
        <v>0</v>
      </c>
      <c r="U113" s="35"/>
      <c r="V113" s="35"/>
      <c r="W113" s="35"/>
      <c r="X113" s="35"/>
      <c r="Y113" s="35"/>
      <c r="Z113" s="35"/>
      <c r="AA113" s="35"/>
      <c r="AB113" s="35"/>
      <c r="AC113" s="35"/>
      <c r="AD113" s="35"/>
      <c r="AE113" s="35"/>
      <c r="AR113" s="190" t="s">
        <v>123</v>
      </c>
      <c r="AT113" s="190" t="s">
        <v>118</v>
      </c>
      <c r="AU113" s="190" t="s">
        <v>76</v>
      </c>
      <c r="AY113" s="18" t="s">
        <v>117</v>
      </c>
      <c r="BE113" s="191">
        <f>IF(N113="základní",J113,0)</f>
        <v>0</v>
      </c>
      <c r="BF113" s="191">
        <f>IF(N113="snížená",J113,0)</f>
        <v>0</v>
      </c>
      <c r="BG113" s="191">
        <f>IF(N113="zákl. přenesená",J113,0)</f>
        <v>0</v>
      </c>
      <c r="BH113" s="191">
        <f>IF(N113="sníž. přenesená",J113,0)</f>
        <v>0</v>
      </c>
      <c r="BI113" s="191">
        <f>IF(N113="nulová",J113,0)</f>
        <v>0</v>
      </c>
      <c r="BJ113" s="18" t="s">
        <v>76</v>
      </c>
      <c r="BK113" s="191">
        <f>ROUND(I113*H113,2)</f>
        <v>0</v>
      </c>
      <c r="BL113" s="18" t="s">
        <v>123</v>
      </c>
      <c r="BM113" s="190" t="s">
        <v>1254</v>
      </c>
    </row>
    <row r="114" spans="1:65" s="2" customFormat="1" ht="39">
      <c r="A114" s="35"/>
      <c r="B114" s="36"/>
      <c r="C114" s="37"/>
      <c r="D114" s="192" t="s">
        <v>521</v>
      </c>
      <c r="E114" s="37"/>
      <c r="F114" s="193" t="s">
        <v>959</v>
      </c>
      <c r="G114" s="37"/>
      <c r="H114" s="37"/>
      <c r="I114" s="109"/>
      <c r="J114" s="37"/>
      <c r="K114" s="37"/>
      <c r="L114" s="40"/>
      <c r="M114" s="194"/>
      <c r="N114" s="195"/>
      <c r="O114" s="65"/>
      <c r="P114" s="65"/>
      <c r="Q114" s="65"/>
      <c r="R114" s="65"/>
      <c r="S114" s="65"/>
      <c r="T114" s="66"/>
      <c r="U114" s="35"/>
      <c r="V114" s="35"/>
      <c r="W114" s="35"/>
      <c r="X114" s="35"/>
      <c r="Y114" s="35"/>
      <c r="Z114" s="35"/>
      <c r="AA114" s="35"/>
      <c r="AB114" s="35"/>
      <c r="AC114" s="35"/>
      <c r="AD114" s="35"/>
      <c r="AE114" s="35"/>
      <c r="AT114" s="18" t="s">
        <v>521</v>
      </c>
      <c r="AU114" s="18" t="s">
        <v>76</v>
      </c>
    </row>
    <row r="115" spans="1:65" s="2" customFormat="1" ht="39">
      <c r="A115" s="35"/>
      <c r="B115" s="36"/>
      <c r="C115" s="37"/>
      <c r="D115" s="192" t="s">
        <v>125</v>
      </c>
      <c r="E115" s="37"/>
      <c r="F115" s="193" t="s">
        <v>1255</v>
      </c>
      <c r="G115" s="37"/>
      <c r="H115" s="37"/>
      <c r="I115" s="109"/>
      <c r="J115" s="37"/>
      <c r="K115" s="37"/>
      <c r="L115" s="40"/>
      <c r="M115" s="194"/>
      <c r="N115" s="195"/>
      <c r="O115" s="65"/>
      <c r="P115" s="65"/>
      <c r="Q115" s="65"/>
      <c r="R115" s="65"/>
      <c r="S115" s="65"/>
      <c r="T115" s="66"/>
      <c r="U115" s="35"/>
      <c r="V115" s="35"/>
      <c r="W115" s="35"/>
      <c r="X115" s="35"/>
      <c r="Y115" s="35"/>
      <c r="Z115" s="35"/>
      <c r="AA115" s="35"/>
      <c r="AB115" s="35"/>
      <c r="AC115" s="35"/>
      <c r="AD115" s="35"/>
      <c r="AE115" s="35"/>
      <c r="AT115" s="18" t="s">
        <v>125</v>
      </c>
      <c r="AU115" s="18" t="s">
        <v>76</v>
      </c>
    </row>
    <row r="116" spans="1:65" s="2" customFormat="1" ht="21.75" customHeight="1">
      <c r="A116" s="35"/>
      <c r="B116" s="36"/>
      <c r="C116" s="179" t="s">
        <v>478</v>
      </c>
      <c r="D116" s="179" t="s">
        <v>118</v>
      </c>
      <c r="E116" s="180" t="s">
        <v>1256</v>
      </c>
      <c r="F116" s="181" t="s">
        <v>1257</v>
      </c>
      <c r="G116" s="182" t="s">
        <v>1246</v>
      </c>
      <c r="H116" s="183">
        <v>4.5999999999999996</v>
      </c>
      <c r="I116" s="184"/>
      <c r="J116" s="185">
        <f>ROUND(I116*H116,2)</f>
        <v>0</v>
      </c>
      <c r="K116" s="181" t="s">
        <v>1258</v>
      </c>
      <c r="L116" s="40"/>
      <c r="M116" s="186" t="s">
        <v>19</v>
      </c>
      <c r="N116" s="187" t="s">
        <v>39</v>
      </c>
      <c r="O116" s="65"/>
      <c r="P116" s="188">
        <f>O116*H116</f>
        <v>0</v>
      </c>
      <c r="Q116" s="188">
        <v>0</v>
      </c>
      <c r="R116" s="188">
        <f>Q116*H116</f>
        <v>0</v>
      </c>
      <c r="S116" s="188">
        <v>0</v>
      </c>
      <c r="T116" s="189">
        <f>S116*H116</f>
        <v>0</v>
      </c>
      <c r="U116" s="35"/>
      <c r="V116" s="35"/>
      <c r="W116" s="35"/>
      <c r="X116" s="35"/>
      <c r="Y116" s="35"/>
      <c r="Z116" s="35"/>
      <c r="AA116" s="35"/>
      <c r="AB116" s="35"/>
      <c r="AC116" s="35"/>
      <c r="AD116" s="35"/>
      <c r="AE116" s="35"/>
      <c r="AR116" s="190" t="s">
        <v>123</v>
      </c>
      <c r="AT116" s="190" t="s">
        <v>118</v>
      </c>
      <c r="AU116" s="190" t="s">
        <v>76</v>
      </c>
      <c r="AY116" s="18" t="s">
        <v>117</v>
      </c>
      <c r="BE116" s="191">
        <f>IF(N116="základní",J116,0)</f>
        <v>0</v>
      </c>
      <c r="BF116" s="191">
        <f>IF(N116="snížená",J116,0)</f>
        <v>0</v>
      </c>
      <c r="BG116" s="191">
        <f>IF(N116="zákl. přenesená",J116,0)</f>
        <v>0</v>
      </c>
      <c r="BH116" s="191">
        <f>IF(N116="sníž. přenesená",J116,0)</f>
        <v>0</v>
      </c>
      <c r="BI116" s="191">
        <f>IF(N116="nulová",J116,0)</f>
        <v>0</v>
      </c>
      <c r="BJ116" s="18" t="s">
        <v>76</v>
      </c>
      <c r="BK116" s="191">
        <f>ROUND(I116*H116,2)</f>
        <v>0</v>
      </c>
      <c r="BL116" s="18" t="s">
        <v>123</v>
      </c>
      <c r="BM116" s="190" t="s">
        <v>1259</v>
      </c>
    </row>
    <row r="117" spans="1:65" s="2" customFormat="1" ht="48.75">
      <c r="A117" s="35"/>
      <c r="B117" s="36"/>
      <c r="C117" s="37"/>
      <c r="D117" s="192" t="s">
        <v>125</v>
      </c>
      <c r="E117" s="37"/>
      <c r="F117" s="193" t="s">
        <v>1260</v>
      </c>
      <c r="G117" s="37"/>
      <c r="H117" s="37"/>
      <c r="I117" s="109"/>
      <c r="J117" s="37"/>
      <c r="K117" s="37"/>
      <c r="L117" s="40"/>
      <c r="M117" s="194"/>
      <c r="N117" s="195"/>
      <c r="O117" s="65"/>
      <c r="P117" s="65"/>
      <c r="Q117" s="65"/>
      <c r="R117" s="65"/>
      <c r="S117" s="65"/>
      <c r="T117" s="66"/>
      <c r="U117" s="35"/>
      <c r="V117" s="35"/>
      <c r="W117" s="35"/>
      <c r="X117" s="35"/>
      <c r="Y117" s="35"/>
      <c r="Z117" s="35"/>
      <c r="AA117" s="35"/>
      <c r="AB117" s="35"/>
      <c r="AC117" s="35"/>
      <c r="AD117" s="35"/>
      <c r="AE117" s="35"/>
      <c r="AT117" s="18" t="s">
        <v>125</v>
      </c>
      <c r="AU117" s="18" t="s">
        <v>76</v>
      </c>
    </row>
    <row r="118" spans="1:65" s="2" customFormat="1" ht="21.75" customHeight="1">
      <c r="A118" s="35"/>
      <c r="B118" s="36"/>
      <c r="C118" s="179" t="s">
        <v>481</v>
      </c>
      <c r="D118" s="179" t="s">
        <v>118</v>
      </c>
      <c r="E118" s="180" t="s">
        <v>1261</v>
      </c>
      <c r="F118" s="181" t="s">
        <v>1262</v>
      </c>
      <c r="G118" s="182" t="s">
        <v>1246</v>
      </c>
      <c r="H118" s="183">
        <v>57.2</v>
      </c>
      <c r="I118" s="184"/>
      <c r="J118" s="185">
        <f>ROUND(I118*H118,2)</f>
        <v>0</v>
      </c>
      <c r="K118" s="181" t="s">
        <v>1258</v>
      </c>
      <c r="L118" s="40"/>
      <c r="M118" s="186" t="s">
        <v>19</v>
      </c>
      <c r="N118" s="187" t="s">
        <v>39</v>
      </c>
      <c r="O118" s="65"/>
      <c r="P118" s="188">
        <f>O118*H118</f>
        <v>0</v>
      </c>
      <c r="Q118" s="188">
        <v>0</v>
      </c>
      <c r="R118" s="188">
        <f>Q118*H118</f>
        <v>0</v>
      </c>
      <c r="S118" s="188">
        <v>0</v>
      </c>
      <c r="T118" s="189">
        <f>S118*H118</f>
        <v>0</v>
      </c>
      <c r="U118" s="35"/>
      <c r="V118" s="35"/>
      <c r="W118" s="35"/>
      <c r="X118" s="35"/>
      <c r="Y118" s="35"/>
      <c r="Z118" s="35"/>
      <c r="AA118" s="35"/>
      <c r="AB118" s="35"/>
      <c r="AC118" s="35"/>
      <c r="AD118" s="35"/>
      <c r="AE118" s="35"/>
      <c r="AR118" s="190" t="s">
        <v>123</v>
      </c>
      <c r="AT118" s="190" t="s">
        <v>118</v>
      </c>
      <c r="AU118" s="190" t="s">
        <v>76</v>
      </c>
      <c r="AY118" s="18" t="s">
        <v>117</v>
      </c>
      <c r="BE118" s="191">
        <f>IF(N118="základní",J118,0)</f>
        <v>0</v>
      </c>
      <c r="BF118" s="191">
        <f>IF(N118="snížená",J118,0)</f>
        <v>0</v>
      </c>
      <c r="BG118" s="191">
        <f>IF(N118="zákl. přenesená",J118,0)</f>
        <v>0</v>
      </c>
      <c r="BH118" s="191">
        <f>IF(N118="sníž. přenesená",J118,0)</f>
        <v>0</v>
      </c>
      <c r="BI118" s="191">
        <f>IF(N118="nulová",J118,0)</f>
        <v>0</v>
      </c>
      <c r="BJ118" s="18" t="s">
        <v>76</v>
      </c>
      <c r="BK118" s="191">
        <f>ROUND(I118*H118,2)</f>
        <v>0</v>
      </c>
      <c r="BL118" s="18" t="s">
        <v>123</v>
      </c>
      <c r="BM118" s="190" t="s">
        <v>1263</v>
      </c>
    </row>
    <row r="119" spans="1:65" s="2" customFormat="1" ht="48.75">
      <c r="A119" s="35"/>
      <c r="B119" s="36"/>
      <c r="C119" s="37"/>
      <c r="D119" s="192" t="s">
        <v>125</v>
      </c>
      <c r="E119" s="37"/>
      <c r="F119" s="193" t="s">
        <v>1264</v>
      </c>
      <c r="G119" s="37"/>
      <c r="H119" s="37"/>
      <c r="I119" s="109"/>
      <c r="J119" s="37"/>
      <c r="K119" s="37"/>
      <c r="L119" s="40"/>
      <c r="M119" s="194"/>
      <c r="N119" s="195"/>
      <c r="O119" s="65"/>
      <c r="P119" s="65"/>
      <c r="Q119" s="65"/>
      <c r="R119" s="65"/>
      <c r="S119" s="65"/>
      <c r="T119" s="66"/>
      <c r="U119" s="35"/>
      <c r="V119" s="35"/>
      <c r="W119" s="35"/>
      <c r="X119" s="35"/>
      <c r="Y119" s="35"/>
      <c r="Z119" s="35"/>
      <c r="AA119" s="35"/>
      <c r="AB119" s="35"/>
      <c r="AC119" s="35"/>
      <c r="AD119" s="35"/>
      <c r="AE119" s="35"/>
      <c r="AT119" s="18" t="s">
        <v>125</v>
      </c>
      <c r="AU119" s="18" t="s">
        <v>76</v>
      </c>
    </row>
    <row r="120" spans="1:65" s="11" customFormat="1" ht="25.9" customHeight="1">
      <c r="B120" s="165"/>
      <c r="C120" s="166"/>
      <c r="D120" s="167" t="s">
        <v>67</v>
      </c>
      <c r="E120" s="168" t="s">
        <v>1000</v>
      </c>
      <c r="F120" s="168" t="s">
        <v>1001</v>
      </c>
      <c r="G120" s="166"/>
      <c r="H120" s="166"/>
      <c r="I120" s="169"/>
      <c r="J120" s="170">
        <f>BK120</f>
        <v>0</v>
      </c>
      <c r="K120" s="166"/>
      <c r="L120" s="171"/>
      <c r="M120" s="172"/>
      <c r="N120" s="173"/>
      <c r="O120" s="173"/>
      <c r="P120" s="174">
        <f>SUM(P121:P126)</f>
        <v>0</v>
      </c>
      <c r="Q120" s="173"/>
      <c r="R120" s="174">
        <f>SUM(R121:R126)</f>
        <v>6.4000000000000005E-4</v>
      </c>
      <c r="S120" s="173"/>
      <c r="T120" s="175">
        <f>SUM(T121:T126)</f>
        <v>0</v>
      </c>
      <c r="AR120" s="176" t="s">
        <v>78</v>
      </c>
      <c r="AT120" s="177" t="s">
        <v>67</v>
      </c>
      <c r="AU120" s="177" t="s">
        <v>68</v>
      </c>
      <c r="AY120" s="176" t="s">
        <v>117</v>
      </c>
      <c r="BK120" s="178">
        <f>SUM(BK121:BK126)</f>
        <v>0</v>
      </c>
    </row>
    <row r="121" spans="1:65" s="2" customFormat="1" ht="16.5" customHeight="1">
      <c r="A121" s="35"/>
      <c r="B121" s="36"/>
      <c r="C121" s="179" t="s">
        <v>308</v>
      </c>
      <c r="D121" s="179" t="s">
        <v>118</v>
      </c>
      <c r="E121" s="180" t="s">
        <v>1265</v>
      </c>
      <c r="F121" s="181" t="s">
        <v>1266</v>
      </c>
      <c r="G121" s="182" t="s">
        <v>1223</v>
      </c>
      <c r="H121" s="183">
        <v>1</v>
      </c>
      <c r="I121" s="184"/>
      <c r="J121" s="185">
        <f>ROUND(I121*H121,2)</f>
        <v>0</v>
      </c>
      <c r="K121" s="181" t="s">
        <v>1258</v>
      </c>
      <c r="L121" s="40"/>
      <c r="M121" s="186" t="s">
        <v>19</v>
      </c>
      <c r="N121" s="187" t="s">
        <v>39</v>
      </c>
      <c r="O121" s="65"/>
      <c r="P121" s="188">
        <f>O121*H121</f>
        <v>0</v>
      </c>
      <c r="Q121" s="188">
        <v>6.4000000000000005E-4</v>
      </c>
      <c r="R121" s="188">
        <f>Q121*H121</f>
        <v>6.4000000000000005E-4</v>
      </c>
      <c r="S121" s="188">
        <v>0</v>
      </c>
      <c r="T121" s="189">
        <f>S121*H121</f>
        <v>0</v>
      </c>
      <c r="U121" s="35"/>
      <c r="V121" s="35"/>
      <c r="W121" s="35"/>
      <c r="X121" s="35"/>
      <c r="Y121" s="35"/>
      <c r="Z121" s="35"/>
      <c r="AA121" s="35"/>
      <c r="AB121" s="35"/>
      <c r="AC121" s="35"/>
      <c r="AD121" s="35"/>
      <c r="AE121" s="35"/>
      <c r="AR121" s="190" t="s">
        <v>181</v>
      </c>
      <c r="AT121" s="190" t="s">
        <v>118</v>
      </c>
      <c r="AU121" s="190" t="s">
        <v>76</v>
      </c>
      <c r="AY121" s="18" t="s">
        <v>117</v>
      </c>
      <c r="BE121" s="191">
        <f>IF(N121="základní",J121,0)</f>
        <v>0</v>
      </c>
      <c r="BF121" s="191">
        <f>IF(N121="snížená",J121,0)</f>
        <v>0</v>
      </c>
      <c r="BG121" s="191">
        <f>IF(N121="zákl. přenesená",J121,0)</f>
        <v>0</v>
      </c>
      <c r="BH121" s="191">
        <f>IF(N121="sníž. přenesená",J121,0)</f>
        <v>0</v>
      </c>
      <c r="BI121" s="191">
        <f>IF(N121="nulová",J121,0)</f>
        <v>0</v>
      </c>
      <c r="BJ121" s="18" t="s">
        <v>76</v>
      </c>
      <c r="BK121" s="191">
        <f>ROUND(I121*H121,2)</f>
        <v>0</v>
      </c>
      <c r="BL121" s="18" t="s">
        <v>181</v>
      </c>
      <c r="BM121" s="190" t="s">
        <v>1267</v>
      </c>
    </row>
    <row r="122" spans="1:65" s="2" customFormat="1" ht="19.5">
      <c r="A122" s="35"/>
      <c r="B122" s="36"/>
      <c r="C122" s="37"/>
      <c r="D122" s="192" t="s">
        <v>125</v>
      </c>
      <c r="E122" s="37"/>
      <c r="F122" s="193" t="s">
        <v>1268</v>
      </c>
      <c r="G122" s="37"/>
      <c r="H122" s="37"/>
      <c r="I122" s="109"/>
      <c r="J122" s="37"/>
      <c r="K122" s="37"/>
      <c r="L122" s="40"/>
      <c r="M122" s="194"/>
      <c r="N122" s="195"/>
      <c r="O122" s="65"/>
      <c r="P122" s="65"/>
      <c r="Q122" s="65"/>
      <c r="R122" s="65"/>
      <c r="S122" s="65"/>
      <c r="T122" s="66"/>
      <c r="U122" s="35"/>
      <c r="V122" s="35"/>
      <c r="W122" s="35"/>
      <c r="X122" s="35"/>
      <c r="Y122" s="35"/>
      <c r="Z122" s="35"/>
      <c r="AA122" s="35"/>
      <c r="AB122" s="35"/>
      <c r="AC122" s="35"/>
      <c r="AD122" s="35"/>
      <c r="AE122" s="35"/>
      <c r="AT122" s="18" t="s">
        <v>125</v>
      </c>
      <c r="AU122" s="18" t="s">
        <v>76</v>
      </c>
    </row>
    <row r="123" spans="1:65" s="2" customFormat="1" ht="21.75" customHeight="1">
      <c r="A123" s="35"/>
      <c r="B123" s="36"/>
      <c r="C123" s="179" t="s">
        <v>468</v>
      </c>
      <c r="D123" s="179" t="s">
        <v>118</v>
      </c>
      <c r="E123" s="180" t="s">
        <v>1269</v>
      </c>
      <c r="F123" s="181" t="s">
        <v>1270</v>
      </c>
      <c r="G123" s="182" t="s">
        <v>1223</v>
      </c>
      <c r="H123" s="183">
        <v>1</v>
      </c>
      <c r="I123" s="184"/>
      <c r="J123" s="185">
        <f>ROUND(I123*H123,2)</f>
        <v>0</v>
      </c>
      <c r="K123" s="181" t="s">
        <v>519</v>
      </c>
      <c r="L123" s="40"/>
      <c r="M123" s="186" t="s">
        <v>19</v>
      </c>
      <c r="N123" s="187" t="s">
        <v>39</v>
      </c>
      <c r="O123" s="65"/>
      <c r="P123" s="188">
        <f>O123*H123</f>
        <v>0</v>
      </c>
      <c r="Q123" s="188">
        <v>0</v>
      </c>
      <c r="R123" s="188">
        <f>Q123*H123</f>
        <v>0</v>
      </c>
      <c r="S123" s="188">
        <v>0</v>
      </c>
      <c r="T123" s="189">
        <f>S123*H123</f>
        <v>0</v>
      </c>
      <c r="U123" s="35"/>
      <c r="V123" s="35"/>
      <c r="W123" s="35"/>
      <c r="X123" s="35"/>
      <c r="Y123" s="35"/>
      <c r="Z123" s="35"/>
      <c r="AA123" s="35"/>
      <c r="AB123" s="35"/>
      <c r="AC123" s="35"/>
      <c r="AD123" s="35"/>
      <c r="AE123" s="35"/>
      <c r="AR123" s="190" t="s">
        <v>181</v>
      </c>
      <c r="AT123" s="190" t="s">
        <v>118</v>
      </c>
      <c r="AU123" s="190" t="s">
        <v>76</v>
      </c>
      <c r="AY123" s="18" t="s">
        <v>117</v>
      </c>
      <c r="BE123" s="191">
        <f>IF(N123="základní",J123,0)</f>
        <v>0</v>
      </c>
      <c r="BF123" s="191">
        <f>IF(N123="snížená",J123,0)</f>
        <v>0</v>
      </c>
      <c r="BG123" s="191">
        <f>IF(N123="zákl. přenesená",J123,0)</f>
        <v>0</v>
      </c>
      <c r="BH123" s="191">
        <f>IF(N123="sníž. přenesená",J123,0)</f>
        <v>0</v>
      </c>
      <c r="BI123" s="191">
        <f>IF(N123="nulová",J123,0)</f>
        <v>0</v>
      </c>
      <c r="BJ123" s="18" t="s">
        <v>76</v>
      </c>
      <c r="BK123" s="191">
        <f>ROUND(I123*H123,2)</f>
        <v>0</v>
      </c>
      <c r="BL123" s="18" t="s">
        <v>181</v>
      </c>
      <c r="BM123" s="190" t="s">
        <v>1271</v>
      </c>
    </row>
    <row r="124" spans="1:65" s="2" customFormat="1" ht="19.5">
      <c r="A124" s="35"/>
      <c r="B124" s="36"/>
      <c r="C124" s="37"/>
      <c r="D124" s="192" t="s">
        <v>125</v>
      </c>
      <c r="E124" s="37"/>
      <c r="F124" s="193" t="s">
        <v>1272</v>
      </c>
      <c r="G124" s="37"/>
      <c r="H124" s="37"/>
      <c r="I124" s="109"/>
      <c r="J124" s="37"/>
      <c r="K124" s="37"/>
      <c r="L124" s="40"/>
      <c r="M124" s="194"/>
      <c r="N124" s="195"/>
      <c r="O124" s="65"/>
      <c r="P124" s="65"/>
      <c r="Q124" s="65"/>
      <c r="R124" s="65"/>
      <c r="S124" s="65"/>
      <c r="T124" s="66"/>
      <c r="U124" s="35"/>
      <c r="V124" s="35"/>
      <c r="W124" s="35"/>
      <c r="X124" s="35"/>
      <c r="Y124" s="35"/>
      <c r="Z124" s="35"/>
      <c r="AA124" s="35"/>
      <c r="AB124" s="35"/>
      <c r="AC124" s="35"/>
      <c r="AD124" s="35"/>
      <c r="AE124" s="35"/>
      <c r="AT124" s="18" t="s">
        <v>125</v>
      </c>
      <c r="AU124" s="18" t="s">
        <v>76</v>
      </c>
    </row>
    <row r="125" spans="1:65" s="2" customFormat="1" ht="16.5" customHeight="1">
      <c r="A125" s="35"/>
      <c r="B125" s="36"/>
      <c r="C125" s="179" t="s">
        <v>470</v>
      </c>
      <c r="D125" s="179" t="s">
        <v>118</v>
      </c>
      <c r="E125" s="180" t="s">
        <v>1273</v>
      </c>
      <c r="F125" s="181" t="s">
        <v>1274</v>
      </c>
      <c r="G125" s="182" t="s">
        <v>1223</v>
      </c>
      <c r="H125" s="183">
        <v>1</v>
      </c>
      <c r="I125" s="184"/>
      <c r="J125" s="185">
        <f>ROUND(I125*H125,2)</f>
        <v>0</v>
      </c>
      <c r="K125" s="181" t="s">
        <v>1275</v>
      </c>
      <c r="L125" s="40"/>
      <c r="M125" s="186" t="s">
        <v>19</v>
      </c>
      <c r="N125" s="187" t="s">
        <v>39</v>
      </c>
      <c r="O125" s="65"/>
      <c r="P125" s="188">
        <f>O125*H125</f>
        <v>0</v>
      </c>
      <c r="Q125" s="188">
        <v>0</v>
      </c>
      <c r="R125" s="188">
        <f>Q125*H125</f>
        <v>0</v>
      </c>
      <c r="S125" s="188">
        <v>0</v>
      </c>
      <c r="T125" s="189">
        <f>S125*H125</f>
        <v>0</v>
      </c>
      <c r="U125" s="35"/>
      <c r="V125" s="35"/>
      <c r="W125" s="35"/>
      <c r="X125" s="35"/>
      <c r="Y125" s="35"/>
      <c r="Z125" s="35"/>
      <c r="AA125" s="35"/>
      <c r="AB125" s="35"/>
      <c r="AC125" s="35"/>
      <c r="AD125" s="35"/>
      <c r="AE125" s="35"/>
      <c r="AR125" s="190" t="s">
        <v>181</v>
      </c>
      <c r="AT125" s="190" t="s">
        <v>118</v>
      </c>
      <c r="AU125" s="190" t="s">
        <v>76</v>
      </c>
      <c r="AY125" s="18" t="s">
        <v>117</v>
      </c>
      <c r="BE125" s="191">
        <f>IF(N125="základní",J125,0)</f>
        <v>0</v>
      </c>
      <c r="BF125" s="191">
        <f>IF(N125="snížená",J125,0)</f>
        <v>0</v>
      </c>
      <c r="BG125" s="191">
        <f>IF(N125="zákl. přenesená",J125,0)</f>
        <v>0</v>
      </c>
      <c r="BH125" s="191">
        <f>IF(N125="sníž. přenesená",J125,0)</f>
        <v>0</v>
      </c>
      <c r="BI125" s="191">
        <f>IF(N125="nulová",J125,0)</f>
        <v>0</v>
      </c>
      <c r="BJ125" s="18" t="s">
        <v>76</v>
      </c>
      <c r="BK125" s="191">
        <f>ROUND(I125*H125,2)</f>
        <v>0</v>
      </c>
      <c r="BL125" s="18" t="s">
        <v>181</v>
      </c>
      <c r="BM125" s="190" t="s">
        <v>1276</v>
      </c>
    </row>
    <row r="126" spans="1:65" s="2" customFormat="1" ht="19.5">
      <c r="A126" s="35"/>
      <c r="B126" s="36"/>
      <c r="C126" s="37"/>
      <c r="D126" s="192" t="s">
        <v>125</v>
      </c>
      <c r="E126" s="37"/>
      <c r="F126" s="193" t="s">
        <v>1277</v>
      </c>
      <c r="G126" s="37"/>
      <c r="H126" s="37"/>
      <c r="I126" s="109"/>
      <c r="J126" s="37"/>
      <c r="K126" s="37"/>
      <c r="L126" s="40"/>
      <c r="M126" s="194"/>
      <c r="N126" s="195"/>
      <c r="O126" s="65"/>
      <c r="P126" s="65"/>
      <c r="Q126" s="65"/>
      <c r="R126" s="65"/>
      <c r="S126" s="65"/>
      <c r="T126" s="66"/>
      <c r="U126" s="35"/>
      <c r="V126" s="35"/>
      <c r="W126" s="35"/>
      <c r="X126" s="35"/>
      <c r="Y126" s="35"/>
      <c r="Z126" s="35"/>
      <c r="AA126" s="35"/>
      <c r="AB126" s="35"/>
      <c r="AC126" s="35"/>
      <c r="AD126" s="35"/>
      <c r="AE126" s="35"/>
      <c r="AT126" s="18" t="s">
        <v>125</v>
      </c>
      <c r="AU126" s="18" t="s">
        <v>76</v>
      </c>
    </row>
    <row r="127" spans="1:65" s="11" customFormat="1" ht="25.9" customHeight="1">
      <c r="B127" s="165"/>
      <c r="C127" s="166"/>
      <c r="D127" s="167" t="s">
        <v>67</v>
      </c>
      <c r="E127" s="168" t="s">
        <v>1278</v>
      </c>
      <c r="F127" s="168" t="s">
        <v>1279</v>
      </c>
      <c r="G127" s="166"/>
      <c r="H127" s="166"/>
      <c r="I127" s="169"/>
      <c r="J127" s="170">
        <f>BK127</f>
        <v>0</v>
      </c>
      <c r="K127" s="166"/>
      <c r="L127" s="171"/>
      <c r="M127" s="172"/>
      <c r="N127" s="173"/>
      <c r="O127" s="173"/>
      <c r="P127" s="174">
        <f>SUM(P128:P141)</f>
        <v>0</v>
      </c>
      <c r="Q127" s="173"/>
      <c r="R127" s="174">
        <f>SUM(R128:R141)</f>
        <v>0</v>
      </c>
      <c r="S127" s="173"/>
      <c r="T127" s="175">
        <f>SUM(T128:T141)</f>
        <v>0</v>
      </c>
      <c r="AR127" s="176" t="s">
        <v>78</v>
      </c>
      <c r="AT127" s="177" t="s">
        <v>67</v>
      </c>
      <c r="AU127" s="177" t="s">
        <v>68</v>
      </c>
      <c r="AY127" s="176" t="s">
        <v>117</v>
      </c>
      <c r="BK127" s="178">
        <f>SUM(BK128:BK141)</f>
        <v>0</v>
      </c>
    </row>
    <row r="128" spans="1:65" s="2" customFormat="1" ht="16.5" customHeight="1">
      <c r="A128" s="35"/>
      <c r="B128" s="36"/>
      <c r="C128" s="179" t="s">
        <v>162</v>
      </c>
      <c r="D128" s="179" t="s">
        <v>118</v>
      </c>
      <c r="E128" s="180" t="s">
        <v>76</v>
      </c>
      <c r="F128" s="181" t="s">
        <v>1280</v>
      </c>
      <c r="G128" s="182" t="s">
        <v>1223</v>
      </c>
      <c r="H128" s="183">
        <v>4</v>
      </c>
      <c r="I128" s="184"/>
      <c r="J128" s="185">
        <f>ROUND(I128*H128,2)</f>
        <v>0</v>
      </c>
      <c r="K128" s="181" t="s">
        <v>1275</v>
      </c>
      <c r="L128" s="40"/>
      <c r="M128" s="186" t="s">
        <v>19</v>
      </c>
      <c r="N128" s="187" t="s">
        <v>39</v>
      </c>
      <c r="O128" s="65"/>
      <c r="P128" s="188">
        <f>O128*H128</f>
        <v>0</v>
      </c>
      <c r="Q128" s="188">
        <v>0</v>
      </c>
      <c r="R128" s="188">
        <f>Q128*H128</f>
        <v>0</v>
      </c>
      <c r="S128" s="188">
        <v>0</v>
      </c>
      <c r="T128" s="189">
        <f>S128*H128</f>
        <v>0</v>
      </c>
      <c r="U128" s="35"/>
      <c r="V128" s="35"/>
      <c r="W128" s="35"/>
      <c r="X128" s="35"/>
      <c r="Y128" s="35"/>
      <c r="Z128" s="35"/>
      <c r="AA128" s="35"/>
      <c r="AB128" s="35"/>
      <c r="AC128" s="35"/>
      <c r="AD128" s="35"/>
      <c r="AE128" s="35"/>
      <c r="AR128" s="190" t="s">
        <v>181</v>
      </c>
      <c r="AT128" s="190" t="s">
        <v>118</v>
      </c>
      <c r="AU128" s="190" t="s">
        <v>76</v>
      </c>
      <c r="AY128" s="18" t="s">
        <v>117</v>
      </c>
      <c r="BE128" s="191">
        <f>IF(N128="základní",J128,0)</f>
        <v>0</v>
      </c>
      <c r="BF128" s="191">
        <f>IF(N128="snížená",J128,0)</f>
        <v>0</v>
      </c>
      <c r="BG128" s="191">
        <f>IF(N128="zákl. přenesená",J128,0)</f>
        <v>0</v>
      </c>
      <c r="BH128" s="191">
        <f>IF(N128="sníž. přenesená",J128,0)</f>
        <v>0</v>
      </c>
      <c r="BI128" s="191">
        <f>IF(N128="nulová",J128,0)</f>
        <v>0</v>
      </c>
      <c r="BJ128" s="18" t="s">
        <v>76</v>
      </c>
      <c r="BK128" s="191">
        <f>ROUND(I128*H128,2)</f>
        <v>0</v>
      </c>
      <c r="BL128" s="18" t="s">
        <v>181</v>
      </c>
      <c r="BM128" s="190" t="s">
        <v>1281</v>
      </c>
    </row>
    <row r="129" spans="1:65" s="2" customFormat="1" ht="19.5">
      <c r="A129" s="35"/>
      <c r="B129" s="36"/>
      <c r="C129" s="37"/>
      <c r="D129" s="192" t="s">
        <v>125</v>
      </c>
      <c r="E129" s="37"/>
      <c r="F129" s="193" t="s">
        <v>1282</v>
      </c>
      <c r="G129" s="37"/>
      <c r="H129" s="37"/>
      <c r="I129" s="109"/>
      <c r="J129" s="37"/>
      <c r="K129" s="37"/>
      <c r="L129" s="40"/>
      <c r="M129" s="194"/>
      <c r="N129" s="195"/>
      <c r="O129" s="65"/>
      <c r="P129" s="65"/>
      <c r="Q129" s="65"/>
      <c r="R129" s="65"/>
      <c r="S129" s="65"/>
      <c r="T129" s="66"/>
      <c r="U129" s="35"/>
      <c r="V129" s="35"/>
      <c r="W129" s="35"/>
      <c r="X129" s="35"/>
      <c r="Y129" s="35"/>
      <c r="Z129" s="35"/>
      <c r="AA129" s="35"/>
      <c r="AB129" s="35"/>
      <c r="AC129" s="35"/>
      <c r="AD129" s="35"/>
      <c r="AE129" s="35"/>
      <c r="AT129" s="18" t="s">
        <v>125</v>
      </c>
      <c r="AU129" s="18" t="s">
        <v>76</v>
      </c>
    </row>
    <row r="130" spans="1:65" s="2" customFormat="1" ht="16.5" customHeight="1">
      <c r="A130" s="35"/>
      <c r="B130" s="36"/>
      <c r="C130" s="179" t="s">
        <v>166</v>
      </c>
      <c r="D130" s="179" t="s">
        <v>118</v>
      </c>
      <c r="E130" s="180" t="s">
        <v>78</v>
      </c>
      <c r="F130" s="181" t="s">
        <v>1283</v>
      </c>
      <c r="G130" s="182" t="s">
        <v>1223</v>
      </c>
      <c r="H130" s="183">
        <v>2</v>
      </c>
      <c r="I130" s="184"/>
      <c r="J130" s="185">
        <f>ROUND(I130*H130,2)</f>
        <v>0</v>
      </c>
      <c r="K130" s="181" t="s">
        <v>1275</v>
      </c>
      <c r="L130" s="40"/>
      <c r="M130" s="186" t="s">
        <v>19</v>
      </c>
      <c r="N130" s="187" t="s">
        <v>39</v>
      </c>
      <c r="O130" s="65"/>
      <c r="P130" s="188">
        <f>O130*H130</f>
        <v>0</v>
      </c>
      <c r="Q130" s="188">
        <v>0</v>
      </c>
      <c r="R130" s="188">
        <f>Q130*H130</f>
        <v>0</v>
      </c>
      <c r="S130" s="188">
        <v>0</v>
      </c>
      <c r="T130" s="189">
        <f>S130*H130</f>
        <v>0</v>
      </c>
      <c r="U130" s="35"/>
      <c r="V130" s="35"/>
      <c r="W130" s="35"/>
      <c r="X130" s="35"/>
      <c r="Y130" s="35"/>
      <c r="Z130" s="35"/>
      <c r="AA130" s="35"/>
      <c r="AB130" s="35"/>
      <c r="AC130" s="35"/>
      <c r="AD130" s="35"/>
      <c r="AE130" s="35"/>
      <c r="AR130" s="190" t="s">
        <v>181</v>
      </c>
      <c r="AT130" s="190" t="s">
        <v>118</v>
      </c>
      <c r="AU130" s="190" t="s">
        <v>76</v>
      </c>
      <c r="AY130" s="18" t="s">
        <v>117</v>
      </c>
      <c r="BE130" s="191">
        <f>IF(N130="základní",J130,0)</f>
        <v>0</v>
      </c>
      <c r="BF130" s="191">
        <f>IF(N130="snížená",J130,0)</f>
        <v>0</v>
      </c>
      <c r="BG130" s="191">
        <f>IF(N130="zákl. přenesená",J130,0)</f>
        <v>0</v>
      </c>
      <c r="BH130" s="191">
        <f>IF(N130="sníž. přenesená",J130,0)</f>
        <v>0</v>
      </c>
      <c r="BI130" s="191">
        <f>IF(N130="nulová",J130,0)</f>
        <v>0</v>
      </c>
      <c r="BJ130" s="18" t="s">
        <v>76</v>
      </c>
      <c r="BK130" s="191">
        <f>ROUND(I130*H130,2)</f>
        <v>0</v>
      </c>
      <c r="BL130" s="18" t="s">
        <v>181</v>
      </c>
      <c r="BM130" s="190" t="s">
        <v>1284</v>
      </c>
    </row>
    <row r="131" spans="1:65" s="2" customFormat="1" ht="19.5">
      <c r="A131" s="35"/>
      <c r="B131" s="36"/>
      <c r="C131" s="37"/>
      <c r="D131" s="192" t="s">
        <v>125</v>
      </c>
      <c r="E131" s="37"/>
      <c r="F131" s="193" t="s">
        <v>1285</v>
      </c>
      <c r="G131" s="37"/>
      <c r="H131" s="37"/>
      <c r="I131" s="109"/>
      <c r="J131" s="37"/>
      <c r="K131" s="37"/>
      <c r="L131" s="40"/>
      <c r="M131" s="194"/>
      <c r="N131" s="195"/>
      <c r="O131" s="65"/>
      <c r="P131" s="65"/>
      <c r="Q131" s="65"/>
      <c r="R131" s="65"/>
      <c r="S131" s="65"/>
      <c r="T131" s="66"/>
      <c r="U131" s="35"/>
      <c r="V131" s="35"/>
      <c r="W131" s="35"/>
      <c r="X131" s="35"/>
      <c r="Y131" s="35"/>
      <c r="Z131" s="35"/>
      <c r="AA131" s="35"/>
      <c r="AB131" s="35"/>
      <c r="AC131" s="35"/>
      <c r="AD131" s="35"/>
      <c r="AE131" s="35"/>
      <c r="AT131" s="18" t="s">
        <v>125</v>
      </c>
      <c r="AU131" s="18" t="s">
        <v>76</v>
      </c>
    </row>
    <row r="132" spans="1:65" s="2" customFormat="1" ht="16.5" customHeight="1">
      <c r="A132" s="35"/>
      <c r="B132" s="36"/>
      <c r="C132" s="179" t="s">
        <v>194</v>
      </c>
      <c r="D132" s="179" t="s">
        <v>118</v>
      </c>
      <c r="E132" s="180" t="s">
        <v>1286</v>
      </c>
      <c r="F132" s="181" t="s">
        <v>1287</v>
      </c>
      <c r="G132" s="182" t="s">
        <v>1223</v>
      </c>
      <c r="H132" s="183">
        <v>3</v>
      </c>
      <c r="I132" s="184"/>
      <c r="J132" s="185">
        <f>ROUND(I132*H132,2)</f>
        <v>0</v>
      </c>
      <c r="K132" s="181" t="s">
        <v>1275</v>
      </c>
      <c r="L132" s="40"/>
      <c r="M132" s="186" t="s">
        <v>19</v>
      </c>
      <c r="N132" s="187" t="s">
        <v>39</v>
      </c>
      <c r="O132" s="65"/>
      <c r="P132" s="188">
        <f>O132*H132</f>
        <v>0</v>
      </c>
      <c r="Q132" s="188">
        <v>0</v>
      </c>
      <c r="R132" s="188">
        <f>Q132*H132</f>
        <v>0</v>
      </c>
      <c r="S132" s="188">
        <v>0</v>
      </c>
      <c r="T132" s="189">
        <f>S132*H132</f>
        <v>0</v>
      </c>
      <c r="U132" s="35"/>
      <c r="V132" s="35"/>
      <c r="W132" s="35"/>
      <c r="X132" s="35"/>
      <c r="Y132" s="35"/>
      <c r="Z132" s="35"/>
      <c r="AA132" s="35"/>
      <c r="AB132" s="35"/>
      <c r="AC132" s="35"/>
      <c r="AD132" s="35"/>
      <c r="AE132" s="35"/>
      <c r="AR132" s="190" t="s">
        <v>181</v>
      </c>
      <c r="AT132" s="190" t="s">
        <v>118</v>
      </c>
      <c r="AU132" s="190" t="s">
        <v>76</v>
      </c>
      <c r="AY132" s="18" t="s">
        <v>117</v>
      </c>
      <c r="BE132" s="191">
        <f>IF(N132="základní",J132,0)</f>
        <v>0</v>
      </c>
      <c r="BF132" s="191">
        <f>IF(N132="snížená",J132,0)</f>
        <v>0</v>
      </c>
      <c r="BG132" s="191">
        <f>IF(N132="zákl. přenesená",J132,0)</f>
        <v>0</v>
      </c>
      <c r="BH132" s="191">
        <f>IF(N132="sníž. přenesená",J132,0)</f>
        <v>0</v>
      </c>
      <c r="BI132" s="191">
        <f>IF(N132="nulová",J132,0)</f>
        <v>0</v>
      </c>
      <c r="BJ132" s="18" t="s">
        <v>76</v>
      </c>
      <c r="BK132" s="191">
        <f>ROUND(I132*H132,2)</f>
        <v>0</v>
      </c>
      <c r="BL132" s="18" t="s">
        <v>181</v>
      </c>
      <c r="BM132" s="190" t="s">
        <v>1288</v>
      </c>
    </row>
    <row r="133" spans="1:65" s="2" customFormat="1" ht="19.5">
      <c r="A133" s="35"/>
      <c r="B133" s="36"/>
      <c r="C133" s="37"/>
      <c r="D133" s="192" t="s">
        <v>125</v>
      </c>
      <c r="E133" s="37"/>
      <c r="F133" s="193" t="s">
        <v>1289</v>
      </c>
      <c r="G133" s="37"/>
      <c r="H133" s="37"/>
      <c r="I133" s="109"/>
      <c r="J133" s="37"/>
      <c r="K133" s="37"/>
      <c r="L133" s="40"/>
      <c r="M133" s="194"/>
      <c r="N133" s="195"/>
      <c r="O133" s="65"/>
      <c r="P133" s="65"/>
      <c r="Q133" s="65"/>
      <c r="R133" s="65"/>
      <c r="S133" s="65"/>
      <c r="T133" s="66"/>
      <c r="U133" s="35"/>
      <c r="V133" s="35"/>
      <c r="W133" s="35"/>
      <c r="X133" s="35"/>
      <c r="Y133" s="35"/>
      <c r="Z133" s="35"/>
      <c r="AA133" s="35"/>
      <c r="AB133" s="35"/>
      <c r="AC133" s="35"/>
      <c r="AD133" s="35"/>
      <c r="AE133" s="35"/>
      <c r="AT133" s="18" t="s">
        <v>125</v>
      </c>
      <c r="AU133" s="18" t="s">
        <v>76</v>
      </c>
    </row>
    <row r="134" spans="1:65" s="2" customFormat="1" ht="16.5" customHeight="1">
      <c r="A134" s="35"/>
      <c r="B134" s="36"/>
      <c r="C134" s="179" t="s">
        <v>198</v>
      </c>
      <c r="D134" s="179" t="s">
        <v>118</v>
      </c>
      <c r="E134" s="180" t="s">
        <v>1290</v>
      </c>
      <c r="F134" s="181" t="s">
        <v>1291</v>
      </c>
      <c r="G134" s="182" t="s">
        <v>1223</v>
      </c>
      <c r="H134" s="183">
        <v>9</v>
      </c>
      <c r="I134" s="184"/>
      <c r="J134" s="185">
        <f>ROUND(I134*H134,2)</f>
        <v>0</v>
      </c>
      <c r="K134" s="181" t="s">
        <v>1275</v>
      </c>
      <c r="L134" s="40"/>
      <c r="M134" s="186" t="s">
        <v>19</v>
      </c>
      <c r="N134" s="187" t="s">
        <v>39</v>
      </c>
      <c r="O134" s="65"/>
      <c r="P134" s="188">
        <f>O134*H134</f>
        <v>0</v>
      </c>
      <c r="Q134" s="188">
        <v>0</v>
      </c>
      <c r="R134" s="188">
        <f>Q134*H134</f>
        <v>0</v>
      </c>
      <c r="S134" s="188">
        <v>0</v>
      </c>
      <c r="T134" s="189">
        <f>S134*H134</f>
        <v>0</v>
      </c>
      <c r="U134" s="35"/>
      <c r="V134" s="35"/>
      <c r="W134" s="35"/>
      <c r="X134" s="35"/>
      <c r="Y134" s="35"/>
      <c r="Z134" s="35"/>
      <c r="AA134" s="35"/>
      <c r="AB134" s="35"/>
      <c r="AC134" s="35"/>
      <c r="AD134" s="35"/>
      <c r="AE134" s="35"/>
      <c r="AR134" s="190" t="s">
        <v>181</v>
      </c>
      <c r="AT134" s="190" t="s">
        <v>118</v>
      </c>
      <c r="AU134" s="190" t="s">
        <v>76</v>
      </c>
      <c r="AY134" s="18" t="s">
        <v>117</v>
      </c>
      <c r="BE134" s="191">
        <f>IF(N134="základní",J134,0)</f>
        <v>0</v>
      </c>
      <c r="BF134" s="191">
        <f>IF(N134="snížená",J134,0)</f>
        <v>0</v>
      </c>
      <c r="BG134" s="191">
        <f>IF(N134="zákl. přenesená",J134,0)</f>
        <v>0</v>
      </c>
      <c r="BH134" s="191">
        <f>IF(N134="sníž. přenesená",J134,0)</f>
        <v>0</v>
      </c>
      <c r="BI134" s="191">
        <f>IF(N134="nulová",J134,0)</f>
        <v>0</v>
      </c>
      <c r="BJ134" s="18" t="s">
        <v>76</v>
      </c>
      <c r="BK134" s="191">
        <f>ROUND(I134*H134,2)</f>
        <v>0</v>
      </c>
      <c r="BL134" s="18" t="s">
        <v>181</v>
      </c>
      <c r="BM134" s="190" t="s">
        <v>1292</v>
      </c>
    </row>
    <row r="135" spans="1:65" s="2" customFormat="1" ht="19.5">
      <c r="A135" s="35"/>
      <c r="B135" s="36"/>
      <c r="C135" s="37"/>
      <c r="D135" s="192" t="s">
        <v>125</v>
      </c>
      <c r="E135" s="37"/>
      <c r="F135" s="193" t="s">
        <v>1293</v>
      </c>
      <c r="G135" s="37"/>
      <c r="H135" s="37"/>
      <c r="I135" s="109"/>
      <c r="J135" s="37"/>
      <c r="K135" s="37"/>
      <c r="L135" s="40"/>
      <c r="M135" s="194"/>
      <c r="N135" s="195"/>
      <c r="O135" s="65"/>
      <c r="P135" s="65"/>
      <c r="Q135" s="65"/>
      <c r="R135" s="65"/>
      <c r="S135" s="65"/>
      <c r="T135" s="66"/>
      <c r="U135" s="35"/>
      <c r="V135" s="35"/>
      <c r="W135" s="35"/>
      <c r="X135" s="35"/>
      <c r="Y135" s="35"/>
      <c r="Z135" s="35"/>
      <c r="AA135" s="35"/>
      <c r="AB135" s="35"/>
      <c r="AC135" s="35"/>
      <c r="AD135" s="35"/>
      <c r="AE135" s="35"/>
      <c r="AT135" s="18" t="s">
        <v>125</v>
      </c>
      <c r="AU135" s="18" t="s">
        <v>76</v>
      </c>
    </row>
    <row r="136" spans="1:65" s="2" customFormat="1" ht="16.5" customHeight="1">
      <c r="A136" s="35"/>
      <c r="B136" s="36"/>
      <c r="C136" s="179" t="s">
        <v>258</v>
      </c>
      <c r="D136" s="179" t="s">
        <v>118</v>
      </c>
      <c r="E136" s="180" t="s">
        <v>132</v>
      </c>
      <c r="F136" s="181" t="s">
        <v>1294</v>
      </c>
      <c r="G136" s="182" t="s">
        <v>1223</v>
      </c>
      <c r="H136" s="183">
        <v>3</v>
      </c>
      <c r="I136" s="184"/>
      <c r="J136" s="185">
        <f>ROUND(I136*H136,2)</f>
        <v>0</v>
      </c>
      <c r="K136" s="181" t="s">
        <v>1275</v>
      </c>
      <c r="L136" s="40"/>
      <c r="M136" s="186" t="s">
        <v>19</v>
      </c>
      <c r="N136" s="187" t="s">
        <v>39</v>
      </c>
      <c r="O136" s="65"/>
      <c r="P136" s="188">
        <f>O136*H136</f>
        <v>0</v>
      </c>
      <c r="Q136" s="188">
        <v>0</v>
      </c>
      <c r="R136" s="188">
        <f>Q136*H136</f>
        <v>0</v>
      </c>
      <c r="S136" s="188">
        <v>0</v>
      </c>
      <c r="T136" s="189">
        <f>S136*H136</f>
        <v>0</v>
      </c>
      <c r="U136" s="35"/>
      <c r="V136" s="35"/>
      <c r="W136" s="35"/>
      <c r="X136" s="35"/>
      <c r="Y136" s="35"/>
      <c r="Z136" s="35"/>
      <c r="AA136" s="35"/>
      <c r="AB136" s="35"/>
      <c r="AC136" s="35"/>
      <c r="AD136" s="35"/>
      <c r="AE136" s="35"/>
      <c r="AR136" s="190" t="s">
        <v>181</v>
      </c>
      <c r="AT136" s="190" t="s">
        <v>118</v>
      </c>
      <c r="AU136" s="190" t="s">
        <v>76</v>
      </c>
      <c r="AY136" s="18" t="s">
        <v>117</v>
      </c>
      <c r="BE136" s="191">
        <f>IF(N136="základní",J136,0)</f>
        <v>0</v>
      </c>
      <c r="BF136" s="191">
        <f>IF(N136="snížená",J136,0)</f>
        <v>0</v>
      </c>
      <c r="BG136" s="191">
        <f>IF(N136="zákl. přenesená",J136,0)</f>
        <v>0</v>
      </c>
      <c r="BH136" s="191">
        <f>IF(N136="sníž. přenesená",J136,0)</f>
        <v>0</v>
      </c>
      <c r="BI136" s="191">
        <f>IF(N136="nulová",J136,0)</f>
        <v>0</v>
      </c>
      <c r="BJ136" s="18" t="s">
        <v>76</v>
      </c>
      <c r="BK136" s="191">
        <f>ROUND(I136*H136,2)</f>
        <v>0</v>
      </c>
      <c r="BL136" s="18" t="s">
        <v>181</v>
      </c>
      <c r="BM136" s="190" t="s">
        <v>1295</v>
      </c>
    </row>
    <row r="137" spans="1:65" s="2" customFormat="1" ht="19.5">
      <c r="A137" s="35"/>
      <c r="B137" s="36"/>
      <c r="C137" s="37"/>
      <c r="D137" s="192" t="s">
        <v>125</v>
      </c>
      <c r="E137" s="37"/>
      <c r="F137" s="193" t="s">
        <v>1296</v>
      </c>
      <c r="G137" s="37"/>
      <c r="H137" s="37"/>
      <c r="I137" s="109"/>
      <c r="J137" s="37"/>
      <c r="K137" s="37"/>
      <c r="L137" s="40"/>
      <c r="M137" s="194"/>
      <c r="N137" s="195"/>
      <c r="O137" s="65"/>
      <c r="P137" s="65"/>
      <c r="Q137" s="65"/>
      <c r="R137" s="65"/>
      <c r="S137" s="65"/>
      <c r="T137" s="66"/>
      <c r="U137" s="35"/>
      <c r="V137" s="35"/>
      <c r="W137" s="35"/>
      <c r="X137" s="35"/>
      <c r="Y137" s="35"/>
      <c r="Z137" s="35"/>
      <c r="AA137" s="35"/>
      <c r="AB137" s="35"/>
      <c r="AC137" s="35"/>
      <c r="AD137" s="35"/>
      <c r="AE137" s="35"/>
      <c r="AT137" s="18" t="s">
        <v>125</v>
      </c>
      <c r="AU137" s="18" t="s">
        <v>76</v>
      </c>
    </row>
    <row r="138" spans="1:65" s="2" customFormat="1" ht="16.5" customHeight="1">
      <c r="A138" s="35"/>
      <c r="B138" s="36"/>
      <c r="C138" s="179" t="s">
        <v>292</v>
      </c>
      <c r="D138" s="179" t="s">
        <v>118</v>
      </c>
      <c r="E138" s="180" t="s">
        <v>1297</v>
      </c>
      <c r="F138" s="181" t="s">
        <v>1298</v>
      </c>
      <c r="G138" s="182" t="s">
        <v>1223</v>
      </c>
      <c r="H138" s="183">
        <v>3</v>
      </c>
      <c r="I138" s="184"/>
      <c r="J138" s="185">
        <f>ROUND(I138*H138,2)</f>
        <v>0</v>
      </c>
      <c r="K138" s="181" t="s">
        <v>1275</v>
      </c>
      <c r="L138" s="40"/>
      <c r="M138" s="186" t="s">
        <v>19</v>
      </c>
      <c r="N138" s="187" t="s">
        <v>39</v>
      </c>
      <c r="O138" s="65"/>
      <c r="P138" s="188">
        <f>O138*H138</f>
        <v>0</v>
      </c>
      <c r="Q138" s="188">
        <v>0</v>
      </c>
      <c r="R138" s="188">
        <f>Q138*H138</f>
        <v>0</v>
      </c>
      <c r="S138" s="188">
        <v>0</v>
      </c>
      <c r="T138" s="189">
        <f>S138*H138</f>
        <v>0</v>
      </c>
      <c r="U138" s="35"/>
      <c r="V138" s="35"/>
      <c r="W138" s="35"/>
      <c r="X138" s="35"/>
      <c r="Y138" s="35"/>
      <c r="Z138" s="35"/>
      <c r="AA138" s="35"/>
      <c r="AB138" s="35"/>
      <c r="AC138" s="35"/>
      <c r="AD138" s="35"/>
      <c r="AE138" s="35"/>
      <c r="AR138" s="190" t="s">
        <v>181</v>
      </c>
      <c r="AT138" s="190" t="s">
        <v>118</v>
      </c>
      <c r="AU138" s="190" t="s">
        <v>76</v>
      </c>
      <c r="AY138" s="18" t="s">
        <v>117</v>
      </c>
      <c r="BE138" s="191">
        <f>IF(N138="základní",J138,0)</f>
        <v>0</v>
      </c>
      <c r="BF138" s="191">
        <f>IF(N138="snížená",J138,0)</f>
        <v>0</v>
      </c>
      <c r="BG138" s="191">
        <f>IF(N138="zákl. přenesená",J138,0)</f>
        <v>0</v>
      </c>
      <c r="BH138" s="191">
        <f>IF(N138="sníž. přenesená",J138,0)</f>
        <v>0</v>
      </c>
      <c r="BI138" s="191">
        <f>IF(N138="nulová",J138,0)</f>
        <v>0</v>
      </c>
      <c r="BJ138" s="18" t="s">
        <v>76</v>
      </c>
      <c r="BK138" s="191">
        <f>ROUND(I138*H138,2)</f>
        <v>0</v>
      </c>
      <c r="BL138" s="18" t="s">
        <v>181</v>
      </c>
      <c r="BM138" s="190" t="s">
        <v>1299</v>
      </c>
    </row>
    <row r="139" spans="1:65" s="2" customFormat="1" ht="19.5">
      <c r="A139" s="35"/>
      <c r="B139" s="36"/>
      <c r="C139" s="37"/>
      <c r="D139" s="192" t="s">
        <v>125</v>
      </c>
      <c r="E139" s="37"/>
      <c r="F139" s="193" t="s">
        <v>1300</v>
      </c>
      <c r="G139" s="37"/>
      <c r="H139" s="37"/>
      <c r="I139" s="109"/>
      <c r="J139" s="37"/>
      <c r="K139" s="37"/>
      <c r="L139" s="40"/>
      <c r="M139" s="194"/>
      <c r="N139" s="195"/>
      <c r="O139" s="65"/>
      <c r="P139" s="65"/>
      <c r="Q139" s="65"/>
      <c r="R139" s="65"/>
      <c r="S139" s="65"/>
      <c r="T139" s="66"/>
      <c r="U139" s="35"/>
      <c r="V139" s="35"/>
      <c r="W139" s="35"/>
      <c r="X139" s="35"/>
      <c r="Y139" s="35"/>
      <c r="Z139" s="35"/>
      <c r="AA139" s="35"/>
      <c r="AB139" s="35"/>
      <c r="AC139" s="35"/>
      <c r="AD139" s="35"/>
      <c r="AE139" s="35"/>
      <c r="AT139" s="18" t="s">
        <v>125</v>
      </c>
      <c r="AU139" s="18" t="s">
        <v>76</v>
      </c>
    </row>
    <row r="140" spans="1:65" s="2" customFormat="1" ht="16.5" customHeight="1">
      <c r="A140" s="35"/>
      <c r="B140" s="36"/>
      <c r="C140" s="179" t="s">
        <v>1301</v>
      </c>
      <c r="D140" s="179" t="s">
        <v>118</v>
      </c>
      <c r="E140" s="180" t="s">
        <v>1302</v>
      </c>
      <c r="F140" s="181" t="s">
        <v>1303</v>
      </c>
      <c r="G140" s="182" t="s">
        <v>1223</v>
      </c>
      <c r="H140" s="183">
        <v>6</v>
      </c>
      <c r="I140" s="184"/>
      <c r="J140" s="185">
        <f>ROUND(I140*H140,2)</f>
        <v>0</v>
      </c>
      <c r="K140" s="181" t="s">
        <v>1275</v>
      </c>
      <c r="L140" s="40"/>
      <c r="M140" s="186" t="s">
        <v>19</v>
      </c>
      <c r="N140" s="187" t="s">
        <v>39</v>
      </c>
      <c r="O140" s="65"/>
      <c r="P140" s="188">
        <f>O140*H140</f>
        <v>0</v>
      </c>
      <c r="Q140" s="188">
        <v>0</v>
      </c>
      <c r="R140" s="188">
        <f>Q140*H140</f>
        <v>0</v>
      </c>
      <c r="S140" s="188">
        <v>0</v>
      </c>
      <c r="T140" s="189">
        <f>S140*H140</f>
        <v>0</v>
      </c>
      <c r="U140" s="35"/>
      <c r="V140" s="35"/>
      <c r="W140" s="35"/>
      <c r="X140" s="35"/>
      <c r="Y140" s="35"/>
      <c r="Z140" s="35"/>
      <c r="AA140" s="35"/>
      <c r="AB140" s="35"/>
      <c r="AC140" s="35"/>
      <c r="AD140" s="35"/>
      <c r="AE140" s="35"/>
      <c r="AR140" s="190" t="s">
        <v>181</v>
      </c>
      <c r="AT140" s="190" t="s">
        <v>118</v>
      </c>
      <c r="AU140" s="190" t="s">
        <v>76</v>
      </c>
      <c r="AY140" s="18" t="s">
        <v>117</v>
      </c>
      <c r="BE140" s="191">
        <f>IF(N140="základní",J140,0)</f>
        <v>0</v>
      </c>
      <c r="BF140" s="191">
        <f>IF(N140="snížená",J140,0)</f>
        <v>0</v>
      </c>
      <c r="BG140" s="191">
        <f>IF(N140="zákl. přenesená",J140,0)</f>
        <v>0</v>
      </c>
      <c r="BH140" s="191">
        <f>IF(N140="sníž. přenesená",J140,0)</f>
        <v>0</v>
      </c>
      <c r="BI140" s="191">
        <f>IF(N140="nulová",J140,0)</f>
        <v>0</v>
      </c>
      <c r="BJ140" s="18" t="s">
        <v>76</v>
      </c>
      <c r="BK140" s="191">
        <f>ROUND(I140*H140,2)</f>
        <v>0</v>
      </c>
      <c r="BL140" s="18" t="s">
        <v>181</v>
      </c>
      <c r="BM140" s="190" t="s">
        <v>1304</v>
      </c>
    </row>
    <row r="141" spans="1:65" s="2" customFormat="1" ht="19.5">
      <c r="A141" s="35"/>
      <c r="B141" s="36"/>
      <c r="C141" s="37"/>
      <c r="D141" s="192" t="s">
        <v>125</v>
      </c>
      <c r="E141" s="37"/>
      <c r="F141" s="193" t="s">
        <v>1305</v>
      </c>
      <c r="G141" s="37"/>
      <c r="H141" s="37"/>
      <c r="I141" s="109"/>
      <c r="J141" s="37"/>
      <c r="K141" s="37"/>
      <c r="L141" s="40"/>
      <c r="M141" s="194"/>
      <c r="N141" s="195"/>
      <c r="O141" s="65"/>
      <c r="P141" s="65"/>
      <c r="Q141" s="65"/>
      <c r="R141" s="65"/>
      <c r="S141" s="65"/>
      <c r="T141" s="66"/>
      <c r="U141" s="35"/>
      <c r="V141" s="35"/>
      <c r="W141" s="35"/>
      <c r="X141" s="35"/>
      <c r="Y141" s="35"/>
      <c r="Z141" s="35"/>
      <c r="AA141" s="35"/>
      <c r="AB141" s="35"/>
      <c r="AC141" s="35"/>
      <c r="AD141" s="35"/>
      <c r="AE141" s="35"/>
      <c r="AT141" s="18" t="s">
        <v>125</v>
      </c>
      <c r="AU141" s="18" t="s">
        <v>76</v>
      </c>
    </row>
    <row r="142" spans="1:65" s="11" customFormat="1" ht="25.9" customHeight="1">
      <c r="B142" s="165"/>
      <c r="C142" s="166"/>
      <c r="D142" s="167" t="s">
        <v>67</v>
      </c>
      <c r="E142" s="168" t="s">
        <v>1306</v>
      </c>
      <c r="F142" s="168" t="s">
        <v>1307</v>
      </c>
      <c r="G142" s="166"/>
      <c r="H142" s="166"/>
      <c r="I142" s="169"/>
      <c r="J142" s="170">
        <f>BK142</f>
        <v>0</v>
      </c>
      <c r="K142" s="166"/>
      <c r="L142" s="171"/>
      <c r="M142" s="172"/>
      <c r="N142" s="173"/>
      <c r="O142" s="173"/>
      <c r="P142" s="174">
        <f>SUM(P143:P150)</f>
        <v>0</v>
      </c>
      <c r="Q142" s="173"/>
      <c r="R142" s="174">
        <f>SUM(R143:R150)</f>
        <v>0</v>
      </c>
      <c r="S142" s="173"/>
      <c r="T142" s="175">
        <f>SUM(T143:T150)</f>
        <v>0</v>
      </c>
      <c r="AR142" s="176" t="s">
        <v>123</v>
      </c>
      <c r="AT142" s="177" t="s">
        <v>67</v>
      </c>
      <c r="AU142" s="177" t="s">
        <v>68</v>
      </c>
      <c r="AY142" s="176" t="s">
        <v>117</v>
      </c>
      <c r="BK142" s="178">
        <f>SUM(BK143:BK150)</f>
        <v>0</v>
      </c>
    </row>
    <row r="143" spans="1:65" s="2" customFormat="1" ht="16.5" customHeight="1">
      <c r="A143" s="35"/>
      <c r="B143" s="36"/>
      <c r="C143" s="179" t="s">
        <v>158</v>
      </c>
      <c r="D143" s="179" t="s">
        <v>118</v>
      </c>
      <c r="E143" s="180" t="s">
        <v>1308</v>
      </c>
      <c r="F143" s="181" t="s">
        <v>1309</v>
      </c>
      <c r="G143" s="182" t="s">
        <v>121</v>
      </c>
      <c r="H143" s="183">
        <v>88</v>
      </c>
      <c r="I143" s="184"/>
      <c r="J143" s="185">
        <f>ROUND(I143*H143,2)</f>
        <v>0</v>
      </c>
      <c r="K143" s="181" t="s">
        <v>519</v>
      </c>
      <c r="L143" s="40"/>
      <c r="M143" s="186" t="s">
        <v>19</v>
      </c>
      <c r="N143" s="187" t="s">
        <v>39</v>
      </c>
      <c r="O143" s="65"/>
      <c r="P143" s="188">
        <f>O143*H143</f>
        <v>0</v>
      </c>
      <c r="Q143" s="188">
        <v>0</v>
      </c>
      <c r="R143" s="188">
        <f>Q143*H143</f>
        <v>0</v>
      </c>
      <c r="S143" s="188">
        <v>0</v>
      </c>
      <c r="T143" s="189">
        <f>S143*H143</f>
        <v>0</v>
      </c>
      <c r="U143" s="35"/>
      <c r="V143" s="35"/>
      <c r="W143" s="35"/>
      <c r="X143" s="35"/>
      <c r="Y143" s="35"/>
      <c r="Z143" s="35"/>
      <c r="AA143" s="35"/>
      <c r="AB143" s="35"/>
      <c r="AC143" s="35"/>
      <c r="AD143" s="35"/>
      <c r="AE143" s="35"/>
      <c r="AR143" s="190" t="s">
        <v>1310</v>
      </c>
      <c r="AT143" s="190" t="s">
        <v>118</v>
      </c>
      <c r="AU143" s="190" t="s">
        <v>76</v>
      </c>
      <c r="AY143" s="18" t="s">
        <v>117</v>
      </c>
      <c r="BE143" s="191">
        <f>IF(N143="základní",J143,0)</f>
        <v>0</v>
      </c>
      <c r="BF143" s="191">
        <f>IF(N143="snížená",J143,0)</f>
        <v>0</v>
      </c>
      <c r="BG143" s="191">
        <f>IF(N143="zákl. přenesená",J143,0)</f>
        <v>0</v>
      </c>
      <c r="BH143" s="191">
        <f>IF(N143="sníž. přenesená",J143,0)</f>
        <v>0</v>
      </c>
      <c r="BI143" s="191">
        <f>IF(N143="nulová",J143,0)</f>
        <v>0</v>
      </c>
      <c r="BJ143" s="18" t="s">
        <v>76</v>
      </c>
      <c r="BK143" s="191">
        <f>ROUND(I143*H143,2)</f>
        <v>0</v>
      </c>
      <c r="BL143" s="18" t="s">
        <v>1310</v>
      </c>
      <c r="BM143" s="190" t="s">
        <v>1311</v>
      </c>
    </row>
    <row r="144" spans="1:65" s="2" customFormat="1" ht="19.5">
      <c r="A144" s="35"/>
      <c r="B144" s="36"/>
      <c r="C144" s="37"/>
      <c r="D144" s="192" t="s">
        <v>125</v>
      </c>
      <c r="E144" s="37"/>
      <c r="F144" s="193" t="s">
        <v>1312</v>
      </c>
      <c r="G144" s="37"/>
      <c r="H144" s="37"/>
      <c r="I144" s="109"/>
      <c r="J144" s="37"/>
      <c r="K144" s="37"/>
      <c r="L144" s="40"/>
      <c r="M144" s="194"/>
      <c r="N144" s="195"/>
      <c r="O144" s="65"/>
      <c r="P144" s="65"/>
      <c r="Q144" s="65"/>
      <c r="R144" s="65"/>
      <c r="S144" s="65"/>
      <c r="T144" s="66"/>
      <c r="U144" s="35"/>
      <c r="V144" s="35"/>
      <c r="W144" s="35"/>
      <c r="X144" s="35"/>
      <c r="Y144" s="35"/>
      <c r="Z144" s="35"/>
      <c r="AA144" s="35"/>
      <c r="AB144" s="35"/>
      <c r="AC144" s="35"/>
      <c r="AD144" s="35"/>
      <c r="AE144" s="35"/>
      <c r="AT144" s="18" t="s">
        <v>125</v>
      </c>
      <c r="AU144" s="18" t="s">
        <v>76</v>
      </c>
    </row>
    <row r="145" spans="1:65" s="2" customFormat="1" ht="16.5" customHeight="1">
      <c r="A145" s="35"/>
      <c r="B145" s="36"/>
      <c r="C145" s="179" t="s">
        <v>487</v>
      </c>
      <c r="D145" s="179" t="s">
        <v>118</v>
      </c>
      <c r="E145" s="180" t="s">
        <v>1313</v>
      </c>
      <c r="F145" s="181" t="s">
        <v>1314</v>
      </c>
      <c r="G145" s="182" t="s">
        <v>121</v>
      </c>
      <c r="H145" s="183">
        <v>44</v>
      </c>
      <c r="I145" s="184"/>
      <c r="J145" s="185">
        <f>ROUND(I145*H145,2)</f>
        <v>0</v>
      </c>
      <c r="K145" s="181" t="s">
        <v>1306</v>
      </c>
      <c r="L145" s="40"/>
      <c r="M145" s="186" t="s">
        <v>19</v>
      </c>
      <c r="N145" s="187" t="s">
        <v>39</v>
      </c>
      <c r="O145" s="65"/>
      <c r="P145" s="188">
        <f>O145*H145</f>
        <v>0</v>
      </c>
      <c r="Q145" s="188">
        <v>0</v>
      </c>
      <c r="R145" s="188">
        <f>Q145*H145</f>
        <v>0</v>
      </c>
      <c r="S145" s="188">
        <v>0</v>
      </c>
      <c r="T145" s="189">
        <f>S145*H145</f>
        <v>0</v>
      </c>
      <c r="U145" s="35"/>
      <c r="V145" s="35"/>
      <c r="W145" s="35"/>
      <c r="X145" s="35"/>
      <c r="Y145" s="35"/>
      <c r="Z145" s="35"/>
      <c r="AA145" s="35"/>
      <c r="AB145" s="35"/>
      <c r="AC145" s="35"/>
      <c r="AD145" s="35"/>
      <c r="AE145" s="35"/>
      <c r="AR145" s="190" t="s">
        <v>1310</v>
      </c>
      <c r="AT145" s="190" t="s">
        <v>118</v>
      </c>
      <c r="AU145" s="190" t="s">
        <v>76</v>
      </c>
      <c r="AY145" s="18" t="s">
        <v>117</v>
      </c>
      <c r="BE145" s="191">
        <f>IF(N145="základní",J145,0)</f>
        <v>0</v>
      </c>
      <c r="BF145" s="191">
        <f>IF(N145="snížená",J145,0)</f>
        <v>0</v>
      </c>
      <c r="BG145" s="191">
        <f>IF(N145="zákl. přenesená",J145,0)</f>
        <v>0</v>
      </c>
      <c r="BH145" s="191">
        <f>IF(N145="sníž. přenesená",J145,0)</f>
        <v>0</v>
      </c>
      <c r="BI145" s="191">
        <f>IF(N145="nulová",J145,0)</f>
        <v>0</v>
      </c>
      <c r="BJ145" s="18" t="s">
        <v>76</v>
      </c>
      <c r="BK145" s="191">
        <f>ROUND(I145*H145,2)</f>
        <v>0</v>
      </c>
      <c r="BL145" s="18" t="s">
        <v>1310</v>
      </c>
      <c r="BM145" s="190" t="s">
        <v>1315</v>
      </c>
    </row>
    <row r="146" spans="1:65" s="2" customFormat="1" ht="19.5">
      <c r="A146" s="35"/>
      <c r="B146" s="36"/>
      <c r="C146" s="37"/>
      <c r="D146" s="192" t="s">
        <v>125</v>
      </c>
      <c r="E146" s="37"/>
      <c r="F146" s="193" t="s">
        <v>1316</v>
      </c>
      <c r="G146" s="37"/>
      <c r="H146" s="37"/>
      <c r="I146" s="109"/>
      <c r="J146" s="37"/>
      <c r="K146" s="37"/>
      <c r="L146" s="40"/>
      <c r="M146" s="194"/>
      <c r="N146" s="195"/>
      <c r="O146" s="65"/>
      <c r="P146" s="65"/>
      <c r="Q146" s="65"/>
      <c r="R146" s="65"/>
      <c r="S146" s="65"/>
      <c r="T146" s="66"/>
      <c r="U146" s="35"/>
      <c r="V146" s="35"/>
      <c r="W146" s="35"/>
      <c r="X146" s="35"/>
      <c r="Y146" s="35"/>
      <c r="Z146" s="35"/>
      <c r="AA146" s="35"/>
      <c r="AB146" s="35"/>
      <c r="AC146" s="35"/>
      <c r="AD146" s="35"/>
      <c r="AE146" s="35"/>
      <c r="AT146" s="18" t="s">
        <v>125</v>
      </c>
      <c r="AU146" s="18" t="s">
        <v>76</v>
      </c>
    </row>
    <row r="147" spans="1:65" s="2" customFormat="1" ht="16.5" customHeight="1">
      <c r="A147" s="35"/>
      <c r="B147" s="36"/>
      <c r="C147" s="179" t="s">
        <v>489</v>
      </c>
      <c r="D147" s="179" t="s">
        <v>118</v>
      </c>
      <c r="E147" s="180" t="s">
        <v>1317</v>
      </c>
      <c r="F147" s="181" t="s">
        <v>1318</v>
      </c>
      <c r="G147" s="182" t="s">
        <v>121</v>
      </c>
      <c r="H147" s="183">
        <v>68</v>
      </c>
      <c r="I147" s="184"/>
      <c r="J147" s="185">
        <f>ROUND(I147*H147,2)</f>
        <v>0</v>
      </c>
      <c r="K147" s="181" t="s">
        <v>1306</v>
      </c>
      <c r="L147" s="40"/>
      <c r="M147" s="186" t="s">
        <v>19</v>
      </c>
      <c r="N147" s="187" t="s">
        <v>39</v>
      </c>
      <c r="O147" s="65"/>
      <c r="P147" s="188">
        <f>O147*H147</f>
        <v>0</v>
      </c>
      <c r="Q147" s="188">
        <v>0</v>
      </c>
      <c r="R147" s="188">
        <f>Q147*H147</f>
        <v>0</v>
      </c>
      <c r="S147" s="188">
        <v>0</v>
      </c>
      <c r="T147" s="189">
        <f>S147*H147</f>
        <v>0</v>
      </c>
      <c r="U147" s="35"/>
      <c r="V147" s="35"/>
      <c r="W147" s="35"/>
      <c r="X147" s="35"/>
      <c r="Y147" s="35"/>
      <c r="Z147" s="35"/>
      <c r="AA147" s="35"/>
      <c r="AB147" s="35"/>
      <c r="AC147" s="35"/>
      <c r="AD147" s="35"/>
      <c r="AE147" s="35"/>
      <c r="AR147" s="190" t="s">
        <v>1310</v>
      </c>
      <c r="AT147" s="190" t="s">
        <v>118</v>
      </c>
      <c r="AU147" s="190" t="s">
        <v>76</v>
      </c>
      <c r="AY147" s="18" t="s">
        <v>117</v>
      </c>
      <c r="BE147" s="191">
        <f>IF(N147="základní",J147,0)</f>
        <v>0</v>
      </c>
      <c r="BF147" s="191">
        <f>IF(N147="snížená",J147,0)</f>
        <v>0</v>
      </c>
      <c r="BG147" s="191">
        <f>IF(N147="zákl. přenesená",J147,0)</f>
        <v>0</v>
      </c>
      <c r="BH147" s="191">
        <f>IF(N147="sníž. přenesená",J147,0)</f>
        <v>0</v>
      </c>
      <c r="BI147" s="191">
        <f>IF(N147="nulová",J147,0)</f>
        <v>0</v>
      </c>
      <c r="BJ147" s="18" t="s">
        <v>76</v>
      </c>
      <c r="BK147" s="191">
        <f>ROUND(I147*H147,2)</f>
        <v>0</v>
      </c>
      <c r="BL147" s="18" t="s">
        <v>1310</v>
      </c>
      <c r="BM147" s="190" t="s">
        <v>1319</v>
      </c>
    </row>
    <row r="148" spans="1:65" s="2" customFormat="1" ht="19.5">
      <c r="A148" s="35"/>
      <c r="B148" s="36"/>
      <c r="C148" s="37"/>
      <c r="D148" s="192" t="s">
        <v>125</v>
      </c>
      <c r="E148" s="37"/>
      <c r="F148" s="193" t="s">
        <v>1320</v>
      </c>
      <c r="G148" s="37"/>
      <c r="H148" s="37"/>
      <c r="I148" s="109"/>
      <c r="J148" s="37"/>
      <c r="K148" s="37"/>
      <c r="L148" s="40"/>
      <c r="M148" s="194"/>
      <c r="N148" s="195"/>
      <c r="O148" s="65"/>
      <c r="P148" s="65"/>
      <c r="Q148" s="65"/>
      <c r="R148" s="65"/>
      <c r="S148" s="65"/>
      <c r="T148" s="66"/>
      <c r="U148" s="35"/>
      <c r="V148" s="35"/>
      <c r="W148" s="35"/>
      <c r="X148" s="35"/>
      <c r="Y148" s="35"/>
      <c r="Z148" s="35"/>
      <c r="AA148" s="35"/>
      <c r="AB148" s="35"/>
      <c r="AC148" s="35"/>
      <c r="AD148" s="35"/>
      <c r="AE148" s="35"/>
      <c r="AT148" s="18" t="s">
        <v>125</v>
      </c>
      <c r="AU148" s="18" t="s">
        <v>76</v>
      </c>
    </row>
    <row r="149" spans="1:65" s="2" customFormat="1" ht="16.5" customHeight="1">
      <c r="A149" s="35"/>
      <c r="B149" s="36"/>
      <c r="C149" s="179" t="s">
        <v>493</v>
      </c>
      <c r="D149" s="179" t="s">
        <v>118</v>
      </c>
      <c r="E149" s="180" t="s">
        <v>1321</v>
      </c>
      <c r="F149" s="181" t="s">
        <v>1322</v>
      </c>
      <c r="G149" s="182" t="s">
        <v>121</v>
      </c>
      <c r="H149" s="183">
        <v>16</v>
      </c>
      <c r="I149" s="184"/>
      <c r="J149" s="185">
        <f>ROUND(I149*H149,2)</f>
        <v>0</v>
      </c>
      <c r="K149" s="181" t="s">
        <v>1306</v>
      </c>
      <c r="L149" s="40"/>
      <c r="M149" s="186" t="s">
        <v>19</v>
      </c>
      <c r="N149" s="187" t="s">
        <v>39</v>
      </c>
      <c r="O149" s="65"/>
      <c r="P149" s="188">
        <f>O149*H149</f>
        <v>0</v>
      </c>
      <c r="Q149" s="188">
        <v>0</v>
      </c>
      <c r="R149" s="188">
        <f>Q149*H149</f>
        <v>0</v>
      </c>
      <c r="S149" s="188">
        <v>0</v>
      </c>
      <c r="T149" s="189">
        <f>S149*H149</f>
        <v>0</v>
      </c>
      <c r="U149" s="35"/>
      <c r="V149" s="35"/>
      <c r="W149" s="35"/>
      <c r="X149" s="35"/>
      <c r="Y149" s="35"/>
      <c r="Z149" s="35"/>
      <c r="AA149" s="35"/>
      <c r="AB149" s="35"/>
      <c r="AC149" s="35"/>
      <c r="AD149" s="35"/>
      <c r="AE149" s="35"/>
      <c r="AR149" s="190" t="s">
        <v>1310</v>
      </c>
      <c r="AT149" s="190" t="s">
        <v>118</v>
      </c>
      <c r="AU149" s="190" t="s">
        <v>76</v>
      </c>
      <c r="AY149" s="18" t="s">
        <v>117</v>
      </c>
      <c r="BE149" s="191">
        <f>IF(N149="základní",J149,0)</f>
        <v>0</v>
      </c>
      <c r="BF149" s="191">
        <f>IF(N149="snížená",J149,0)</f>
        <v>0</v>
      </c>
      <c r="BG149" s="191">
        <f>IF(N149="zákl. přenesená",J149,0)</f>
        <v>0</v>
      </c>
      <c r="BH149" s="191">
        <f>IF(N149="sníž. přenesená",J149,0)</f>
        <v>0</v>
      </c>
      <c r="BI149" s="191">
        <f>IF(N149="nulová",J149,0)</f>
        <v>0</v>
      </c>
      <c r="BJ149" s="18" t="s">
        <v>76</v>
      </c>
      <c r="BK149" s="191">
        <f>ROUND(I149*H149,2)</f>
        <v>0</v>
      </c>
      <c r="BL149" s="18" t="s">
        <v>1310</v>
      </c>
      <c r="BM149" s="190" t="s">
        <v>1323</v>
      </c>
    </row>
    <row r="150" spans="1:65" s="2" customFormat="1" ht="19.5">
      <c r="A150" s="35"/>
      <c r="B150" s="36"/>
      <c r="C150" s="37"/>
      <c r="D150" s="192" t="s">
        <v>125</v>
      </c>
      <c r="E150" s="37"/>
      <c r="F150" s="193" t="s">
        <v>1324</v>
      </c>
      <c r="G150" s="37"/>
      <c r="H150" s="37"/>
      <c r="I150" s="109"/>
      <c r="J150" s="37"/>
      <c r="K150" s="37"/>
      <c r="L150" s="40"/>
      <c r="M150" s="194"/>
      <c r="N150" s="195"/>
      <c r="O150" s="65"/>
      <c r="P150" s="65"/>
      <c r="Q150" s="65"/>
      <c r="R150" s="65"/>
      <c r="S150" s="65"/>
      <c r="T150" s="66"/>
      <c r="U150" s="35"/>
      <c r="V150" s="35"/>
      <c r="W150" s="35"/>
      <c r="X150" s="35"/>
      <c r="Y150" s="35"/>
      <c r="Z150" s="35"/>
      <c r="AA150" s="35"/>
      <c r="AB150" s="35"/>
      <c r="AC150" s="35"/>
      <c r="AD150" s="35"/>
      <c r="AE150" s="35"/>
      <c r="AT150" s="18" t="s">
        <v>125</v>
      </c>
      <c r="AU150" s="18" t="s">
        <v>76</v>
      </c>
    </row>
    <row r="151" spans="1:65" s="11" customFormat="1" ht="25.9" customHeight="1">
      <c r="B151" s="165"/>
      <c r="C151" s="166"/>
      <c r="D151" s="167" t="s">
        <v>67</v>
      </c>
      <c r="E151" s="168" t="s">
        <v>1325</v>
      </c>
      <c r="F151" s="168" t="s">
        <v>1326</v>
      </c>
      <c r="G151" s="166"/>
      <c r="H151" s="166"/>
      <c r="I151" s="169"/>
      <c r="J151" s="170">
        <f>BK151</f>
        <v>0</v>
      </c>
      <c r="K151" s="166"/>
      <c r="L151" s="171"/>
      <c r="M151" s="172"/>
      <c r="N151" s="173"/>
      <c r="O151" s="173"/>
      <c r="P151" s="174">
        <f>SUM(P152:P210)</f>
        <v>0</v>
      </c>
      <c r="Q151" s="173"/>
      <c r="R151" s="174">
        <f>SUM(R152:R210)</f>
        <v>1.1663600000000003</v>
      </c>
      <c r="S151" s="173"/>
      <c r="T151" s="175">
        <f>SUM(T152:T210)</f>
        <v>0</v>
      </c>
      <c r="AR151" s="176" t="s">
        <v>76</v>
      </c>
      <c r="AT151" s="177" t="s">
        <v>67</v>
      </c>
      <c r="AU151" s="177" t="s">
        <v>68</v>
      </c>
      <c r="AY151" s="176" t="s">
        <v>117</v>
      </c>
      <c r="BK151" s="178">
        <f>SUM(BK152:BK210)</f>
        <v>0</v>
      </c>
    </row>
    <row r="152" spans="1:65" s="2" customFormat="1" ht="16.5" customHeight="1">
      <c r="A152" s="35"/>
      <c r="B152" s="36"/>
      <c r="C152" s="179" t="s">
        <v>170</v>
      </c>
      <c r="D152" s="179" t="s">
        <v>118</v>
      </c>
      <c r="E152" s="180" t="s">
        <v>1327</v>
      </c>
      <c r="F152" s="181" t="s">
        <v>1328</v>
      </c>
      <c r="G152" s="182" t="s">
        <v>1223</v>
      </c>
      <c r="H152" s="183">
        <v>66</v>
      </c>
      <c r="I152" s="184"/>
      <c r="J152" s="185">
        <f>ROUND(I152*H152,2)</f>
        <v>0</v>
      </c>
      <c r="K152" s="181" t="s">
        <v>519</v>
      </c>
      <c r="L152" s="40"/>
      <c r="M152" s="186" t="s">
        <v>19</v>
      </c>
      <c r="N152" s="187" t="s">
        <v>39</v>
      </c>
      <c r="O152" s="65"/>
      <c r="P152" s="188">
        <f>O152*H152</f>
        <v>0</v>
      </c>
      <c r="Q152" s="188">
        <v>0</v>
      </c>
      <c r="R152" s="188">
        <f>Q152*H152</f>
        <v>0</v>
      </c>
      <c r="S152" s="188">
        <v>0</v>
      </c>
      <c r="T152" s="189">
        <f>S152*H152</f>
        <v>0</v>
      </c>
      <c r="U152" s="35"/>
      <c r="V152" s="35"/>
      <c r="W152" s="35"/>
      <c r="X152" s="35"/>
      <c r="Y152" s="35"/>
      <c r="Z152" s="35"/>
      <c r="AA152" s="35"/>
      <c r="AB152" s="35"/>
      <c r="AC152" s="35"/>
      <c r="AD152" s="35"/>
      <c r="AE152" s="35"/>
      <c r="AR152" s="190" t="s">
        <v>123</v>
      </c>
      <c r="AT152" s="190" t="s">
        <v>118</v>
      </c>
      <c r="AU152" s="190" t="s">
        <v>76</v>
      </c>
      <c r="AY152" s="18" t="s">
        <v>117</v>
      </c>
      <c r="BE152" s="191">
        <f>IF(N152="základní",J152,0)</f>
        <v>0</v>
      </c>
      <c r="BF152" s="191">
        <f>IF(N152="snížená",J152,0)</f>
        <v>0</v>
      </c>
      <c r="BG152" s="191">
        <f>IF(N152="zákl. přenesená",J152,0)</f>
        <v>0</v>
      </c>
      <c r="BH152" s="191">
        <f>IF(N152="sníž. přenesená",J152,0)</f>
        <v>0</v>
      </c>
      <c r="BI152" s="191">
        <f>IF(N152="nulová",J152,0)</f>
        <v>0</v>
      </c>
      <c r="BJ152" s="18" t="s">
        <v>76</v>
      </c>
      <c r="BK152" s="191">
        <f>ROUND(I152*H152,2)</f>
        <v>0</v>
      </c>
      <c r="BL152" s="18" t="s">
        <v>123</v>
      </c>
      <c r="BM152" s="190" t="s">
        <v>1329</v>
      </c>
    </row>
    <row r="153" spans="1:65" s="2" customFormat="1" ht="19.5">
      <c r="A153" s="35"/>
      <c r="B153" s="36"/>
      <c r="C153" s="37"/>
      <c r="D153" s="192" t="s">
        <v>125</v>
      </c>
      <c r="E153" s="37"/>
      <c r="F153" s="193" t="s">
        <v>1330</v>
      </c>
      <c r="G153" s="37"/>
      <c r="H153" s="37"/>
      <c r="I153" s="109"/>
      <c r="J153" s="37"/>
      <c r="K153" s="37"/>
      <c r="L153" s="40"/>
      <c r="M153" s="194"/>
      <c r="N153" s="195"/>
      <c r="O153" s="65"/>
      <c r="P153" s="65"/>
      <c r="Q153" s="65"/>
      <c r="R153" s="65"/>
      <c r="S153" s="65"/>
      <c r="T153" s="66"/>
      <c r="U153" s="35"/>
      <c r="V153" s="35"/>
      <c r="W153" s="35"/>
      <c r="X153" s="35"/>
      <c r="Y153" s="35"/>
      <c r="Z153" s="35"/>
      <c r="AA153" s="35"/>
      <c r="AB153" s="35"/>
      <c r="AC153" s="35"/>
      <c r="AD153" s="35"/>
      <c r="AE153" s="35"/>
      <c r="AT153" s="18" t="s">
        <v>125</v>
      </c>
      <c r="AU153" s="18" t="s">
        <v>76</v>
      </c>
    </row>
    <row r="154" spans="1:65" s="2" customFormat="1" ht="21.75" customHeight="1">
      <c r="A154" s="35"/>
      <c r="B154" s="36"/>
      <c r="C154" s="179" t="s">
        <v>8</v>
      </c>
      <c r="D154" s="179" t="s">
        <v>118</v>
      </c>
      <c r="E154" s="180" t="s">
        <v>1331</v>
      </c>
      <c r="F154" s="181" t="s">
        <v>1332</v>
      </c>
      <c r="G154" s="182" t="s">
        <v>1223</v>
      </c>
      <c r="H154" s="183">
        <v>64</v>
      </c>
      <c r="I154" s="184"/>
      <c r="J154" s="185">
        <f>ROUND(I154*H154,2)</f>
        <v>0</v>
      </c>
      <c r="K154" s="181" t="s">
        <v>519</v>
      </c>
      <c r="L154" s="40"/>
      <c r="M154" s="186" t="s">
        <v>19</v>
      </c>
      <c r="N154" s="187" t="s">
        <v>39</v>
      </c>
      <c r="O154" s="65"/>
      <c r="P154" s="188">
        <f>O154*H154</f>
        <v>0</v>
      </c>
      <c r="Q154" s="188">
        <v>0</v>
      </c>
      <c r="R154" s="188">
        <f>Q154*H154</f>
        <v>0</v>
      </c>
      <c r="S154" s="188">
        <v>0</v>
      </c>
      <c r="T154" s="189">
        <f>S154*H154</f>
        <v>0</v>
      </c>
      <c r="U154" s="35"/>
      <c r="V154" s="35"/>
      <c r="W154" s="35"/>
      <c r="X154" s="35"/>
      <c r="Y154" s="35"/>
      <c r="Z154" s="35"/>
      <c r="AA154" s="35"/>
      <c r="AB154" s="35"/>
      <c r="AC154" s="35"/>
      <c r="AD154" s="35"/>
      <c r="AE154" s="35"/>
      <c r="AR154" s="190" t="s">
        <v>123</v>
      </c>
      <c r="AT154" s="190" t="s">
        <v>118</v>
      </c>
      <c r="AU154" s="190" t="s">
        <v>76</v>
      </c>
      <c r="AY154" s="18" t="s">
        <v>117</v>
      </c>
      <c r="BE154" s="191">
        <f>IF(N154="základní",J154,0)</f>
        <v>0</v>
      </c>
      <c r="BF154" s="191">
        <f>IF(N154="snížená",J154,0)</f>
        <v>0</v>
      </c>
      <c r="BG154" s="191">
        <f>IF(N154="zákl. přenesená",J154,0)</f>
        <v>0</v>
      </c>
      <c r="BH154" s="191">
        <f>IF(N154="sníž. přenesená",J154,0)</f>
        <v>0</v>
      </c>
      <c r="BI154" s="191">
        <f>IF(N154="nulová",J154,0)</f>
        <v>0</v>
      </c>
      <c r="BJ154" s="18" t="s">
        <v>76</v>
      </c>
      <c r="BK154" s="191">
        <f>ROUND(I154*H154,2)</f>
        <v>0</v>
      </c>
      <c r="BL154" s="18" t="s">
        <v>123</v>
      </c>
      <c r="BM154" s="190" t="s">
        <v>1333</v>
      </c>
    </row>
    <row r="155" spans="1:65" s="2" customFormat="1" ht="29.25">
      <c r="A155" s="35"/>
      <c r="B155" s="36"/>
      <c r="C155" s="37"/>
      <c r="D155" s="192" t="s">
        <v>125</v>
      </c>
      <c r="E155" s="37"/>
      <c r="F155" s="193" t="s">
        <v>1334</v>
      </c>
      <c r="G155" s="37"/>
      <c r="H155" s="37"/>
      <c r="I155" s="109"/>
      <c r="J155" s="37"/>
      <c r="K155" s="37"/>
      <c r="L155" s="40"/>
      <c r="M155" s="194"/>
      <c r="N155" s="195"/>
      <c r="O155" s="65"/>
      <c r="P155" s="65"/>
      <c r="Q155" s="65"/>
      <c r="R155" s="65"/>
      <c r="S155" s="65"/>
      <c r="T155" s="66"/>
      <c r="U155" s="35"/>
      <c r="V155" s="35"/>
      <c r="W155" s="35"/>
      <c r="X155" s="35"/>
      <c r="Y155" s="35"/>
      <c r="Z155" s="35"/>
      <c r="AA155" s="35"/>
      <c r="AB155" s="35"/>
      <c r="AC155" s="35"/>
      <c r="AD155" s="35"/>
      <c r="AE155" s="35"/>
      <c r="AT155" s="18" t="s">
        <v>125</v>
      </c>
      <c r="AU155" s="18" t="s">
        <v>76</v>
      </c>
    </row>
    <row r="156" spans="1:65" s="2" customFormat="1" ht="21.75" customHeight="1">
      <c r="A156" s="35"/>
      <c r="B156" s="36"/>
      <c r="C156" s="179" t="s">
        <v>181</v>
      </c>
      <c r="D156" s="179" t="s">
        <v>118</v>
      </c>
      <c r="E156" s="180" t="s">
        <v>1335</v>
      </c>
      <c r="F156" s="181" t="s">
        <v>1336</v>
      </c>
      <c r="G156" s="182" t="s">
        <v>1223</v>
      </c>
      <c r="H156" s="183">
        <v>1</v>
      </c>
      <c r="I156" s="184"/>
      <c r="J156" s="185">
        <f>ROUND(I156*H156,2)</f>
        <v>0</v>
      </c>
      <c r="K156" s="181" t="s">
        <v>519</v>
      </c>
      <c r="L156" s="40"/>
      <c r="M156" s="186" t="s">
        <v>19</v>
      </c>
      <c r="N156" s="187" t="s">
        <v>39</v>
      </c>
      <c r="O156" s="65"/>
      <c r="P156" s="188">
        <f>O156*H156</f>
        <v>0</v>
      </c>
      <c r="Q156" s="188">
        <v>0</v>
      </c>
      <c r="R156" s="188">
        <f>Q156*H156</f>
        <v>0</v>
      </c>
      <c r="S156" s="188">
        <v>0</v>
      </c>
      <c r="T156" s="189">
        <f>S156*H156</f>
        <v>0</v>
      </c>
      <c r="U156" s="35"/>
      <c r="V156" s="35"/>
      <c r="W156" s="35"/>
      <c r="X156" s="35"/>
      <c r="Y156" s="35"/>
      <c r="Z156" s="35"/>
      <c r="AA156" s="35"/>
      <c r="AB156" s="35"/>
      <c r="AC156" s="35"/>
      <c r="AD156" s="35"/>
      <c r="AE156" s="35"/>
      <c r="AR156" s="190" t="s">
        <v>123</v>
      </c>
      <c r="AT156" s="190" t="s">
        <v>118</v>
      </c>
      <c r="AU156" s="190" t="s">
        <v>76</v>
      </c>
      <c r="AY156" s="18" t="s">
        <v>117</v>
      </c>
      <c r="BE156" s="191">
        <f>IF(N156="základní",J156,0)</f>
        <v>0</v>
      </c>
      <c r="BF156" s="191">
        <f>IF(N156="snížená",J156,0)</f>
        <v>0</v>
      </c>
      <c r="BG156" s="191">
        <f>IF(N156="zákl. přenesená",J156,0)</f>
        <v>0</v>
      </c>
      <c r="BH156" s="191">
        <f>IF(N156="sníž. přenesená",J156,0)</f>
        <v>0</v>
      </c>
      <c r="BI156" s="191">
        <f>IF(N156="nulová",J156,0)</f>
        <v>0</v>
      </c>
      <c r="BJ156" s="18" t="s">
        <v>76</v>
      </c>
      <c r="BK156" s="191">
        <f>ROUND(I156*H156,2)</f>
        <v>0</v>
      </c>
      <c r="BL156" s="18" t="s">
        <v>123</v>
      </c>
      <c r="BM156" s="190" t="s">
        <v>1337</v>
      </c>
    </row>
    <row r="157" spans="1:65" s="2" customFormat="1" ht="29.25">
      <c r="A157" s="35"/>
      <c r="B157" s="36"/>
      <c r="C157" s="37"/>
      <c r="D157" s="192" t="s">
        <v>125</v>
      </c>
      <c r="E157" s="37"/>
      <c r="F157" s="193" t="s">
        <v>1338</v>
      </c>
      <c r="G157" s="37"/>
      <c r="H157" s="37"/>
      <c r="I157" s="109"/>
      <c r="J157" s="37"/>
      <c r="K157" s="37"/>
      <c r="L157" s="40"/>
      <c r="M157" s="194"/>
      <c r="N157" s="195"/>
      <c r="O157" s="65"/>
      <c r="P157" s="65"/>
      <c r="Q157" s="65"/>
      <c r="R157" s="65"/>
      <c r="S157" s="65"/>
      <c r="T157" s="66"/>
      <c r="U157" s="35"/>
      <c r="V157" s="35"/>
      <c r="W157" s="35"/>
      <c r="X157" s="35"/>
      <c r="Y157" s="35"/>
      <c r="Z157" s="35"/>
      <c r="AA157" s="35"/>
      <c r="AB157" s="35"/>
      <c r="AC157" s="35"/>
      <c r="AD157" s="35"/>
      <c r="AE157" s="35"/>
      <c r="AT157" s="18" t="s">
        <v>125</v>
      </c>
      <c r="AU157" s="18" t="s">
        <v>76</v>
      </c>
    </row>
    <row r="158" spans="1:65" s="2" customFormat="1" ht="21.75" customHeight="1">
      <c r="A158" s="35"/>
      <c r="B158" s="36"/>
      <c r="C158" s="179" t="s">
        <v>185</v>
      </c>
      <c r="D158" s="179" t="s">
        <v>118</v>
      </c>
      <c r="E158" s="180" t="s">
        <v>1335</v>
      </c>
      <c r="F158" s="181" t="s">
        <v>1336</v>
      </c>
      <c r="G158" s="182" t="s">
        <v>1223</v>
      </c>
      <c r="H158" s="183">
        <v>1</v>
      </c>
      <c r="I158" s="184"/>
      <c r="J158" s="185">
        <f>ROUND(I158*H158,2)</f>
        <v>0</v>
      </c>
      <c r="K158" s="181" t="s">
        <v>519</v>
      </c>
      <c r="L158" s="40"/>
      <c r="M158" s="186" t="s">
        <v>19</v>
      </c>
      <c r="N158" s="187" t="s">
        <v>39</v>
      </c>
      <c r="O158" s="65"/>
      <c r="P158" s="188">
        <f>O158*H158</f>
        <v>0</v>
      </c>
      <c r="Q158" s="188">
        <v>0</v>
      </c>
      <c r="R158" s="188">
        <f>Q158*H158</f>
        <v>0</v>
      </c>
      <c r="S158" s="188">
        <v>0</v>
      </c>
      <c r="T158" s="189">
        <f>S158*H158</f>
        <v>0</v>
      </c>
      <c r="U158" s="35"/>
      <c r="V158" s="35"/>
      <c r="W158" s="35"/>
      <c r="X158" s="35"/>
      <c r="Y158" s="35"/>
      <c r="Z158" s="35"/>
      <c r="AA158" s="35"/>
      <c r="AB158" s="35"/>
      <c r="AC158" s="35"/>
      <c r="AD158" s="35"/>
      <c r="AE158" s="35"/>
      <c r="AR158" s="190" t="s">
        <v>123</v>
      </c>
      <c r="AT158" s="190" t="s">
        <v>118</v>
      </c>
      <c r="AU158" s="190" t="s">
        <v>76</v>
      </c>
      <c r="AY158" s="18" t="s">
        <v>117</v>
      </c>
      <c r="BE158" s="191">
        <f>IF(N158="základní",J158,0)</f>
        <v>0</v>
      </c>
      <c r="BF158" s="191">
        <f>IF(N158="snížená",J158,0)</f>
        <v>0</v>
      </c>
      <c r="BG158" s="191">
        <f>IF(N158="zákl. přenesená",J158,0)</f>
        <v>0</v>
      </c>
      <c r="BH158" s="191">
        <f>IF(N158="sníž. přenesená",J158,0)</f>
        <v>0</v>
      </c>
      <c r="BI158" s="191">
        <f>IF(N158="nulová",J158,0)</f>
        <v>0</v>
      </c>
      <c r="BJ158" s="18" t="s">
        <v>76</v>
      </c>
      <c r="BK158" s="191">
        <f>ROUND(I158*H158,2)</f>
        <v>0</v>
      </c>
      <c r="BL158" s="18" t="s">
        <v>123</v>
      </c>
      <c r="BM158" s="190" t="s">
        <v>1339</v>
      </c>
    </row>
    <row r="159" spans="1:65" s="2" customFormat="1" ht="29.25">
      <c r="A159" s="35"/>
      <c r="B159" s="36"/>
      <c r="C159" s="37"/>
      <c r="D159" s="192" t="s">
        <v>125</v>
      </c>
      <c r="E159" s="37"/>
      <c r="F159" s="193" t="s">
        <v>1338</v>
      </c>
      <c r="G159" s="37"/>
      <c r="H159" s="37"/>
      <c r="I159" s="109"/>
      <c r="J159" s="37"/>
      <c r="K159" s="37"/>
      <c r="L159" s="40"/>
      <c r="M159" s="194"/>
      <c r="N159" s="195"/>
      <c r="O159" s="65"/>
      <c r="P159" s="65"/>
      <c r="Q159" s="65"/>
      <c r="R159" s="65"/>
      <c r="S159" s="65"/>
      <c r="T159" s="66"/>
      <c r="U159" s="35"/>
      <c r="V159" s="35"/>
      <c r="W159" s="35"/>
      <c r="X159" s="35"/>
      <c r="Y159" s="35"/>
      <c r="Z159" s="35"/>
      <c r="AA159" s="35"/>
      <c r="AB159" s="35"/>
      <c r="AC159" s="35"/>
      <c r="AD159" s="35"/>
      <c r="AE159" s="35"/>
      <c r="AT159" s="18" t="s">
        <v>125</v>
      </c>
      <c r="AU159" s="18" t="s">
        <v>76</v>
      </c>
    </row>
    <row r="160" spans="1:65" s="2" customFormat="1" ht="21.75" customHeight="1">
      <c r="A160" s="35"/>
      <c r="B160" s="36"/>
      <c r="C160" s="179" t="s">
        <v>189</v>
      </c>
      <c r="D160" s="179" t="s">
        <v>118</v>
      </c>
      <c r="E160" s="180" t="s">
        <v>1340</v>
      </c>
      <c r="F160" s="181" t="s">
        <v>1341</v>
      </c>
      <c r="G160" s="182" t="s">
        <v>1223</v>
      </c>
      <c r="H160" s="183">
        <v>5</v>
      </c>
      <c r="I160" s="184"/>
      <c r="J160" s="185">
        <f>ROUND(I160*H160,2)</f>
        <v>0</v>
      </c>
      <c r="K160" s="181" t="s">
        <v>519</v>
      </c>
      <c r="L160" s="40"/>
      <c r="M160" s="186" t="s">
        <v>19</v>
      </c>
      <c r="N160" s="187" t="s">
        <v>39</v>
      </c>
      <c r="O160" s="65"/>
      <c r="P160" s="188">
        <f>O160*H160</f>
        <v>0</v>
      </c>
      <c r="Q160" s="188">
        <v>0</v>
      </c>
      <c r="R160" s="188">
        <f>Q160*H160</f>
        <v>0</v>
      </c>
      <c r="S160" s="188">
        <v>0</v>
      </c>
      <c r="T160" s="189">
        <f>S160*H160</f>
        <v>0</v>
      </c>
      <c r="U160" s="35"/>
      <c r="V160" s="35"/>
      <c r="W160" s="35"/>
      <c r="X160" s="35"/>
      <c r="Y160" s="35"/>
      <c r="Z160" s="35"/>
      <c r="AA160" s="35"/>
      <c r="AB160" s="35"/>
      <c r="AC160" s="35"/>
      <c r="AD160" s="35"/>
      <c r="AE160" s="35"/>
      <c r="AR160" s="190" t="s">
        <v>123</v>
      </c>
      <c r="AT160" s="190" t="s">
        <v>118</v>
      </c>
      <c r="AU160" s="190" t="s">
        <v>76</v>
      </c>
      <c r="AY160" s="18" t="s">
        <v>117</v>
      </c>
      <c r="BE160" s="191">
        <f>IF(N160="základní",J160,0)</f>
        <v>0</v>
      </c>
      <c r="BF160" s="191">
        <f>IF(N160="snížená",J160,0)</f>
        <v>0</v>
      </c>
      <c r="BG160" s="191">
        <f>IF(N160="zákl. přenesená",J160,0)</f>
        <v>0</v>
      </c>
      <c r="BH160" s="191">
        <f>IF(N160="sníž. přenesená",J160,0)</f>
        <v>0</v>
      </c>
      <c r="BI160" s="191">
        <f>IF(N160="nulová",J160,0)</f>
        <v>0</v>
      </c>
      <c r="BJ160" s="18" t="s">
        <v>76</v>
      </c>
      <c r="BK160" s="191">
        <f>ROUND(I160*H160,2)</f>
        <v>0</v>
      </c>
      <c r="BL160" s="18" t="s">
        <v>123</v>
      </c>
      <c r="BM160" s="190" t="s">
        <v>1342</v>
      </c>
    </row>
    <row r="161" spans="1:65" s="2" customFormat="1" ht="29.25">
      <c r="A161" s="35"/>
      <c r="B161" s="36"/>
      <c r="C161" s="37"/>
      <c r="D161" s="192" t="s">
        <v>125</v>
      </c>
      <c r="E161" s="37"/>
      <c r="F161" s="193" t="s">
        <v>1343</v>
      </c>
      <c r="G161" s="37"/>
      <c r="H161" s="37"/>
      <c r="I161" s="109"/>
      <c r="J161" s="37"/>
      <c r="K161" s="37"/>
      <c r="L161" s="40"/>
      <c r="M161" s="194"/>
      <c r="N161" s="195"/>
      <c r="O161" s="65"/>
      <c r="P161" s="65"/>
      <c r="Q161" s="65"/>
      <c r="R161" s="65"/>
      <c r="S161" s="65"/>
      <c r="T161" s="66"/>
      <c r="U161" s="35"/>
      <c r="V161" s="35"/>
      <c r="W161" s="35"/>
      <c r="X161" s="35"/>
      <c r="Y161" s="35"/>
      <c r="Z161" s="35"/>
      <c r="AA161" s="35"/>
      <c r="AB161" s="35"/>
      <c r="AC161" s="35"/>
      <c r="AD161" s="35"/>
      <c r="AE161" s="35"/>
      <c r="AT161" s="18" t="s">
        <v>125</v>
      </c>
      <c r="AU161" s="18" t="s">
        <v>76</v>
      </c>
    </row>
    <row r="162" spans="1:65" s="2" customFormat="1" ht="16.5" customHeight="1">
      <c r="A162" s="35"/>
      <c r="B162" s="36"/>
      <c r="C162" s="179" t="s">
        <v>205</v>
      </c>
      <c r="D162" s="179" t="s">
        <v>118</v>
      </c>
      <c r="E162" s="180" t="s">
        <v>1344</v>
      </c>
      <c r="F162" s="181" t="s">
        <v>1345</v>
      </c>
      <c r="G162" s="182" t="s">
        <v>1223</v>
      </c>
      <c r="H162" s="183">
        <v>3</v>
      </c>
      <c r="I162" s="184"/>
      <c r="J162" s="185">
        <f>ROUND(I162*H162,2)</f>
        <v>0</v>
      </c>
      <c r="K162" s="181" t="s">
        <v>519</v>
      </c>
      <c r="L162" s="40"/>
      <c r="M162" s="186" t="s">
        <v>19</v>
      </c>
      <c r="N162" s="187" t="s">
        <v>39</v>
      </c>
      <c r="O162" s="65"/>
      <c r="P162" s="188">
        <f>O162*H162</f>
        <v>0</v>
      </c>
      <c r="Q162" s="188">
        <v>0</v>
      </c>
      <c r="R162" s="188">
        <f>Q162*H162</f>
        <v>0</v>
      </c>
      <c r="S162" s="188">
        <v>0</v>
      </c>
      <c r="T162" s="189">
        <f>S162*H162</f>
        <v>0</v>
      </c>
      <c r="U162" s="35"/>
      <c r="V162" s="35"/>
      <c r="W162" s="35"/>
      <c r="X162" s="35"/>
      <c r="Y162" s="35"/>
      <c r="Z162" s="35"/>
      <c r="AA162" s="35"/>
      <c r="AB162" s="35"/>
      <c r="AC162" s="35"/>
      <c r="AD162" s="35"/>
      <c r="AE162" s="35"/>
      <c r="AR162" s="190" t="s">
        <v>123</v>
      </c>
      <c r="AT162" s="190" t="s">
        <v>118</v>
      </c>
      <c r="AU162" s="190" t="s">
        <v>76</v>
      </c>
      <c r="AY162" s="18" t="s">
        <v>117</v>
      </c>
      <c r="BE162" s="191">
        <f>IF(N162="základní",J162,0)</f>
        <v>0</v>
      </c>
      <c r="BF162" s="191">
        <f>IF(N162="snížená",J162,0)</f>
        <v>0</v>
      </c>
      <c r="BG162" s="191">
        <f>IF(N162="zákl. přenesená",J162,0)</f>
        <v>0</v>
      </c>
      <c r="BH162" s="191">
        <f>IF(N162="sníž. přenesená",J162,0)</f>
        <v>0</v>
      </c>
      <c r="BI162" s="191">
        <f>IF(N162="nulová",J162,0)</f>
        <v>0</v>
      </c>
      <c r="BJ162" s="18" t="s">
        <v>76</v>
      </c>
      <c r="BK162" s="191">
        <f>ROUND(I162*H162,2)</f>
        <v>0</v>
      </c>
      <c r="BL162" s="18" t="s">
        <v>123</v>
      </c>
      <c r="BM162" s="190" t="s">
        <v>1346</v>
      </c>
    </row>
    <row r="163" spans="1:65" s="2" customFormat="1" ht="19.5">
      <c r="A163" s="35"/>
      <c r="B163" s="36"/>
      <c r="C163" s="37"/>
      <c r="D163" s="192" t="s">
        <v>125</v>
      </c>
      <c r="E163" s="37"/>
      <c r="F163" s="193" t="s">
        <v>1347</v>
      </c>
      <c r="G163" s="37"/>
      <c r="H163" s="37"/>
      <c r="I163" s="109"/>
      <c r="J163" s="37"/>
      <c r="K163" s="37"/>
      <c r="L163" s="40"/>
      <c r="M163" s="194"/>
      <c r="N163" s="195"/>
      <c r="O163" s="65"/>
      <c r="P163" s="65"/>
      <c r="Q163" s="65"/>
      <c r="R163" s="65"/>
      <c r="S163" s="65"/>
      <c r="T163" s="66"/>
      <c r="U163" s="35"/>
      <c r="V163" s="35"/>
      <c r="W163" s="35"/>
      <c r="X163" s="35"/>
      <c r="Y163" s="35"/>
      <c r="Z163" s="35"/>
      <c r="AA163" s="35"/>
      <c r="AB163" s="35"/>
      <c r="AC163" s="35"/>
      <c r="AD163" s="35"/>
      <c r="AE163" s="35"/>
      <c r="AT163" s="18" t="s">
        <v>125</v>
      </c>
      <c r="AU163" s="18" t="s">
        <v>76</v>
      </c>
    </row>
    <row r="164" spans="1:65" s="2" customFormat="1" ht="16.5" customHeight="1">
      <c r="A164" s="35"/>
      <c r="B164" s="36"/>
      <c r="C164" s="179" t="s">
        <v>209</v>
      </c>
      <c r="D164" s="179" t="s">
        <v>118</v>
      </c>
      <c r="E164" s="180" t="s">
        <v>1348</v>
      </c>
      <c r="F164" s="181" t="s">
        <v>1349</v>
      </c>
      <c r="G164" s="182" t="s">
        <v>1223</v>
      </c>
      <c r="H164" s="183">
        <v>1</v>
      </c>
      <c r="I164" s="184"/>
      <c r="J164" s="185">
        <f>ROUND(I164*H164,2)</f>
        <v>0</v>
      </c>
      <c r="K164" s="181" t="s">
        <v>519</v>
      </c>
      <c r="L164" s="40"/>
      <c r="M164" s="186" t="s">
        <v>19</v>
      </c>
      <c r="N164" s="187" t="s">
        <v>39</v>
      </c>
      <c r="O164" s="65"/>
      <c r="P164" s="188">
        <f>O164*H164</f>
        <v>0</v>
      </c>
      <c r="Q164" s="188">
        <v>0</v>
      </c>
      <c r="R164" s="188">
        <f>Q164*H164</f>
        <v>0</v>
      </c>
      <c r="S164" s="188">
        <v>0</v>
      </c>
      <c r="T164" s="189">
        <f>S164*H164</f>
        <v>0</v>
      </c>
      <c r="U164" s="35"/>
      <c r="V164" s="35"/>
      <c r="W164" s="35"/>
      <c r="X164" s="35"/>
      <c r="Y164" s="35"/>
      <c r="Z164" s="35"/>
      <c r="AA164" s="35"/>
      <c r="AB164" s="35"/>
      <c r="AC164" s="35"/>
      <c r="AD164" s="35"/>
      <c r="AE164" s="35"/>
      <c r="AR164" s="190" t="s">
        <v>123</v>
      </c>
      <c r="AT164" s="190" t="s">
        <v>118</v>
      </c>
      <c r="AU164" s="190" t="s">
        <v>76</v>
      </c>
      <c r="AY164" s="18" t="s">
        <v>117</v>
      </c>
      <c r="BE164" s="191">
        <f>IF(N164="základní",J164,0)</f>
        <v>0</v>
      </c>
      <c r="BF164" s="191">
        <f>IF(N164="snížená",J164,0)</f>
        <v>0</v>
      </c>
      <c r="BG164" s="191">
        <f>IF(N164="zákl. přenesená",J164,0)</f>
        <v>0</v>
      </c>
      <c r="BH164" s="191">
        <f>IF(N164="sníž. přenesená",J164,0)</f>
        <v>0</v>
      </c>
      <c r="BI164" s="191">
        <f>IF(N164="nulová",J164,0)</f>
        <v>0</v>
      </c>
      <c r="BJ164" s="18" t="s">
        <v>76</v>
      </c>
      <c r="BK164" s="191">
        <f>ROUND(I164*H164,2)</f>
        <v>0</v>
      </c>
      <c r="BL164" s="18" t="s">
        <v>123</v>
      </c>
      <c r="BM164" s="190" t="s">
        <v>1350</v>
      </c>
    </row>
    <row r="165" spans="1:65" s="2" customFormat="1" ht="19.5">
      <c r="A165" s="35"/>
      <c r="B165" s="36"/>
      <c r="C165" s="37"/>
      <c r="D165" s="192" t="s">
        <v>125</v>
      </c>
      <c r="E165" s="37"/>
      <c r="F165" s="193" t="s">
        <v>1351</v>
      </c>
      <c r="G165" s="37"/>
      <c r="H165" s="37"/>
      <c r="I165" s="109"/>
      <c r="J165" s="37"/>
      <c r="K165" s="37"/>
      <c r="L165" s="40"/>
      <c r="M165" s="194"/>
      <c r="N165" s="195"/>
      <c r="O165" s="65"/>
      <c r="P165" s="65"/>
      <c r="Q165" s="65"/>
      <c r="R165" s="65"/>
      <c r="S165" s="65"/>
      <c r="T165" s="66"/>
      <c r="U165" s="35"/>
      <c r="V165" s="35"/>
      <c r="W165" s="35"/>
      <c r="X165" s="35"/>
      <c r="Y165" s="35"/>
      <c r="Z165" s="35"/>
      <c r="AA165" s="35"/>
      <c r="AB165" s="35"/>
      <c r="AC165" s="35"/>
      <c r="AD165" s="35"/>
      <c r="AE165" s="35"/>
      <c r="AT165" s="18" t="s">
        <v>125</v>
      </c>
      <c r="AU165" s="18" t="s">
        <v>76</v>
      </c>
    </row>
    <row r="166" spans="1:65" s="2" customFormat="1" ht="21.75" customHeight="1">
      <c r="A166" s="35"/>
      <c r="B166" s="36"/>
      <c r="C166" s="179" t="s">
        <v>213</v>
      </c>
      <c r="D166" s="179" t="s">
        <v>118</v>
      </c>
      <c r="E166" s="180" t="s">
        <v>1352</v>
      </c>
      <c r="F166" s="181" t="s">
        <v>1353</v>
      </c>
      <c r="G166" s="182" t="s">
        <v>644</v>
      </c>
      <c r="H166" s="183">
        <v>150</v>
      </c>
      <c r="I166" s="184"/>
      <c r="J166" s="185">
        <f>ROUND(I166*H166,2)</f>
        <v>0</v>
      </c>
      <c r="K166" s="181" t="s">
        <v>519</v>
      </c>
      <c r="L166" s="40"/>
      <c r="M166" s="186" t="s">
        <v>19</v>
      </c>
      <c r="N166" s="187" t="s">
        <v>39</v>
      </c>
      <c r="O166" s="65"/>
      <c r="P166" s="188">
        <f>O166*H166</f>
        <v>0</v>
      </c>
      <c r="Q166" s="188">
        <v>0</v>
      </c>
      <c r="R166" s="188">
        <f>Q166*H166</f>
        <v>0</v>
      </c>
      <c r="S166" s="188">
        <v>0</v>
      </c>
      <c r="T166" s="189">
        <f>S166*H166</f>
        <v>0</v>
      </c>
      <c r="U166" s="35"/>
      <c r="V166" s="35"/>
      <c r="W166" s="35"/>
      <c r="X166" s="35"/>
      <c r="Y166" s="35"/>
      <c r="Z166" s="35"/>
      <c r="AA166" s="35"/>
      <c r="AB166" s="35"/>
      <c r="AC166" s="35"/>
      <c r="AD166" s="35"/>
      <c r="AE166" s="35"/>
      <c r="AR166" s="190" t="s">
        <v>123</v>
      </c>
      <c r="AT166" s="190" t="s">
        <v>118</v>
      </c>
      <c r="AU166" s="190" t="s">
        <v>76</v>
      </c>
      <c r="AY166" s="18" t="s">
        <v>117</v>
      </c>
      <c r="BE166" s="191">
        <f>IF(N166="základní",J166,0)</f>
        <v>0</v>
      </c>
      <c r="BF166" s="191">
        <f>IF(N166="snížená",J166,0)</f>
        <v>0</v>
      </c>
      <c r="BG166" s="191">
        <f>IF(N166="zákl. přenesená",J166,0)</f>
        <v>0</v>
      </c>
      <c r="BH166" s="191">
        <f>IF(N166="sníž. přenesená",J166,0)</f>
        <v>0</v>
      </c>
      <c r="BI166" s="191">
        <f>IF(N166="nulová",J166,0)</f>
        <v>0</v>
      </c>
      <c r="BJ166" s="18" t="s">
        <v>76</v>
      </c>
      <c r="BK166" s="191">
        <f>ROUND(I166*H166,2)</f>
        <v>0</v>
      </c>
      <c r="BL166" s="18" t="s">
        <v>123</v>
      </c>
      <c r="BM166" s="190" t="s">
        <v>1354</v>
      </c>
    </row>
    <row r="167" spans="1:65" s="2" customFormat="1" ht="19.5">
      <c r="A167" s="35"/>
      <c r="B167" s="36"/>
      <c r="C167" s="37"/>
      <c r="D167" s="192" t="s">
        <v>125</v>
      </c>
      <c r="E167" s="37"/>
      <c r="F167" s="193" t="s">
        <v>1355</v>
      </c>
      <c r="G167" s="37"/>
      <c r="H167" s="37"/>
      <c r="I167" s="109"/>
      <c r="J167" s="37"/>
      <c r="K167" s="37"/>
      <c r="L167" s="40"/>
      <c r="M167" s="194"/>
      <c r="N167" s="195"/>
      <c r="O167" s="65"/>
      <c r="P167" s="65"/>
      <c r="Q167" s="65"/>
      <c r="R167" s="65"/>
      <c r="S167" s="65"/>
      <c r="T167" s="66"/>
      <c r="U167" s="35"/>
      <c r="V167" s="35"/>
      <c r="W167" s="35"/>
      <c r="X167" s="35"/>
      <c r="Y167" s="35"/>
      <c r="Z167" s="35"/>
      <c r="AA167" s="35"/>
      <c r="AB167" s="35"/>
      <c r="AC167" s="35"/>
      <c r="AD167" s="35"/>
      <c r="AE167" s="35"/>
      <c r="AT167" s="18" t="s">
        <v>125</v>
      </c>
      <c r="AU167" s="18" t="s">
        <v>76</v>
      </c>
    </row>
    <row r="168" spans="1:65" s="2" customFormat="1" ht="21.75" customHeight="1">
      <c r="A168" s="35"/>
      <c r="B168" s="36"/>
      <c r="C168" s="179" t="s">
        <v>217</v>
      </c>
      <c r="D168" s="179" t="s">
        <v>118</v>
      </c>
      <c r="E168" s="180" t="s">
        <v>1356</v>
      </c>
      <c r="F168" s="181" t="s">
        <v>1357</v>
      </c>
      <c r="G168" s="182" t="s">
        <v>1223</v>
      </c>
      <c r="H168" s="183">
        <v>5</v>
      </c>
      <c r="I168" s="184"/>
      <c r="J168" s="185">
        <f>ROUND(I168*H168,2)</f>
        <v>0</v>
      </c>
      <c r="K168" s="181" t="s">
        <v>519</v>
      </c>
      <c r="L168" s="40"/>
      <c r="M168" s="186" t="s">
        <v>19</v>
      </c>
      <c r="N168" s="187" t="s">
        <v>39</v>
      </c>
      <c r="O168" s="65"/>
      <c r="P168" s="188">
        <f>O168*H168</f>
        <v>0</v>
      </c>
      <c r="Q168" s="188">
        <v>0</v>
      </c>
      <c r="R168" s="188">
        <f>Q168*H168</f>
        <v>0</v>
      </c>
      <c r="S168" s="188">
        <v>0</v>
      </c>
      <c r="T168" s="189">
        <f>S168*H168</f>
        <v>0</v>
      </c>
      <c r="U168" s="35"/>
      <c r="V168" s="35"/>
      <c r="W168" s="35"/>
      <c r="X168" s="35"/>
      <c r="Y168" s="35"/>
      <c r="Z168" s="35"/>
      <c r="AA168" s="35"/>
      <c r="AB168" s="35"/>
      <c r="AC168" s="35"/>
      <c r="AD168" s="35"/>
      <c r="AE168" s="35"/>
      <c r="AR168" s="190" t="s">
        <v>123</v>
      </c>
      <c r="AT168" s="190" t="s">
        <v>118</v>
      </c>
      <c r="AU168" s="190" t="s">
        <v>76</v>
      </c>
      <c r="AY168" s="18" t="s">
        <v>117</v>
      </c>
      <c r="BE168" s="191">
        <f>IF(N168="základní",J168,0)</f>
        <v>0</v>
      </c>
      <c r="BF168" s="191">
        <f>IF(N168="snížená",J168,0)</f>
        <v>0</v>
      </c>
      <c r="BG168" s="191">
        <f>IF(N168="zákl. přenesená",J168,0)</f>
        <v>0</v>
      </c>
      <c r="BH168" s="191">
        <f>IF(N168="sníž. přenesená",J168,0)</f>
        <v>0</v>
      </c>
      <c r="BI168" s="191">
        <f>IF(N168="nulová",J168,0)</f>
        <v>0</v>
      </c>
      <c r="BJ168" s="18" t="s">
        <v>76</v>
      </c>
      <c r="BK168" s="191">
        <f>ROUND(I168*H168,2)</f>
        <v>0</v>
      </c>
      <c r="BL168" s="18" t="s">
        <v>123</v>
      </c>
      <c r="BM168" s="190" t="s">
        <v>1358</v>
      </c>
    </row>
    <row r="169" spans="1:65" s="2" customFormat="1" ht="29.25">
      <c r="A169" s="35"/>
      <c r="B169" s="36"/>
      <c r="C169" s="37"/>
      <c r="D169" s="192" t="s">
        <v>125</v>
      </c>
      <c r="E169" s="37"/>
      <c r="F169" s="193" t="s">
        <v>1359</v>
      </c>
      <c r="G169" s="37"/>
      <c r="H169" s="37"/>
      <c r="I169" s="109"/>
      <c r="J169" s="37"/>
      <c r="K169" s="37"/>
      <c r="L169" s="40"/>
      <c r="M169" s="194"/>
      <c r="N169" s="195"/>
      <c r="O169" s="65"/>
      <c r="P169" s="65"/>
      <c r="Q169" s="65"/>
      <c r="R169" s="65"/>
      <c r="S169" s="65"/>
      <c r="T169" s="66"/>
      <c r="U169" s="35"/>
      <c r="V169" s="35"/>
      <c r="W169" s="35"/>
      <c r="X169" s="35"/>
      <c r="Y169" s="35"/>
      <c r="Z169" s="35"/>
      <c r="AA169" s="35"/>
      <c r="AB169" s="35"/>
      <c r="AC169" s="35"/>
      <c r="AD169" s="35"/>
      <c r="AE169" s="35"/>
      <c r="AT169" s="18" t="s">
        <v>125</v>
      </c>
      <c r="AU169" s="18" t="s">
        <v>76</v>
      </c>
    </row>
    <row r="170" spans="1:65" s="2" customFormat="1" ht="21.75" customHeight="1">
      <c r="A170" s="35"/>
      <c r="B170" s="36"/>
      <c r="C170" s="179" t="s">
        <v>221</v>
      </c>
      <c r="D170" s="179" t="s">
        <v>118</v>
      </c>
      <c r="E170" s="180" t="s">
        <v>1360</v>
      </c>
      <c r="F170" s="181" t="s">
        <v>1361</v>
      </c>
      <c r="G170" s="182" t="s">
        <v>1223</v>
      </c>
      <c r="H170" s="183">
        <v>1</v>
      </c>
      <c r="I170" s="184"/>
      <c r="J170" s="185">
        <f>ROUND(I170*H170,2)</f>
        <v>0</v>
      </c>
      <c r="K170" s="181" t="s">
        <v>519</v>
      </c>
      <c r="L170" s="40"/>
      <c r="M170" s="186" t="s">
        <v>19</v>
      </c>
      <c r="N170" s="187" t="s">
        <v>39</v>
      </c>
      <c r="O170" s="65"/>
      <c r="P170" s="188">
        <f>O170*H170</f>
        <v>0</v>
      </c>
      <c r="Q170" s="188">
        <v>0</v>
      </c>
      <c r="R170" s="188">
        <f>Q170*H170</f>
        <v>0</v>
      </c>
      <c r="S170" s="188">
        <v>0</v>
      </c>
      <c r="T170" s="189">
        <f>S170*H170</f>
        <v>0</v>
      </c>
      <c r="U170" s="35"/>
      <c r="V170" s="35"/>
      <c r="W170" s="35"/>
      <c r="X170" s="35"/>
      <c r="Y170" s="35"/>
      <c r="Z170" s="35"/>
      <c r="AA170" s="35"/>
      <c r="AB170" s="35"/>
      <c r="AC170" s="35"/>
      <c r="AD170" s="35"/>
      <c r="AE170" s="35"/>
      <c r="AR170" s="190" t="s">
        <v>123</v>
      </c>
      <c r="AT170" s="190" t="s">
        <v>118</v>
      </c>
      <c r="AU170" s="190" t="s">
        <v>76</v>
      </c>
      <c r="AY170" s="18" t="s">
        <v>117</v>
      </c>
      <c r="BE170" s="191">
        <f>IF(N170="základní",J170,0)</f>
        <v>0</v>
      </c>
      <c r="BF170" s="191">
        <f>IF(N170="snížená",J170,0)</f>
        <v>0</v>
      </c>
      <c r="BG170" s="191">
        <f>IF(N170="zákl. přenesená",J170,0)</f>
        <v>0</v>
      </c>
      <c r="BH170" s="191">
        <f>IF(N170="sníž. přenesená",J170,0)</f>
        <v>0</v>
      </c>
      <c r="BI170" s="191">
        <f>IF(N170="nulová",J170,0)</f>
        <v>0</v>
      </c>
      <c r="BJ170" s="18" t="s">
        <v>76</v>
      </c>
      <c r="BK170" s="191">
        <f>ROUND(I170*H170,2)</f>
        <v>0</v>
      </c>
      <c r="BL170" s="18" t="s">
        <v>123</v>
      </c>
      <c r="BM170" s="190" t="s">
        <v>1362</v>
      </c>
    </row>
    <row r="171" spans="1:65" s="2" customFormat="1" ht="29.25">
      <c r="A171" s="35"/>
      <c r="B171" s="36"/>
      <c r="C171" s="37"/>
      <c r="D171" s="192" t="s">
        <v>521</v>
      </c>
      <c r="E171" s="37"/>
      <c r="F171" s="193" t="s">
        <v>1363</v>
      </c>
      <c r="G171" s="37"/>
      <c r="H171" s="37"/>
      <c r="I171" s="109"/>
      <c r="J171" s="37"/>
      <c r="K171" s="37"/>
      <c r="L171" s="40"/>
      <c r="M171" s="194"/>
      <c r="N171" s="195"/>
      <c r="O171" s="65"/>
      <c r="P171" s="65"/>
      <c r="Q171" s="65"/>
      <c r="R171" s="65"/>
      <c r="S171" s="65"/>
      <c r="T171" s="66"/>
      <c r="U171" s="35"/>
      <c r="V171" s="35"/>
      <c r="W171" s="35"/>
      <c r="X171" s="35"/>
      <c r="Y171" s="35"/>
      <c r="Z171" s="35"/>
      <c r="AA171" s="35"/>
      <c r="AB171" s="35"/>
      <c r="AC171" s="35"/>
      <c r="AD171" s="35"/>
      <c r="AE171" s="35"/>
      <c r="AT171" s="18" t="s">
        <v>521</v>
      </c>
      <c r="AU171" s="18" t="s">
        <v>76</v>
      </c>
    </row>
    <row r="172" spans="1:65" s="2" customFormat="1" ht="39">
      <c r="A172" s="35"/>
      <c r="B172" s="36"/>
      <c r="C172" s="37"/>
      <c r="D172" s="192" t="s">
        <v>125</v>
      </c>
      <c r="E172" s="37"/>
      <c r="F172" s="193" t="s">
        <v>1364</v>
      </c>
      <c r="G172" s="37"/>
      <c r="H172" s="37"/>
      <c r="I172" s="109"/>
      <c r="J172" s="37"/>
      <c r="K172" s="37"/>
      <c r="L172" s="40"/>
      <c r="M172" s="194"/>
      <c r="N172" s="195"/>
      <c r="O172" s="65"/>
      <c r="P172" s="65"/>
      <c r="Q172" s="65"/>
      <c r="R172" s="65"/>
      <c r="S172" s="65"/>
      <c r="T172" s="66"/>
      <c r="U172" s="35"/>
      <c r="V172" s="35"/>
      <c r="W172" s="35"/>
      <c r="X172" s="35"/>
      <c r="Y172" s="35"/>
      <c r="Z172" s="35"/>
      <c r="AA172" s="35"/>
      <c r="AB172" s="35"/>
      <c r="AC172" s="35"/>
      <c r="AD172" s="35"/>
      <c r="AE172" s="35"/>
      <c r="AT172" s="18" t="s">
        <v>125</v>
      </c>
      <c r="AU172" s="18" t="s">
        <v>76</v>
      </c>
    </row>
    <row r="173" spans="1:65" s="2" customFormat="1" ht="21.75" customHeight="1">
      <c r="A173" s="35"/>
      <c r="B173" s="36"/>
      <c r="C173" s="179" t="s">
        <v>233</v>
      </c>
      <c r="D173" s="179" t="s">
        <v>118</v>
      </c>
      <c r="E173" s="180" t="s">
        <v>1365</v>
      </c>
      <c r="F173" s="181" t="s">
        <v>1366</v>
      </c>
      <c r="G173" s="182" t="s">
        <v>644</v>
      </c>
      <c r="H173" s="183">
        <v>780</v>
      </c>
      <c r="I173" s="184"/>
      <c r="J173" s="185">
        <f>ROUND(I173*H173,2)</f>
        <v>0</v>
      </c>
      <c r="K173" s="181" t="s">
        <v>519</v>
      </c>
      <c r="L173" s="40"/>
      <c r="M173" s="186" t="s">
        <v>19</v>
      </c>
      <c r="N173" s="187" t="s">
        <v>39</v>
      </c>
      <c r="O173" s="65"/>
      <c r="P173" s="188">
        <f>O173*H173</f>
        <v>0</v>
      </c>
      <c r="Q173" s="188">
        <v>0</v>
      </c>
      <c r="R173" s="188">
        <f>Q173*H173</f>
        <v>0</v>
      </c>
      <c r="S173" s="188">
        <v>0</v>
      </c>
      <c r="T173" s="189">
        <f>S173*H173</f>
        <v>0</v>
      </c>
      <c r="U173" s="35"/>
      <c r="V173" s="35"/>
      <c r="W173" s="35"/>
      <c r="X173" s="35"/>
      <c r="Y173" s="35"/>
      <c r="Z173" s="35"/>
      <c r="AA173" s="35"/>
      <c r="AB173" s="35"/>
      <c r="AC173" s="35"/>
      <c r="AD173" s="35"/>
      <c r="AE173" s="35"/>
      <c r="AR173" s="190" t="s">
        <v>123</v>
      </c>
      <c r="AT173" s="190" t="s">
        <v>118</v>
      </c>
      <c r="AU173" s="190" t="s">
        <v>76</v>
      </c>
      <c r="AY173" s="18" t="s">
        <v>117</v>
      </c>
      <c r="BE173" s="191">
        <f>IF(N173="základní",J173,0)</f>
        <v>0</v>
      </c>
      <c r="BF173" s="191">
        <f>IF(N173="snížená",J173,0)</f>
        <v>0</v>
      </c>
      <c r="BG173" s="191">
        <f>IF(N173="zákl. přenesená",J173,0)</f>
        <v>0</v>
      </c>
      <c r="BH173" s="191">
        <f>IF(N173="sníž. přenesená",J173,0)</f>
        <v>0</v>
      </c>
      <c r="BI173" s="191">
        <f>IF(N173="nulová",J173,0)</f>
        <v>0</v>
      </c>
      <c r="BJ173" s="18" t="s">
        <v>76</v>
      </c>
      <c r="BK173" s="191">
        <f>ROUND(I173*H173,2)</f>
        <v>0</v>
      </c>
      <c r="BL173" s="18" t="s">
        <v>123</v>
      </c>
      <c r="BM173" s="190" t="s">
        <v>1367</v>
      </c>
    </row>
    <row r="174" spans="1:65" s="2" customFormat="1" ht="29.25">
      <c r="A174" s="35"/>
      <c r="B174" s="36"/>
      <c r="C174" s="37"/>
      <c r="D174" s="192" t="s">
        <v>125</v>
      </c>
      <c r="E174" s="37"/>
      <c r="F174" s="193" t="s">
        <v>1368</v>
      </c>
      <c r="G174" s="37"/>
      <c r="H174" s="37"/>
      <c r="I174" s="109"/>
      <c r="J174" s="37"/>
      <c r="K174" s="37"/>
      <c r="L174" s="40"/>
      <c r="M174" s="194"/>
      <c r="N174" s="195"/>
      <c r="O174" s="65"/>
      <c r="P174" s="65"/>
      <c r="Q174" s="65"/>
      <c r="R174" s="65"/>
      <c r="S174" s="65"/>
      <c r="T174" s="66"/>
      <c r="U174" s="35"/>
      <c r="V174" s="35"/>
      <c r="W174" s="35"/>
      <c r="X174" s="35"/>
      <c r="Y174" s="35"/>
      <c r="Z174" s="35"/>
      <c r="AA174" s="35"/>
      <c r="AB174" s="35"/>
      <c r="AC174" s="35"/>
      <c r="AD174" s="35"/>
      <c r="AE174" s="35"/>
      <c r="AT174" s="18" t="s">
        <v>125</v>
      </c>
      <c r="AU174" s="18" t="s">
        <v>76</v>
      </c>
    </row>
    <row r="175" spans="1:65" s="2" customFormat="1" ht="16.5" customHeight="1">
      <c r="A175" s="35"/>
      <c r="B175" s="36"/>
      <c r="C175" s="179" t="s">
        <v>254</v>
      </c>
      <c r="D175" s="179" t="s">
        <v>118</v>
      </c>
      <c r="E175" s="180" t="s">
        <v>1369</v>
      </c>
      <c r="F175" s="181" t="s">
        <v>1370</v>
      </c>
      <c r="G175" s="182" t="s">
        <v>1223</v>
      </c>
      <c r="H175" s="183">
        <v>55</v>
      </c>
      <c r="I175" s="184"/>
      <c r="J175" s="185">
        <f>ROUND(I175*H175,2)</f>
        <v>0</v>
      </c>
      <c r="K175" s="181" t="s">
        <v>1371</v>
      </c>
      <c r="L175" s="40"/>
      <c r="M175" s="186" t="s">
        <v>19</v>
      </c>
      <c r="N175" s="187" t="s">
        <v>39</v>
      </c>
      <c r="O175" s="65"/>
      <c r="P175" s="188">
        <f>O175*H175</f>
        <v>0</v>
      </c>
      <c r="Q175" s="188">
        <v>0</v>
      </c>
      <c r="R175" s="188">
        <f>Q175*H175</f>
        <v>0</v>
      </c>
      <c r="S175" s="188">
        <v>0</v>
      </c>
      <c r="T175" s="189">
        <f>S175*H175</f>
        <v>0</v>
      </c>
      <c r="U175" s="35"/>
      <c r="V175" s="35"/>
      <c r="W175" s="35"/>
      <c r="X175" s="35"/>
      <c r="Y175" s="35"/>
      <c r="Z175" s="35"/>
      <c r="AA175" s="35"/>
      <c r="AB175" s="35"/>
      <c r="AC175" s="35"/>
      <c r="AD175" s="35"/>
      <c r="AE175" s="35"/>
      <c r="AR175" s="190" t="s">
        <v>123</v>
      </c>
      <c r="AT175" s="190" t="s">
        <v>118</v>
      </c>
      <c r="AU175" s="190" t="s">
        <v>76</v>
      </c>
      <c r="AY175" s="18" t="s">
        <v>117</v>
      </c>
      <c r="BE175" s="191">
        <f>IF(N175="základní",J175,0)</f>
        <v>0</v>
      </c>
      <c r="BF175" s="191">
        <f>IF(N175="snížená",J175,0)</f>
        <v>0</v>
      </c>
      <c r="BG175" s="191">
        <f>IF(N175="zákl. přenesená",J175,0)</f>
        <v>0</v>
      </c>
      <c r="BH175" s="191">
        <f>IF(N175="sníž. přenesená",J175,0)</f>
        <v>0</v>
      </c>
      <c r="BI175" s="191">
        <f>IF(N175="nulová",J175,0)</f>
        <v>0</v>
      </c>
      <c r="BJ175" s="18" t="s">
        <v>76</v>
      </c>
      <c r="BK175" s="191">
        <f>ROUND(I175*H175,2)</f>
        <v>0</v>
      </c>
      <c r="BL175" s="18" t="s">
        <v>123</v>
      </c>
      <c r="BM175" s="190" t="s">
        <v>1372</v>
      </c>
    </row>
    <row r="176" spans="1:65" s="2" customFormat="1" ht="19.5">
      <c r="A176" s="35"/>
      <c r="B176" s="36"/>
      <c r="C176" s="37"/>
      <c r="D176" s="192" t="s">
        <v>125</v>
      </c>
      <c r="E176" s="37"/>
      <c r="F176" s="193" t="s">
        <v>1373</v>
      </c>
      <c r="G176" s="37"/>
      <c r="H176" s="37"/>
      <c r="I176" s="109"/>
      <c r="J176" s="37"/>
      <c r="K176" s="37"/>
      <c r="L176" s="40"/>
      <c r="M176" s="194"/>
      <c r="N176" s="195"/>
      <c r="O176" s="65"/>
      <c r="P176" s="65"/>
      <c r="Q176" s="65"/>
      <c r="R176" s="65"/>
      <c r="S176" s="65"/>
      <c r="T176" s="66"/>
      <c r="U176" s="35"/>
      <c r="V176" s="35"/>
      <c r="W176" s="35"/>
      <c r="X176" s="35"/>
      <c r="Y176" s="35"/>
      <c r="Z176" s="35"/>
      <c r="AA176" s="35"/>
      <c r="AB176" s="35"/>
      <c r="AC176" s="35"/>
      <c r="AD176" s="35"/>
      <c r="AE176" s="35"/>
      <c r="AT176" s="18" t="s">
        <v>125</v>
      </c>
      <c r="AU176" s="18" t="s">
        <v>76</v>
      </c>
    </row>
    <row r="177" spans="1:65" s="2" customFormat="1" ht="16.5" customHeight="1">
      <c r="A177" s="35"/>
      <c r="B177" s="36"/>
      <c r="C177" s="179" t="s">
        <v>268</v>
      </c>
      <c r="D177" s="179" t="s">
        <v>118</v>
      </c>
      <c r="E177" s="180" t="s">
        <v>1374</v>
      </c>
      <c r="F177" s="181" t="s">
        <v>1375</v>
      </c>
      <c r="G177" s="182" t="s">
        <v>1223</v>
      </c>
      <c r="H177" s="183">
        <v>3</v>
      </c>
      <c r="I177" s="184"/>
      <c r="J177" s="185">
        <f>ROUND(I177*H177,2)</f>
        <v>0</v>
      </c>
      <c r="K177" s="181" t="s">
        <v>1258</v>
      </c>
      <c r="L177" s="40"/>
      <c r="M177" s="186" t="s">
        <v>19</v>
      </c>
      <c r="N177" s="187" t="s">
        <v>39</v>
      </c>
      <c r="O177" s="65"/>
      <c r="P177" s="188">
        <f>O177*H177</f>
        <v>0</v>
      </c>
      <c r="Q177" s="188">
        <v>6.2E-2</v>
      </c>
      <c r="R177" s="188">
        <f>Q177*H177</f>
        <v>0.186</v>
      </c>
      <c r="S177" s="188">
        <v>0</v>
      </c>
      <c r="T177" s="189">
        <f>S177*H177</f>
        <v>0</v>
      </c>
      <c r="U177" s="35"/>
      <c r="V177" s="35"/>
      <c r="W177" s="35"/>
      <c r="X177" s="35"/>
      <c r="Y177" s="35"/>
      <c r="Z177" s="35"/>
      <c r="AA177" s="35"/>
      <c r="AB177" s="35"/>
      <c r="AC177" s="35"/>
      <c r="AD177" s="35"/>
      <c r="AE177" s="35"/>
      <c r="AR177" s="190" t="s">
        <v>123</v>
      </c>
      <c r="AT177" s="190" t="s">
        <v>118</v>
      </c>
      <c r="AU177" s="190" t="s">
        <v>76</v>
      </c>
      <c r="AY177" s="18" t="s">
        <v>117</v>
      </c>
      <c r="BE177" s="191">
        <f>IF(N177="základní",J177,0)</f>
        <v>0</v>
      </c>
      <c r="BF177" s="191">
        <f>IF(N177="snížená",J177,0)</f>
        <v>0</v>
      </c>
      <c r="BG177" s="191">
        <f>IF(N177="zákl. přenesená",J177,0)</f>
        <v>0</v>
      </c>
      <c r="BH177" s="191">
        <f>IF(N177="sníž. přenesená",J177,0)</f>
        <v>0</v>
      </c>
      <c r="BI177" s="191">
        <f>IF(N177="nulová",J177,0)</f>
        <v>0</v>
      </c>
      <c r="BJ177" s="18" t="s">
        <v>76</v>
      </c>
      <c r="BK177" s="191">
        <f>ROUND(I177*H177,2)</f>
        <v>0</v>
      </c>
      <c r="BL177" s="18" t="s">
        <v>123</v>
      </c>
      <c r="BM177" s="190" t="s">
        <v>1376</v>
      </c>
    </row>
    <row r="178" spans="1:65" s="2" customFormat="1" ht="19.5">
      <c r="A178" s="35"/>
      <c r="B178" s="36"/>
      <c r="C178" s="37"/>
      <c r="D178" s="192" t="s">
        <v>125</v>
      </c>
      <c r="E178" s="37"/>
      <c r="F178" s="193" t="s">
        <v>1377</v>
      </c>
      <c r="G178" s="37"/>
      <c r="H178" s="37"/>
      <c r="I178" s="109"/>
      <c r="J178" s="37"/>
      <c r="K178" s="37"/>
      <c r="L178" s="40"/>
      <c r="M178" s="194"/>
      <c r="N178" s="195"/>
      <c r="O178" s="65"/>
      <c r="P178" s="65"/>
      <c r="Q178" s="65"/>
      <c r="R178" s="65"/>
      <c r="S178" s="65"/>
      <c r="T178" s="66"/>
      <c r="U178" s="35"/>
      <c r="V178" s="35"/>
      <c r="W178" s="35"/>
      <c r="X178" s="35"/>
      <c r="Y178" s="35"/>
      <c r="Z178" s="35"/>
      <c r="AA178" s="35"/>
      <c r="AB178" s="35"/>
      <c r="AC178" s="35"/>
      <c r="AD178" s="35"/>
      <c r="AE178" s="35"/>
      <c r="AT178" s="18" t="s">
        <v>125</v>
      </c>
      <c r="AU178" s="18" t="s">
        <v>76</v>
      </c>
    </row>
    <row r="179" spans="1:65" s="2" customFormat="1" ht="16.5" customHeight="1">
      <c r="A179" s="35"/>
      <c r="B179" s="36"/>
      <c r="C179" s="179" t="s">
        <v>272</v>
      </c>
      <c r="D179" s="179" t="s">
        <v>118</v>
      </c>
      <c r="E179" s="180" t="s">
        <v>1378</v>
      </c>
      <c r="F179" s="181" t="s">
        <v>1379</v>
      </c>
      <c r="G179" s="182" t="s">
        <v>644</v>
      </c>
      <c r="H179" s="183">
        <v>80.5</v>
      </c>
      <c r="I179" s="184"/>
      <c r="J179" s="185">
        <f>ROUND(I179*H179,2)</f>
        <v>0</v>
      </c>
      <c r="K179" s="181" t="s">
        <v>1258</v>
      </c>
      <c r="L179" s="40"/>
      <c r="M179" s="186" t="s">
        <v>19</v>
      </c>
      <c r="N179" s="187" t="s">
        <v>39</v>
      </c>
      <c r="O179" s="65"/>
      <c r="P179" s="188">
        <f>O179*H179</f>
        <v>0</v>
      </c>
      <c r="Q179" s="188">
        <v>1.7000000000000001E-4</v>
      </c>
      <c r="R179" s="188">
        <f>Q179*H179</f>
        <v>1.3685000000000001E-2</v>
      </c>
      <c r="S179" s="188">
        <v>0</v>
      </c>
      <c r="T179" s="189">
        <f>S179*H179</f>
        <v>0</v>
      </c>
      <c r="U179" s="35"/>
      <c r="V179" s="35"/>
      <c r="W179" s="35"/>
      <c r="X179" s="35"/>
      <c r="Y179" s="35"/>
      <c r="Z179" s="35"/>
      <c r="AA179" s="35"/>
      <c r="AB179" s="35"/>
      <c r="AC179" s="35"/>
      <c r="AD179" s="35"/>
      <c r="AE179" s="35"/>
      <c r="AR179" s="190" t="s">
        <v>123</v>
      </c>
      <c r="AT179" s="190" t="s">
        <v>118</v>
      </c>
      <c r="AU179" s="190" t="s">
        <v>76</v>
      </c>
      <c r="AY179" s="18" t="s">
        <v>117</v>
      </c>
      <c r="BE179" s="191">
        <f>IF(N179="základní",J179,0)</f>
        <v>0</v>
      </c>
      <c r="BF179" s="191">
        <f>IF(N179="snížená",J179,0)</f>
        <v>0</v>
      </c>
      <c r="BG179" s="191">
        <f>IF(N179="zákl. přenesená",J179,0)</f>
        <v>0</v>
      </c>
      <c r="BH179" s="191">
        <f>IF(N179="sníž. přenesená",J179,0)</f>
        <v>0</v>
      </c>
      <c r="BI179" s="191">
        <f>IF(N179="nulová",J179,0)</f>
        <v>0</v>
      </c>
      <c r="BJ179" s="18" t="s">
        <v>76</v>
      </c>
      <c r="BK179" s="191">
        <f>ROUND(I179*H179,2)</f>
        <v>0</v>
      </c>
      <c r="BL179" s="18" t="s">
        <v>123</v>
      </c>
      <c r="BM179" s="190" t="s">
        <v>1380</v>
      </c>
    </row>
    <row r="180" spans="1:65" s="2" customFormat="1" ht="19.5">
      <c r="A180" s="35"/>
      <c r="B180" s="36"/>
      <c r="C180" s="37"/>
      <c r="D180" s="192" t="s">
        <v>125</v>
      </c>
      <c r="E180" s="37"/>
      <c r="F180" s="193" t="s">
        <v>1381</v>
      </c>
      <c r="G180" s="37"/>
      <c r="H180" s="37"/>
      <c r="I180" s="109"/>
      <c r="J180" s="37"/>
      <c r="K180" s="37"/>
      <c r="L180" s="40"/>
      <c r="M180" s="194"/>
      <c r="N180" s="195"/>
      <c r="O180" s="65"/>
      <c r="P180" s="65"/>
      <c r="Q180" s="65"/>
      <c r="R180" s="65"/>
      <c r="S180" s="65"/>
      <c r="T180" s="66"/>
      <c r="U180" s="35"/>
      <c r="V180" s="35"/>
      <c r="W180" s="35"/>
      <c r="X180" s="35"/>
      <c r="Y180" s="35"/>
      <c r="Z180" s="35"/>
      <c r="AA180" s="35"/>
      <c r="AB180" s="35"/>
      <c r="AC180" s="35"/>
      <c r="AD180" s="35"/>
      <c r="AE180" s="35"/>
      <c r="AT180" s="18" t="s">
        <v>125</v>
      </c>
      <c r="AU180" s="18" t="s">
        <v>76</v>
      </c>
    </row>
    <row r="181" spans="1:65" s="2" customFormat="1" ht="16.5" customHeight="1">
      <c r="A181" s="35"/>
      <c r="B181" s="36"/>
      <c r="C181" s="179" t="s">
        <v>276</v>
      </c>
      <c r="D181" s="179" t="s">
        <v>118</v>
      </c>
      <c r="E181" s="180" t="s">
        <v>1382</v>
      </c>
      <c r="F181" s="181" t="s">
        <v>1383</v>
      </c>
      <c r="G181" s="182" t="s">
        <v>644</v>
      </c>
      <c r="H181" s="183">
        <v>609.5</v>
      </c>
      <c r="I181" s="184"/>
      <c r="J181" s="185">
        <f>ROUND(I181*H181,2)</f>
        <v>0</v>
      </c>
      <c r="K181" s="181" t="s">
        <v>1258</v>
      </c>
      <c r="L181" s="40"/>
      <c r="M181" s="186" t="s">
        <v>19</v>
      </c>
      <c r="N181" s="187" t="s">
        <v>39</v>
      </c>
      <c r="O181" s="65"/>
      <c r="P181" s="188">
        <f>O181*H181</f>
        <v>0</v>
      </c>
      <c r="Q181" s="188">
        <v>2.9E-4</v>
      </c>
      <c r="R181" s="188">
        <f>Q181*H181</f>
        <v>0.176755</v>
      </c>
      <c r="S181" s="188">
        <v>0</v>
      </c>
      <c r="T181" s="189">
        <f>S181*H181</f>
        <v>0</v>
      </c>
      <c r="U181" s="35"/>
      <c r="V181" s="35"/>
      <c r="W181" s="35"/>
      <c r="X181" s="35"/>
      <c r="Y181" s="35"/>
      <c r="Z181" s="35"/>
      <c r="AA181" s="35"/>
      <c r="AB181" s="35"/>
      <c r="AC181" s="35"/>
      <c r="AD181" s="35"/>
      <c r="AE181" s="35"/>
      <c r="AR181" s="190" t="s">
        <v>123</v>
      </c>
      <c r="AT181" s="190" t="s">
        <v>118</v>
      </c>
      <c r="AU181" s="190" t="s">
        <v>76</v>
      </c>
      <c r="AY181" s="18" t="s">
        <v>117</v>
      </c>
      <c r="BE181" s="191">
        <f>IF(N181="základní",J181,0)</f>
        <v>0</v>
      </c>
      <c r="BF181" s="191">
        <f>IF(N181="snížená",J181,0)</f>
        <v>0</v>
      </c>
      <c r="BG181" s="191">
        <f>IF(N181="zákl. přenesená",J181,0)</f>
        <v>0</v>
      </c>
      <c r="BH181" s="191">
        <f>IF(N181="sníž. přenesená",J181,0)</f>
        <v>0</v>
      </c>
      <c r="BI181" s="191">
        <f>IF(N181="nulová",J181,0)</f>
        <v>0</v>
      </c>
      <c r="BJ181" s="18" t="s">
        <v>76</v>
      </c>
      <c r="BK181" s="191">
        <f>ROUND(I181*H181,2)</f>
        <v>0</v>
      </c>
      <c r="BL181" s="18" t="s">
        <v>123</v>
      </c>
      <c r="BM181" s="190" t="s">
        <v>1384</v>
      </c>
    </row>
    <row r="182" spans="1:65" s="2" customFormat="1" ht="19.5">
      <c r="A182" s="35"/>
      <c r="B182" s="36"/>
      <c r="C182" s="37"/>
      <c r="D182" s="192" t="s">
        <v>125</v>
      </c>
      <c r="E182" s="37"/>
      <c r="F182" s="193" t="s">
        <v>1385</v>
      </c>
      <c r="G182" s="37"/>
      <c r="H182" s="37"/>
      <c r="I182" s="109"/>
      <c r="J182" s="37"/>
      <c r="K182" s="37"/>
      <c r="L182" s="40"/>
      <c r="M182" s="194"/>
      <c r="N182" s="195"/>
      <c r="O182" s="65"/>
      <c r="P182" s="65"/>
      <c r="Q182" s="65"/>
      <c r="R182" s="65"/>
      <c r="S182" s="65"/>
      <c r="T182" s="66"/>
      <c r="U182" s="35"/>
      <c r="V182" s="35"/>
      <c r="W182" s="35"/>
      <c r="X182" s="35"/>
      <c r="Y182" s="35"/>
      <c r="Z182" s="35"/>
      <c r="AA182" s="35"/>
      <c r="AB182" s="35"/>
      <c r="AC182" s="35"/>
      <c r="AD182" s="35"/>
      <c r="AE182" s="35"/>
      <c r="AT182" s="18" t="s">
        <v>125</v>
      </c>
      <c r="AU182" s="18" t="s">
        <v>76</v>
      </c>
    </row>
    <row r="183" spans="1:65" s="2" customFormat="1" ht="16.5" customHeight="1">
      <c r="A183" s="35"/>
      <c r="B183" s="36"/>
      <c r="C183" s="179" t="s">
        <v>280</v>
      </c>
      <c r="D183" s="179" t="s">
        <v>118</v>
      </c>
      <c r="E183" s="180" t="s">
        <v>1386</v>
      </c>
      <c r="F183" s="181" t="s">
        <v>1387</v>
      </c>
      <c r="G183" s="182" t="s">
        <v>644</v>
      </c>
      <c r="H183" s="183">
        <v>207</v>
      </c>
      <c r="I183" s="184"/>
      <c r="J183" s="185">
        <f>ROUND(I183*H183,2)</f>
        <v>0</v>
      </c>
      <c r="K183" s="181" t="s">
        <v>1258</v>
      </c>
      <c r="L183" s="40"/>
      <c r="M183" s="186" t="s">
        <v>19</v>
      </c>
      <c r="N183" s="187" t="s">
        <v>39</v>
      </c>
      <c r="O183" s="65"/>
      <c r="P183" s="188">
        <f>O183*H183</f>
        <v>0</v>
      </c>
      <c r="Q183" s="188">
        <v>3.4000000000000002E-4</v>
      </c>
      <c r="R183" s="188">
        <f>Q183*H183</f>
        <v>7.0379999999999998E-2</v>
      </c>
      <c r="S183" s="188">
        <v>0</v>
      </c>
      <c r="T183" s="189">
        <f>S183*H183</f>
        <v>0</v>
      </c>
      <c r="U183" s="35"/>
      <c r="V183" s="35"/>
      <c r="W183" s="35"/>
      <c r="X183" s="35"/>
      <c r="Y183" s="35"/>
      <c r="Z183" s="35"/>
      <c r="AA183" s="35"/>
      <c r="AB183" s="35"/>
      <c r="AC183" s="35"/>
      <c r="AD183" s="35"/>
      <c r="AE183" s="35"/>
      <c r="AR183" s="190" t="s">
        <v>123</v>
      </c>
      <c r="AT183" s="190" t="s">
        <v>118</v>
      </c>
      <c r="AU183" s="190" t="s">
        <v>76</v>
      </c>
      <c r="AY183" s="18" t="s">
        <v>117</v>
      </c>
      <c r="BE183" s="191">
        <f>IF(N183="základní",J183,0)</f>
        <v>0</v>
      </c>
      <c r="BF183" s="191">
        <f>IF(N183="snížená",J183,0)</f>
        <v>0</v>
      </c>
      <c r="BG183" s="191">
        <f>IF(N183="zákl. přenesená",J183,0)</f>
        <v>0</v>
      </c>
      <c r="BH183" s="191">
        <f>IF(N183="sníž. přenesená",J183,0)</f>
        <v>0</v>
      </c>
      <c r="BI183" s="191">
        <f>IF(N183="nulová",J183,0)</f>
        <v>0</v>
      </c>
      <c r="BJ183" s="18" t="s">
        <v>76</v>
      </c>
      <c r="BK183" s="191">
        <f>ROUND(I183*H183,2)</f>
        <v>0</v>
      </c>
      <c r="BL183" s="18" t="s">
        <v>123</v>
      </c>
      <c r="BM183" s="190" t="s">
        <v>1388</v>
      </c>
    </row>
    <row r="184" spans="1:65" s="2" customFormat="1" ht="19.5">
      <c r="A184" s="35"/>
      <c r="B184" s="36"/>
      <c r="C184" s="37"/>
      <c r="D184" s="192" t="s">
        <v>125</v>
      </c>
      <c r="E184" s="37"/>
      <c r="F184" s="193" t="s">
        <v>1389</v>
      </c>
      <c r="G184" s="37"/>
      <c r="H184" s="37"/>
      <c r="I184" s="109"/>
      <c r="J184" s="37"/>
      <c r="K184" s="37"/>
      <c r="L184" s="40"/>
      <c r="M184" s="194"/>
      <c r="N184" s="195"/>
      <c r="O184" s="65"/>
      <c r="P184" s="65"/>
      <c r="Q184" s="65"/>
      <c r="R184" s="65"/>
      <c r="S184" s="65"/>
      <c r="T184" s="66"/>
      <c r="U184" s="35"/>
      <c r="V184" s="35"/>
      <c r="W184" s="35"/>
      <c r="X184" s="35"/>
      <c r="Y184" s="35"/>
      <c r="Z184" s="35"/>
      <c r="AA184" s="35"/>
      <c r="AB184" s="35"/>
      <c r="AC184" s="35"/>
      <c r="AD184" s="35"/>
      <c r="AE184" s="35"/>
      <c r="AT184" s="18" t="s">
        <v>125</v>
      </c>
      <c r="AU184" s="18" t="s">
        <v>76</v>
      </c>
    </row>
    <row r="185" spans="1:65" s="2" customFormat="1" ht="16.5" customHeight="1">
      <c r="A185" s="35"/>
      <c r="B185" s="36"/>
      <c r="C185" s="179" t="s">
        <v>284</v>
      </c>
      <c r="D185" s="179" t="s">
        <v>118</v>
      </c>
      <c r="E185" s="180" t="s">
        <v>1390</v>
      </c>
      <c r="F185" s="181" t="s">
        <v>1391</v>
      </c>
      <c r="G185" s="182" t="s">
        <v>644</v>
      </c>
      <c r="H185" s="183">
        <v>23</v>
      </c>
      <c r="I185" s="184"/>
      <c r="J185" s="185">
        <f>ROUND(I185*H185,2)</f>
        <v>0</v>
      </c>
      <c r="K185" s="181" t="s">
        <v>1258</v>
      </c>
      <c r="L185" s="40"/>
      <c r="M185" s="186" t="s">
        <v>19</v>
      </c>
      <c r="N185" s="187" t="s">
        <v>39</v>
      </c>
      <c r="O185" s="65"/>
      <c r="P185" s="188">
        <f>O185*H185</f>
        <v>0</v>
      </c>
      <c r="Q185" s="188">
        <v>1.83E-3</v>
      </c>
      <c r="R185" s="188">
        <f>Q185*H185</f>
        <v>4.2090000000000002E-2</v>
      </c>
      <c r="S185" s="188">
        <v>0</v>
      </c>
      <c r="T185" s="189">
        <f>S185*H185</f>
        <v>0</v>
      </c>
      <c r="U185" s="35"/>
      <c r="V185" s="35"/>
      <c r="W185" s="35"/>
      <c r="X185" s="35"/>
      <c r="Y185" s="35"/>
      <c r="Z185" s="35"/>
      <c r="AA185" s="35"/>
      <c r="AB185" s="35"/>
      <c r="AC185" s="35"/>
      <c r="AD185" s="35"/>
      <c r="AE185" s="35"/>
      <c r="AR185" s="190" t="s">
        <v>123</v>
      </c>
      <c r="AT185" s="190" t="s">
        <v>118</v>
      </c>
      <c r="AU185" s="190" t="s">
        <v>76</v>
      </c>
      <c r="AY185" s="18" t="s">
        <v>117</v>
      </c>
      <c r="BE185" s="191">
        <f>IF(N185="základní",J185,0)</f>
        <v>0</v>
      </c>
      <c r="BF185" s="191">
        <f>IF(N185="snížená",J185,0)</f>
        <v>0</v>
      </c>
      <c r="BG185" s="191">
        <f>IF(N185="zákl. přenesená",J185,0)</f>
        <v>0</v>
      </c>
      <c r="BH185" s="191">
        <f>IF(N185="sníž. přenesená",J185,0)</f>
        <v>0</v>
      </c>
      <c r="BI185" s="191">
        <f>IF(N185="nulová",J185,0)</f>
        <v>0</v>
      </c>
      <c r="BJ185" s="18" t="s">
        <v>76</v>
      </c>
      <c r="BK185" s="191">
        <f>ROUND(I185*H185,2)</f>
        <v>0</v>
      </c>
      <c r="BL185" s="18" t="s">
        <v>123</v>
      </c>
      <c r="BM185" s="190" t="s">
        <v>1392</v>
      </c>
    </row>
    <row r="186" spans="1:65" s="2" customFormat="1" ht="19.5">
      <c r="A186" s="35"/>
      <c r="B186" s="36"/>
      <c r="C186" s="37"/>
      <c r="D186" s="192" t="s">
        <v>125</v>
      </c>
      <c r="E186" s="37"/>
      <c r="F186" s="193" t="s">
        <v>1393</v>
      </c>
      <c r="G186" s="37"/>
      <c r="H186" s="37"/>
      <c r="I186" s="109"/>
      <c r="J186" s="37"/>
      <c r="K186" s="37"/>
      <c r="L186" s="40"/>
      <c r="M186" s="194"/>
      <c r="N186" s="195"/>
      <c r="O186" s="65"/>
      <c r="P186" s="65"/>
      <c r="Q186" s="65"/>
      <c r="R186" s="65"/>
      <c r="S186" s="65"/>
      <c r="T186" s="66"/>
      <c r="U186" s="35"/>
      <c r="V186" s="35"/>
      <c r="W186" s="35"/>
      <c r="X186" s="35"/>
      <c r="Y186" s="35"/>
      <c r="Z186" s="35"/>
      <c r="AA186" s="35"/>
      <c r="AB186" s="35"/>
      <c r="AC186" s="35"/>
      <c r="AD186" s="35"/>
      <c r="AE186" s="35"/>
      <c r="AT186" s="18" t="s">
        <v>125</v>
      </c>
      <c r="AU186" s="18" t="s">
        <v>76</v>
      </c>
    </row>
    <row r="187" spans="1:65" s="2" customFormat="1" ht="16.5" customHeight="1">
      <c r="A187" s="35"/>
      <c r="B187" s="36"/>
      <c r="C187" s="179" t="s">
        <v>288</v>
      </c>
      <c r="D187" s="179" t="s">
        <v>118</v>
      </c>
      <c r="E187" s="180" t="s">
        <v>1394</v>
      </c>
      <c r="F187" s="181" t="s">
        <v>1395</v>
      </c>
      <c r="G187" s="182" t="s">
        <v>644</v>
      </c>
      <c r="H187" s="183">
        <v>115</v>
      </c>
      <c r="I187" s="184"/>
      <c r="J187" s="185">
        <f>ROUND(I187*H187,2)</f>
        <v>0</v>
      </c>
      <c r="K187" s="181" t="s">
        <v>1258</v>
      </c>
      <c r="L187" s="40"/>
      <c r="M187" s="186" t="s">
        <v>19</v>
      </c>
      <c r="N187" s="187" t="s">
        <v>39</v>
      </c>
      <c r="O187" s="65"/>
      <c r="P187" s="188">
        <f>O187*H187</f>
        <v>0</v>
      </c>
      <c r="Q187" s="188">
        <v>3.7000000000000002E-3</v>
      </c>
      <c r="R187" s="188">
        <f>Q187*H187</f>
        <v>0.42550000000000004</v>
      </c>
      <c r="S187" s="188">
        <v>0</v>
      </c>
      <c r="T187" s="189">
        <f>S187*H187</f>
        <v>0</v>
      </c>
      <c r="U187" s="35"/>
      <c r="V187" s="35"/>
      <c r="W187" s="35"/>
      <c r="X187" s="35"/>
      <c r="Y187" s="35"/>
      <c r="Z187" s="35"/>
      <c r="AA187" s="35"/>
      <c r="AB187" s="35"/>
      <c r="AC187" s="35"/>
      <c r="AD187" s="35"/>
      <c r="AE187" s="35"/>
      <c r="AR187" s="190" t="s">
        <v>123</v>
      </c>
      <c r="AT187" s="190" t="s">
        <v>118</v>
      </c>
      <c r="AU187" s="190" t="s">
        <v>76</v>
      </c>
      <c r="AY187" s="18" t="s">
        <v>117</v>
      </c>
      <c r="BE187" s="191">
        <f>IF(N187="základní",J187,0)</f>
        <v>0</v>
      </c>
      <c r="BF187" s="191">
        <f>IF(N187="snížená",J187,0)</f>
        <v>0</v>
      </c>
      <c r="BG187" s="191">
        <f>IF(N187="zákl. přenesená",J187,0)</f>
        <v>0</v>
      </c>
      <c r="BH187" s="191">
        <f>IF(N187="sníž. přenesená",J187,0)</f>
        <v>0</v>
      </c>
      <c r="BI187" s="191">
        <f>IF(N187="nulová",J187,0)</f>
        <v>0</v>
      </c>
      <c r="BJ187" s="18" t="s">
        <v>76</v>
      </c>
      <c r="BK187" s="191">
        <f>ROUND(I187*H187,2)</f>
        <v>0</v>
      </c>
      <c r="BL187" s="18" t="s">
        <v>123</v>
      </c>
      <c r="BM187" s="190" t="s">
        <v>1396</v>
      </c>
    </row>
    <row r="188" spans="1:65" s="2" customFormat="1" ht="19.5">
      <c r="A188" s="35"/>
      <c r="B188" s="36"/>
      <c r="C188" s="37"/>
      <c r="D188" s="192" t="s">
        <v>125</v>
      </c>
      <c r="E188" s="37"/>
      <c r="F188" s="193" t="s">
        <v>1397</v>
      </c>
      <c r="G188" s="37"/>
      <c r="H188" s="37"/>
      <c r="I188" s="109"/>
      <c r="J188" s="37"/>
      <c r="K188" s="37"/>
      <c r="L188" s="40"/>
      <c r="M188" s="194"/>
      <c r="N188" s="195"/>
      <c r="O188" s="65"/>
      <c r="P188" s="65"/>
      <c r="Q188" s="65"/>
      <c r="R188" s="65"/>
      <c r="S188" s="65"/>
      <c r="T188" s="66"/>
      <c r="U188" s="35"/>
      <c r="V188" s="35"/>
      <c r="W188" s="35"/>
      <c r="X188" s="35"/>
      <c r="Y188" s="35"/>
      <c r="Z188" s="35"/>
      <c r="AA188" s="35"/>
      <c r="AB188" s="35"/>
      <c r="AC188" s="35"/>
      <c r="AD188" s="35"/>
      <c r="AE188" s="35"/>
      <c r="AT188" s="18" t="s">
        <v>125</v>
      </c>
      <c r="AU188" s="18" t="s">
        <v>76</v>
      </c>
    </row>
    <row r="189" spans="1:65" s="2" customFormat="1" ht="16.5" customHeight="1">
      <c r="A189" s="35"/>
      <c r="B189" s="36"/>
      <c r="C189" s="179" t="s">
        <v>312</v>
      </c>
      <c r="D189" s="179" t="s">
        <v>118</v>
      </c>
      <c r="E189" s="180" t="s">
        <v>1398</v>
      </c>
      <c r="F189" s="181" t="s">
        <v>1399</v>
      </c>
      <c r="G189" s="182" t="s">
        <v>1223</v>
      </c>
      <c r="H189" s="183">
        <v>1</v>
      </c>
      <c r="I189" s="184"/>
      <c r="J189" s="185">
        <f>ROUND(I189*H189,2)</f>
        <v>0</v>
      </c>
      <c r="K189" s="181" t="s">
        <v>1258</v>
      </c>
      <c r="L189" s="40"/>
      <c r="M189" s="186" t="s">
        <v>19</v>
      </c>
      <c r="N189" s="187" t="s">
        <v>39</v>
      </c>
      <c r="O189" s="65"/>
      <c r="P189" s="188">
        <f>O189*H189</f>
        <v>0</v>
      </c>
      <c r="Q189" s="188">
        <v>8.0999999999999996E-3</v>
      </c>
      <c r="R189" s="188">
        <f>Q189*H189</f>
        <v>8.0999999999999996E-3</v>
      </c>
      <c r="S189" s="188">
        <v>0</v>
      </c>
      <c r="T189" s="189">
        <f>S189*H189</f>
        <v>0</v>
      </c>
      <c r="U189" s="35"/>
      <c r="V189" s="35"/>
      <c r="W189" s="35"/>
      <c r="X189" s="35"/>
      <c r="Y189" s="35"/>
      <c r="Z189" s="35"/>
      <c r="AA189" s="35"/>
      <c r="AB189" s="35"/>
      <c r="AC189" s="35"/>
      <c r="AD189" s="35"/>
      <c r="AE189" s="35"/>
      <c r="AR189" s="190" t="s">
        <v>123</v>
      </c>
      <c r="AT189" s="190" t="s">
        <v>118</v>
      </c>
      <c r="AU189" s="190" t="s">
        <v>76</v>
      </c>
      <c r="AY189" s="18" t="s">
        <v>117</v>
      </c>
      <c r="BE189" s="191">
        <f>IF(N189="základní",J189,0)</f>
        <v>0</v>
      </c>
      <c r="BF189" s="191">
        <f>IF(N189="snížená",J189,0)</f>
        <v>0</v>
      </c>
      <c r="BG189" s="191">
        <f>IF(N189="zákl. přenesená",J189,0)</f>
        <v>0</v>
      </c>
      <c r="BH189" s="191">
        <f>IF(N189="sníž. přenesená",J189,0)</f>
        <v>0</v>
      </c>
      <c r="BI189" s="191">
        <f>IF(N189="nulová",J189,0)</f>
        <v>0</v>
      </c>
      <c r="BJ189" s="18" t="s">
        <v>76</v>
      </c>
      <c r="BK189" s="191">
        <f>ROUND(I189*H189,2)</f>
        <v>0</v>
      </c>
      <c r="BL189" s="18" t="s">
        <v>123</v>
      </c>
      <c r="BM189" s="190" t="s">
        <v>1400</v>
      </c>
    </row>
    <row r="190" spans="1:65" s="2" customFormat="1" ht="19.5">
      <c r="A190" s="35"/>
      <c r="B190" s="36"/>
      <c r="C190" s="37"/>
      <c r="D190" s="192" t="s">
        <v>125</v>
      </c>
      <c r="E190" s="37"/>
      <c r="F190" s="193" t="s">
        <v>1401</v>
      </c>
      <c r="G190" s="37"/>
      <c r="H190" s="37"/>
      <c r="I190" s="109"/>
      <c r="J190" s="37"/>
      <c r="K190" s="37"/>
      <c r="L190" s="40"/>
      <c r="M190" s="194"/>
      <c r="N190" s="195"/>
      <c r="O190" s="65"/>
      <c r="P190" s="65"/>
      <c r="Q190" s="65"/>
      <c r="R190" s="65"/>
      <c r="S190" s="65"/>
      <c r="T190" s="66"/>
      <c r="U190" s="35"/>
      <c r="V190" s="35"/>
      <c r="W190" s="35"/>
      <c r="X190" s="35"/>
      <c r="Y190" s="35"/>
      <c r="Z190" s="35"/>
      <c r="AA190" s="35"/>
      <c r="AB190" s="35"/>
      <c r="AC190" s="35"/>
      <c r="AD190" s="35"/>
      <c r="AE190" s="35"/>
      <c r="AT190" s="18" t="s">
        <v>125</v>
      </c>
      <c r="AU190" s="18" t="s">
        <v>76</v>
      </c>
    </row>
    <row r="191" spans="1:65" s="2" customFormat="1" ht="16.5" customHeight="1">
      <c r="A191" s="35"/>
      <c r="B191" s="36"/>
      <c r="C191" s="179" t="s">
        <v>316</v>
      </c>
      <c r="D191" s="179" t="s">
        <v>118</v>
      </c>
      <c r="E191" s="180" t="s">
        <v>1402</v>
      </c>
      <c r="F191" s="181" t="s">
        <v>1403</v>
      </c>
      <c r="G191" s="182" t="s">
        <v>1223</v>
      </c>
      <c r="H191" s="183">
        <v>5</v>
      </c>
      <c r="I191" s="184"/>
      <c r="J191" s="185">
        <f>ROUND(I191*H191,2)</f>
        <v>0</v>
      </c>
      <c r="K191" s="181" t="s">
        <v>1258</v>
      </c>
      <c r="L191" s="40"/>
      <c r="M191" s="186" t="s">
        <v>19</v>
      </c>
      <c r="N191" s="187" t="s">
        <v>39</v>
      </c>
      <c r="O191" s="65"/>
      <c r="P191" s="188">
        <f>O191*H191</f>
        <v>0</v>
      </c>
      <c r="Q191" s="188">
        <v>8.0999999999999996E-3</v>
      </c>
      <c r="R191" s="188">
        <f>Q191*H191</f>
        <v>4.0499999999999994E-2</v>
      </c>
      <c r="S191" s="188">
        <v>0</v>
      </c>
      <c r="T191" s="189">
        <f>S191*H191</f>
        <v>0</v>
      </c>
      <c r="U191" s="35"/>
      <c r="V191" s="35"/>
      <c r="W191" s="35"/>
      <c r="X191" s="35"/>
      <c r="Y191" s="35"/>
      <c r="Z191" s="35"/>
      <c r="AA191" s="35"/>
      <c r="AB191" s="35"/>
      <c r="AC191" s="35"/>
      <c r="AD191" s="35"/>
      <c r="AE191" s="35"/>
      <c r="AR191" s="190" t="s">
        <v>123</v>
      </c>
      <c r="AT191" s="190" t="s">
        <v>118</v>
      </c>
      <c r="AU191" s="190" t="s">
        <v>76</v>
      </c>
      <c r="AY191" s="18" t="s">
        <v>117</v>
      </c>
      <c r="BE191" s="191">
        <f>IF(N191="základní",J191,0)</f>
        <v>0</v>
      </c>
      <c r="BF191" s="191">
        <f>IF(N191="snížená",J191,0)</f>
        <v>0</v>
      </c>
      <c r="BG191" s="191">
        <f>IF(N191="zákl. přenesená",J191,0)</f>
        <v>0</v>
      </c>
      <c r="BH191" s="191">
        <f>IF(N191="sníž. přenesená",J191,0)</f>
        <v>0</v>
      </c>
      <c r="BI191" s="191">
        <f>IF(N191="nulová",J191,0)</f>
        <v>0</v>
      </c>
      <c r="BJ191" s="18" t="s">
        <v>76</v>
      </c>
      <c r="BK191" s="191">
        <f>ROUND(I191*H191,2)</f>
        <v>0</v>
      </c>
      <c r="BL191" s="18" t="s">
        <v>123</v>
      </c>
      <c r="BM191" s="190" t="s">
        <v>1404</v>
      </c>
    </row>
    <row r="192" spans="1:65" s="2" customFormat="1" ht="19.5">
      <c r="A192" s="35"/>
      <c r="B192" s="36"/>
      <c r="C192" s="37"/>
      <c r="D192" s="192" t="s">
        <v>125</v>
      </c>
      <c r="E192" s="37"/>
      <c r="F192" s="193" t="s">
        <v>1405</v>
      </c>
      <c r="G192" s="37"/>
      <c r="H192" s="37"/>
      <c r="I192" s="109"/>
      <c r="J192" s="37"/>
      <c r="K192" s="37"/>
      <c r="L192" s="40"/>
      <c r="M192" s="194"/>
      <c r="N192" s="195"/>
      <c r="O192" s="65"/>
      <c r="P192" s="65"/>
      <c r="Q192" s="65"/>
      <c r="R192" s="65"/>
      <c r="S192" s="65"/>
      <c r="T192" s="66"/>
      <c r="U192" s="35"/>
      <c r="V192" s="35"/>
      <c r="W192" s="35"/>
      <c r="X192" s="35"/>
      <c r="Y192" s="35"/>
      <c r="Z192" s="35"/>
      <c r="AA192" s="35"/>
      <c r="AB192" s="35"/>
      <c r="AC192" s="35"/>
      <c r="AD192" s="35"/>
      <c r="AE192" s="35"/>
      <c r="AT192" s="18" t="s">
        <v>125</v>
      </c>
      <c r="AU192" s="18" t="s">
        <v>76</v>
      </c>
    </row>
    <row r="193" spans="1:65" s="2" customFormat="1" ht="16.5" customHeight="1">
      <c r="A193" s="35"/>
      <c r="B193" s="36"/>
      <c r="C193" s="179" t="s">
        <v>320</v>
      </c>
      <c r="D193" s="179" t="s">
        <v>118</v>
      </c>
      <c r="E193" s="180" t="s">
        <v>1406</v>
      </c>
      <c r="F193" s="181" t="s">
        <v>1407</v>
      </c>
      <c r="G193" s="182" t="s">
        <v>1408</v>
      </c>
      <c r="H193" s="183">
        <v>150</v>
      </c>
      <c r="I193" s="184"/>
      <c r="J193" s="185">
        <f>ROUND(I193*H193,2)</f>
        <v>0</v>
      </c>
      <c r="K193" s="181" t="s">
        <v>1258</v>
      </c>
      <c r="L193" s="40"/>
      <c r="M193" s="186" t="s">
        <v>19</v>
      </c>
      <c r="N193" s="187" t="s">
        <v>39</v>
      </c>
      <c r="O193" s="65"/>
      <c r="P193" s="188">
        <f>O193*H193</f>
        <v>0</v>
      </c>
      <c r="Q193" s="188">
        <v>1E-3</v>
      </c>
      <c r="R193" s="188">
        <f>Q193*H193</f>
        <v>0.15</v>
      </c>
      <c r="S193" s="188">
        <v>0</v>
      </c>
      <c r="T193" s="189">
        <f>S193*H193</f>
        <v>0</v>
      </c>
      <c r="U193" s="35"/>
      <c r="V193" s="35"/>
      <c r="W193" s="35"/>
      <c r="X193" s="35"/>
      <c r="Y193" s="35"/>
      <c r="Z193" s="35"/>
      <c r="AA193" s="35"/>
      <c r="AB193" s="35"/>
      <c r="AC193" s="35"/>
      <c r="AD193" s="35"/>
      <c r="AE193" s="35"/>
      <c r="AR193" s="190" t="s">
        <v>123</v>
      </c>
      <c r="AT193" s="190" t="s">
        <v>118</v>
      </c>
      <c r="AU193" s="190" t="s">
        <v>76</v>
      </c>
      <c r="AY193" s="18" t="s">
        <v>117</v>
      </c>
      <c r="BE193" s="191">
        <f>IF(N193="základní",J193,0)</f>
        <v>0</v>
      </c>
      <c r="BF193" s="191">
        <f>IF(N193="snížená",J193,0)</f>
        <v>0</v>
      </c>
      <c r="BG193" s="191">
        <f>IF(N193="zákl. přenesená",J193,0)</f>
        <v>0</v>
      </c>
      <c r="BH193" s="191">
        <f>IF(N193="sníž. přenesená",J193,0)</f>
        <v>0</v>
      </c>
      <c r="BI193" s="191">
        <f>IF(N193="nulová",J193,0)</f>
        <v>0</v>
      </c>
      <c r="BJ193" s="18" t="s">
        <v>76</v>
      </c>
      <c r="BK193" s="191">
        <f>ROUND(I193*H193,2)</f>
        <v>0</v>
      </c>
      <c r="BL193" s="18" t="s">
        <v>123</v>
      </c>
      <c r="BM193" s="190" t="s">
        <v>1409</v>
      </c>
    </row>
    <row r="194" spans="1:65" s="2" customFormat="1" ht="19.5">
      <c r="A194" s="35"/>
      <c r="B194" s="36"/>
      <c r="C194" s="37"/>
      <c r="D194" s="192" t="s">
        <v>125</v>
      </c>
      <c r="E194" s="37"/>
      <c r="F194" s="193" t="s">
        <v>1410</v>
      </c>
      <c r="G194" s="37"/>
      <c r="H194" s="37"/>
      <c r="I194" s="109"/>
      <c r="J194" s="37"/>
      <c r="K194" s="37"/>
      <c r="L194" s="40"/>
      <c r="M194" s="194"/>
      <c r="N194" s="195"/>
      <c r="O194" s="65"/>
      <c r="P194" s="65"/>
      <c r="Q194" s="65"/>
      <c r="R194" s="65"/>
      <c r="S194" s="65"/>
      <c r="T194" s="66"/>
      <c r="U194" s="35"/>
      <c r="V194" s="35"/>
      <c r="W194" s="35"/>
      <c r="X194" s="35"/>
      <c r="Y194" s="35"/>
      <c r="Z194" s="35"/>
      <c r="AA194" s="35"/>
      <c r="AB194" s="35"/>
      <c r="AC194" s="35"/>
      <c r="AD194" s="35"/>
      <c r="AE194" s="35"/>
      <c r="AT194" s="18" t="s">
        <v>125</v>
      </c>
      <c r="AU194" s="18" t="s">
        <v>76</v>
      </c>
    </row>
    <row r="195" spans="1:65" s="2" customFormat="1" ht="16.5" customHeight="1">
      <c r="A195" s="35"/>
      <c r="B195" s="36"/>
      <c r="C195" s="179" t="s">
        <v>324</v>
      </c>
      <c r="D195" s="179" t="s">
        <v>118</v>
      </c>
      <c r="E195" s="180" t="s">
        <v>1411</v>
      </c>
      <c r="F195" s="181" t="s">
        <v>1412</v>
      </c>
      <c r="G195" s="182" t="s">
        <v>1223</v>
      </c>
      <c r="H195" s="183">
        <v>5</v>
      </c>
      <c r="I195" s="184"/>
      <c r="J195" s="185">
        <f>ROUND(I195*H195,2)</f>
        <v>0</v>
      </c>
      <c r="K195" s="181" t="s">
        <v>1258</v>
      </c>
      <c r="L195" s="40"/>
      <c r="M195" s="186" t="s">
        <v>19</v>
      </c>
      <c r="N195" s="187" t="s">
        <v>39</v>
      </c>
      <c r="O195" s="65"/>
      <c r="P195" s="188">
        <f>O195*H195</f>
        <v>0</v>
      </c>
      <c r="Q195" s="188">
        <v>4.4999999999999999E-4</v>
      </c>
      <c r="R195" s="188">
        <f>Q195*H195</f>
        <v>2.2499999999999998E-3</v>
      </c>
      <c r="S195" s="188">
        <v>0</v>
      </c>
      <c r="T195" s="189">
        <f>S195*H195</f>
        <v>0</v>
      </c>
      <c r="U195" s="35"/>
      <c r="V195" s="35"/>
      <c r="W195" s="35"/>
      <c r="X195" s="35"/>
      <c r="Y195" s="35"/>
      <c r="Z195" s="35"/>
      <c r="AA195" s="35"/>
      <c r="AB195" s="35"/>
      <c r="AC195" s="35"/>
      <c r="AD195" s="35"/>
      <c r="AE195" s="35"/>
      <c r="AR195" s="190" t="s">
        <v>123</v>
      </c>
      <c r="AT195" s="190" t="s">
        <v>118</v>
      </c>
      <c r="AU195" s="190" t="s">
        <v>76</v>
      </c>
      <c r="AY195" s="18" t="s">
        <v>117</v>
      </c>
      <c r="BE195" s="191">
        <f>IF(N195="základní",J195,0)</f>
        <v>0</v>
      </c>
      <c r="BF195" s="191">
        <f>IF(N195="snížená",J195,0)</f>
        <v>0</v>
      </c>
      <c r="BG195" s="191">
        <f>IF(N195="zákl. přenesená",J195,0)</f>
        <v>0</v>
      </c>
      <c r="BH195" s="191">
        <f>IF(N195="sníž. přenesená",J195,0)</f>
        <v>0</v>
      </c>
      <c r="BI195" s="191">
        <f>IF(N195="nulová",J195,0)</f>
        <v>0</v>
      </c>
      <c r="BJ195" s="18" t="s">
        <v>76</v>
      </c>
      <c r="BK195" s="191">
        <f>ROUND(I195*H195,2)</f>
        <v>0</v>
      </c>
      <c r="BL195" s="18" t="s">
        <v>123</v>
      </c>
      <c r="BM195" s="190" t="s">
        <v>1413</v>
      </c>
    </row>
    <row r="196" spans="1:65" s="2" customFormat="1" ht="19.5">
      <c r="A196" s="35"/>
      <c r="B196" s="36"/>
      <c r="C196" s="37"/>
      <c r="D196" s="192" t="s">
        <v>125</v>
      </c>
      <c r="E196" s="37"/>
      <c r="F196" s="193" t="s">
        <v>1414</v>
      </c>
      <c r="G196" s="37"/>
      <c r="H196" s="37"/>
      <c r="I196" s="109"/>
      <c r="J196" s="37"/>
      <c r="K196" s="37"/>
      <c r="L196" s="40"/>
      <c r="M196" s="194"/>
      <c r="N196" s="195"/>
      <c r="O196" s="65"/>
      <c r="P196" s="65"/>
      <c r="Q196" s="65"/>
      <c r="R196" s="65"/>
      <c r="S196" s="65"/>
      <c r="T196" s="66"/>
      <c r="U196" s="35"/>
      <c r="V196" s="35"/>
      <c r="W196" s="35"/>
      <c r="X196" s="35"/>
      <c r="Y196" s="35"/>
      <c r="Z196" s="35"/>
      <c r="AA196" s="35"/>
      <c r="AB196" s="35"/>
      <c r="AC196" s="35"/>
      <c r="AD196" s="35"/>
      <c r="AE196" s="35"/>
      <c r="AT196" s="18" t="s">
        <v>125</v>
      </c>
      <c r="AU196" s="18" t="s">
        <v>76</v>
      </c>
    </row>
    <row r="197" spans="1:65" s="2" customFormat="1" ht="16.5" customHeight="1">
      <c r="A197" s="35"/>
      <c r="B197" s="36"/>
      <c r="C197" s="179" t="s">
        <v>328</v>
      </c>
      <c r="D197" s="179" t="s">
        <v>118</v>
      </c>
      <c r="E197" s="180" t="s">
        <v>1415</v>
      </c>
      <c r="F197" s="181" t="s">
        <v>1416</v>
      </c>
      <c r="G197" s="182" t="s">
        <v>1223</v>
      </c>
      <c r="H197" s="183">
        <v>5</v>
      </c>
      <c r="I197" s="184"/>
      <c r="J197" s="185">
        <f>ROUND(I197*H197,2)</f>
        <v>0</v>
      </c>
      <c r="K197" s="181" t="s">
        <v>1258</v>
      </c>
      <c r="L197" s="40"/>
      <c r="M197" s="186" t="s">
        <v>19</v>
      </c>
      <c r="N197" s="187" t="s">
        <v>39</v>
      </c>
      <c r="O197" s="65"/>
      <c r="P197" s="188">
        <f>O197*H197</f>
        <v>0</v>
      </c>
      <c r="Q197" s="188">
        <v>9.58E-3</v>
      </c>
      <c r="R197" s="188">
        <f>Q197*H197</f>
        <v>4.7899999999999998E-2</v>
      </c>
      <c r="S197" s="188">
        <v>0</v>
      </c>
      <c r="T197" s="189">
        <f>S197*H197</f>
        <v>0</v>
      </c>
      <c r="U197" s="35"/>
      <c r="V197" s="35"/>
      <c r="W197" s="35"/>
      <c r="X197" s="35"/>
      <c r="Y197" s="35"/>
      <c r="Z197" s="35"/>
      <c r="AA197" s="35"/>
      <c r="AB197" s="35"/>
      <c r="AC197" s="35"/>
      <c r="AD197" s="35"/>
      <c r="AE197" s="35"/>
      <c r="AR197" s="190" t="s">
        <v>123</v>
      </c>
      <c r="AT197" s="190" t="s">
        <v>118</v>
      </c>
      <c r="AU197" s="190" t="s">
        <v>76</v>
      </c>
      <c r="AY197" s="18" t="s">
        <v>117</v>
      </c>
      <c r="BE197" s="191">
        <f>IF(N197="základní",J197,0)</f>
        <v>0</v>
      </c>
      <c r="BF197" s="191">
        <f>IF(N197="snížená",J197,0)</f>
        <v>0</v>
      </c>
      <c r="BG197" s="191">
        <f>IF(N197="zákl. přenesená",J197,0)</f>
        <v>0</v>
      </c>
      <c r="BH197" s="191">
        <f>IF(N197="sníž. přenesená",J197,0)</f>
        <v>0</v>
      </c>
      <c r="BI197" s="191">
        <f>IF(N197="nulová",J197,0)</f>
        <v>0</v>
      </c>
      <c r="BJ197" s="18" t="s">
        <v>76</v>
      </c>
      <c r="BK197" s="191">
        <f>ROUND(I197*H197,2)</f>
        <v>0</v>
      </c>
      <c r="BL197" s="18" t="s">
        <v>123</v>
      </c>
      <c r="BM197" s="190" t="s">
        <v>1417</v>
      </c>
    </row>
    <row r="198" spans="1:65" s="2" customFormat="1" ht="19.5">
      <c r="A198" s="35"/>
      <c r="B198" s="36"/>
      <c r="C198" s="37"/>
      <c r="D198" s="192" t="s">
        <v>125</v>
      </c>
      <c r="E198" s="37"/>
      <c r="F198" s="193" t="s">
        <v>1418</v>
      </c>
      <c r="G198" s="37"/>
      <c r="H198" s="37"/>
      <c r="I198" s="109"/>
      <c r="J198" s="37"/>
      <c r="K198" s="37"/>
      <c r="L198" s="40"/>
      <c r="M198" s="194"/>
      <c r="N198" s="195"/>
      <c r="O198" s="65"/>
      <c r="P198" s="65"/>
      <c r="Q198" s="65"/>
      <c r="R198" s="65"/>
      <c r="S198" s="65"/>
      <c r="T198" s="66"/>
      <c r="U198" s="35"/>
      <c r="V198" s="35"/>
      <c r="W198" s="35"/>
      <c r="X198" s="35"/>
      <c r="Y198" s="35"/>
      <c r="Z198" s="35"/>
      <c r="AA198" s="35"/>
      <c r="AB198" s="35"/>
      <c r="AC198" s="35"/>
      <c r="AD198" s="35"/>
      <c r="AE198" s="35"/>
      <c r="AT198" s="18" t="s">
        <v>125</v>
      </c>
      <c r="AU198" s="18" t="s">
        <v>76</v>
      </c>
    </row>
    <row r="199" spans="1:65" s="2" customFormat="1" ht="16.5" customHeight="1">
      <c r="A199" s="35"/>
      <c r="B199" s="36"/>
      <c r="C199" s="179" t="s">
        <v>332</v>
      </c>
      <c r="D199" s="179" t="s">
        <v>118</v>
      </c>
      <c r="E199" s="180" t="s">
        <v>1419</v>
      </c>
      <c r="F199" s="181" t="s">
        <v>1420</v>
      </c>
      <c r="G199" s="182" t="s">
        <v>644</v>
      </c>
      <c r="H199" s="183">
        <v>40</v>
      </c>
      <c r="I199" s="184"/>
      <c r="J199" s="185">
        <f>ROUND(I199*H199,2)</f>
        <v>0</v>
      </c>
      <c r="K199" s="181" t="s">
        <v>1258</v>
      </c>
      <c r="L199" s="40"/>
      <c r="M199" s="186" t="s">
        <v>19</v>
      </c>
      <c r="N199" s="187" t="s">
        <v>39</v>
      </c>
      <c r="O199" s="65"/>
      <c r="P199" s="188">
        <f>O199*H199</f>
        <v>0</v>
      </c>
      <c r="Q199" s="188">
        <v>8.0000000000000007E-5</v>
      </c>
      <c r="R199" s="188">
        <f>Q199*H199</f>
        <v>3.2000000000000002E-3</v>
      </c>
      <c r="S199" s="188">
        <v>0</v>
      </c>
      <c r="T199" s="189">
        <f>S199*H199</f>
        <v>0</v>
      </c>
      <c r="U199" s="35"/>
      <c r="V199" s="35"/>
      <c r="W199" s="35"/>
      <c r="X199" s="35"/>
      <c r="Y199" s="35"/>
      <c r="Z199" s="35"/>
      <c r="AA199" s="35"/>
      <c r="AB199" s="35"/>
      <c r="AC199" s="35"/>
      <c r="AD199" s="35"/>
      <c r="AE199" s="35"/>
      <c r="AR199" s="190" t="s">
        <v>123</v>
      </c>
      <c r="AT199" s="190" t="s">
        <v>118</v>
      </c>
      <c r="AU199" s="190" t="s">
        <v>76</v>
      </c>
      <c r="AY199" s="18" t="s">
        <v>117</v>
      </c>
      <c r="BE199" s="191">
        <f>IF(N199="základní",J199,0)</f>
        <v>0</v>
      </c>
      <c r="BF199" s="191">
        <f>IF(N199="snížená",J199,0)</f>
        <v>0</v>
      </c>
      <c r="BG199" s="191">
        <f>IF(N199="zákl. přenesená",J199,0)</f>
        <v>0</v>
      </c>
      <c r="BH199" s="191">
        <f>IF(N199="sníž. přenesená",J199,0)</f>
        <v>0</v>
      </c>
      <c r="BI199" s="191">
        <f>IF(N199="nulová",J199,0)</f>
        <v>0</v>
      </c>
      <c r="BJ199" s="18" t="s">
        <v>76</v>
      </c>
      <c r="BK199" s="191">
        <f>ROUND(I199*H199,2)</f>
        <v>0</v>
      </c>
      <c r="BL199" s="18" t="s">
        <v>123</v>
      </c>
      <c r="BM199" s="190" t="s">
        <v>1421</v>
      </c>
    </row>
    <row r="200" spans="1:65" s="2" customFormat="1" ht="19.5">
      <c r="A200" s="35"/>
      <c r="B200" s="36"/>
      <c r="C200" s="37"/>
      <c r="D200" s="192" t="s">
        <v>125</v>
      </c>
      <c r="E200" s="37"/>
      <c r="F200" s="193" t="s">
        <v>1422</v>
      </c>
      <c r="G200" s="37"/>
      <c r="H200" s="37"/>
      <c r="I200" s="109"/>
      <c r="J200" s="37"/>
      <c r="K200" s="37"/>
      <c r="L200" s="40"/>
      <c r="M200" s="194"/>
      <c r="N200" s="195"/>
      <c r="O200" s="65"/>
      <c r="P200" s="65"/>
      <c r="Q200" s="65"/>
      <c r="R200" s="65"/>
      <c r="S200" s="65"/>
      <c r="T200" s="66"/>
      <c r="U200" s="35"/>
      <c r="V200" s="35"/>
      <c r="W200" s="35"/>
      <c r="X200" s="35"/>
      <c r="Y200" s="35"/>
      <c r="Z200" s="35"/>
      <c r="AA200" s="35"/>
      <c r="AB200" s="35"/>
      <c r="AC200" s="35"/>
      <c r="AD200" s="35"/>
      <c r="AE200" s="35"/>
      <c r="AT200" s="18" t="s">
        <v>125</v>
      </c>
      <c r="AU200" s="18" t="s">
        <v>76</v>
      </c>
    </row>
    <row r="201" spans="1:65" s="2" customFormat="1" ht="16.5" customHeight="1">
      <c r="A201" s="35"/>
      <c r="B201" s="36"/>
      <c r="C201" s="179" t="s">
        <v>455</v>
      </c>
      <c r="D201" s="179" t="s">
        <v>118</v>
      </c>
      <c r="E201" s="180" t="s">
        <v>1423</v>
      </c>
      <c r="F201" s="181" t="s">
        <v>1424</v>
      </c>
      <c r="G201" s="182" t="s">
        <v>1223</v>
      </c>
      <c r="H201" s="183">
        <v>9</v>
      </c>
      <c r="I201" s="184"/>
      <c r="J201" s="185">
        <f>ROUND(I201*H201,2)</f>
        <v>0</v>
      </c>
      <c r="K201" s="181" t="s">
        <v>519</v>
      </c>
      <c r="L201" s="40"/>
      <c r="M201" s="186" t="s">
        <v>19</v>
      </c>
      <c r="N201" s="187" t="s">
        <v>39</v>
      </c>
      <c r="O201" s="65"/>
      <c r="P201" s="188">
        <f>O201*H201</f>
        <v>0</v>
      </c>
      <c r="Q201" s="188">
        <v>0</v>
      </c>
      <c r="R201" s="188">
        <f>Q201*H201</f>
        <v>0</v>
      </c>
      <c r="S201" s="188">
        <v>0</v>
      </c>
      <c r="T201" s="189">
        <f>S201*H201</f>
        <v>0</v>
      </c>
      <c r="U201" s="35"/>
      <c r="V201" s="35"/>
      <c r="W201" s="35"/>
      <c r="X201" s="35"/>
      <c r="Y201" s="35"/>
      <c r="Z201" s="35"/>
      <c r="AA201" s="35"/>
      <c r="AB201" s="35"/>
      <c r="AC201" s="35"/>
      <c r="AD201" s="35"/>
      <c r="AE201" s="35"/>
      <c r="AR201" s="190" t="s">
        <v>123</v>
      </c>
      <c r="AT201" s="190" t="s">
        <v>118</v>
      </c>
      <c r="AU201" s="190" t="s">
        <v>76</v>
      </c>
      <c r="AY201" s="18" t="s">
        <v>117</v>
      </c>
      <c r="BE201" s="191">
        <f>IF(N201="základní",J201,0)</f>
        <v>0</v>
      </c>
      <c r="BF201" s="191">
        <f>IF(N201="snížená",J201,0)</f>
        <v>0</v>
      </c>
      <c r="BG201" s="191">
        <f>IF(N201="zákl. přenesená",J201,0)</f>
        <v>0</v>
      </c>
      <c r="BH201" s="191">
        <f>IF(N201="sníž. přenesená",J201,0)</f>
        <v>0</v>
      </c>
      <c r="BI201" s="191">
        <f>IF(N201="nulová",J201,0)</f>
        <v>0</v>
      </c>
      <c r="BJ201" s="18" t="s">
        <v>76</v>
      </c>
      <c r="BK201" s="191">
        <f>ROUND(I201*H201,2)</f>
        <v>0</v>
      </c>
      <c r="BL201" s="18" t="s">
        <v>123</v>
      </c>
      <c r="BM201" s="190" t="s">
        <v>1425</v>
      </c>
    </row>
    <row r="202" spans="1:65" s="2" customFormat="1" ht="19.5">
      <c r="A202" s="35"/>
      <c r="B202" s="36"/>
      <c r="C202" s="37"/>
      <c r="D202" s="192" t="s">
        <v>125</v>
      </c>
      <c r="E202" s="37"/>
      <c r="F202" s="193" t="s">
        <v>1426</v>
      </c>
      <c r="G202" s="37"/>
      <c r="H202" s="37"/>
      <c r="I202" s="109"/>
      <c r="J202" s="37"/>
      <c r="K202" s="37"/>
      <c r="L202" s="40"/>
      <c r="M202" s="194"/>
      <c r="N202" s="195"/>
      <c r="O202" s="65"/>
      <c r="P202" s="65"/>
      <c r="Q202" s="65"/>
      <c r="R202" s="65"/>
      <c r="S202" s="65"/>
      <c r="T202" s="66"/>
      <c r="U202" s="35"/>
      <c r="V202" s="35"/>
      <c r="W202" s="35"/>
      <c r="X202" s="35"/>
      <c r="Y202" s="35"/>
      <c r="Z202" s="35"/>
      <c r="AA202" s="35"/>
      <c r="AB202" s="35"/>
      <c r="AC202" s="35"/>
      <c r="AD202" s="35"/>
      <c r="AE202" s="35"/>
      <c r="AT202" s="18" t="s">
        <v>125</v>
      </c>
      <c r="AU202" s="18" t="s">
        <v>76</v>
      </c>
    </row>
    <row r="203" spans="1:65" s="2" customFormat="1" ht="16.5" customHeight="1">
      <c r="A203" s="35"/>
      <c r="B203" s="36"/>
      <c r="C203" s="179" t="s">
        <v>1427</v>
      </c>
      <c r="D203" s="179" t="s">
        <v>118</v>
      </c>
      <c r="E203" s="180" t="s">
        <v>1428</v>
      </c>
      <c r="F203" s="181" t="s">
        <v>1429</v>
      </c>
      <c r="G203" s="182" t="s">
        <v>1430</v>
      </c>
      <c r="H203" s="183">
        <v>1</v>
      </c>
      <c r="I203" s="184"/>
      <c r="J203" s="185">
        <f>ROUND(I203*H203,2)</f>
        <v>0</v>
      </c>
      <c r="K203" s="181" t="s">
        <v>1275</v>
      </c>
      <c r="L203" s="40"/>
      <c r="M203" s="186" t="s">
        <v>19</v>
      </c>
      <c r="N203" s="187" t="s">
        <v>39</v>
      </c>
      <c r="O203" s="65"/>
      <c r="P203" s="188">
        <f>O203*H203</f>
        <v>0</v>
      </c>
      <c r="Q203" s="188">
        <v>0</v>
      </c>
      <c r="R203" s="188">
        <f>Q203*H203</f>
        <v>0</v>
      </c>
      <c r="S203" s="188">
        <v>0</v>
      </c>
      <c r="T203" s="189">
        <f>S203*H203</f>
        <v>0</v>
      </c>
      <c r="U203" s="35"/>
      <c r="V203" s="35"/>
      <c r="W203" s="35"/>
      <c r="X203" s="35"/>
      <c r="Y203" s="35"/>
      <c r="Z203" s="35"/>
      <c r="AA203" s="35"/>
      <c r="AB203" s="35"/>
      <c r="AC203" s="35"/>
      <c r="AD203" s="35"/>
      <c r="AE203" s="35"/>
      <c r="AR203" s="190" t="s">
        <v>123</v>
      </c>
      <c r="AT203" s="190" t="s">
        <v>118</v>
      </c>
      <c r="AU203" s="190" t="s">
        <v>76</v>
      </c>
      <c r="AY203" s="18" t="s">
        <v>117</v>
      </c>
      <c r="BE203" s="191">
        <f>IF(N203="základní",J203,0)</f>
        <v>0</v>
      </c>
      <c r="BF203" s="191">
        <f>IF(N203="snížená",J203,0)</f>
        <v>0</v>
      </c>
      <c r="BG203" s="191">
        <f>IF(N203="zákl. přenesená",J203,0)</f>
        <v>0</v>
      </c>
      <c r="BH203" s="191">
        <f>IF(N203="sníž. přenesená",J203,0)</f>
        <v>0</v>
      </c>
      <c r="BI203" s="191">
        <f>IF(N203="nulová",J203,0)</f>
        <v>0</v>
      </c>
      <c r="BJ203" s="18" t="s">
        <v>76</v>
      </c>
      <c r="BK203" s="191">
        <f>ROUND(I203*H203,2)</f>
        <v>0</v>
      </c>
      <c r="BL203" s="18" t="s">
        <v>123</v>
      </c>
      <c r="BM203" s="190" t="s">
        <v>1431</v>
      </c>
    </row>
    <row r="204" spans="1:65" s="2" customFormat="1" ht="19.5">
      <c r="A204" s="35"/>
      <c r="B204" s="36"/>
      <c r="C204" s="37"/>
      <c r="D204" s="192" t="s">
        <v>125</v>
      </c>
      <c r="E204" s="37"/>
      <c r="F204" s="193" t="s">
        <v>1432</v>
      </c>
      <c r="G204" s="37"/>
      <c r="H204" s="37"/>
      <c r="I204" s="109"/>
      <c r="J204" s="37"/>
      <c r="K204" s="37"/>
      <c r="L204" s="40"/>
      <c r="M204" s="194"/>
      <c r="N204" s="195"/>
      <c r="O204" s="65"/>
      <c r="P204" s="65"/>
      <c r="Q204" s="65"/>
      <c r="R204" s="65"/>
      <c r="S204" s="65"/>
      <c r="T204" s="66"/>
      <c r="U204" s="35"/>
      <c r="V204" s="35"/>
      <c r="W204" s="35"/>
      <c r="X204" s="35"/>
      <c r="Y204" s="35"/>
      <c r="Z204" s="35"/>
      <c r="AA204" s="35"/>
      <c r="AB204" s="35"/>
      <c r="AC204" s="35"/>
      <c r="AD204" s="35"/>
      <c r="AE204" s="35"/>
      <c r="AT204" s="18" t="s">
        <v>125</v>
      </c>
      <c r="AU204" s="18" t="s">
        <v>76</v>
      </c>
    </row>
    <row r="205" spans="1:65" s="2" customFormat="1" ht="16.5" customHeight="1">
      <c r="A205" s="35"/>
      <c r="B205" s="36"/>
      <c r="C205" s="179" t="s">
        <v>1433</v>
      </c>
      <c r="D205" s="179" t="s">
        <v>118</v>
      </c>
      <c r="E205" s="180" t="s">
        <v>1434</v>
      </c>
      <c r="F205" s="181" t="s">
        <v>1435</v>
      </c>
      <c r="G205" s="182" t="s">
        <v>1223</v>
      </c>
      <c r="H205" s="183">
        <v>1</v>
      </c>
      <c r="I205" s="184"/>
      <c r="J205" s="185">
        <f>ROUND(I205*H205,2)</f>
        <v>0</v>
      </c>
      <c r="K205" s="181" t="s">
        <v>1275</v>
      </c>
      <c r="L205" s="40"/>
      <c r="M205" s="186" t="s">
        <v>19</v>
      </c>
      <c r="N205" s="187" t="s">
        <v>39</v>
      </c>
      <c r="O205" s="65"/>
      <c r="P205" s="188">
        <f>O205*H205</f>
        <v>0</v>
      </c>
      <c r="Q205" s="188">
        <v>0</v>
      </c>
      <c r="R205" s="188">
        <f>Q205*H205</f>
        <v>0</v>
      </c>
      <c r="S205" s="188">
        <v>0</v>
      </c>
      <c r="T205" s="189">
        <f>S205*H205</f>
        <v>0</v>
      </c>
      <c r="U205" s="35"/>
      <c r="V205" s="35"/>
      <c r="W205" s="35"/>
      <c r="X205" s="35"/>
      <c r="Y205" s="35"/>
      <c r="Z205" s="35"/>
      <c r="AA205" s="35"/>
      <c r="AB205" s="35"/>
      <c r="AC205" s="35"/>
      <c r="AD205" s="35"/>
      <c r="AE205" s="35"/>
      <c r="AR205" s="190" t="s">
        <v>123</v>
      </c>
      <c r="AT205" s="190" t="s">
        <v>118</v>
      </c>
      <c r="AU205" s="190" t="s">
        <v>76</v>
      </c>
      <c r="AY205" s="18" t="s">
        <v>117</v>
      </c>
      <c r="BE205" s="191">
        <f>IF(N205="základní",J205,0)</f>
        <v>0</v>
      </c>
      <c r="BF205" s="191">
        <f>IF(N205="snížená",J205,0)</f>
        <v>0</v>
      </c>
      <c r="BG205" s="191">
        <f>IF(N205="zákl. přenesená",J205,0)</f>
        <v>0</v>
      </c>
      <c r="BH205" s="191">
        <f>IF(N205="sníž. přenesená",J205,0)</f>
        <v>0</v>
      </c>
      <c r="BI205" s="191">
        <f>IF(N205="nulová",J205,0)</f>
        <v>0</v>
      </c>
      <c r="BJ205" s="18" t="s">
        <v>76</v>
      </c>
      <c r="BK205" s="191">
        <f>ROUND(I205*H205,2)</f>
        <v>0</v>
      </c>
      <c r="BL205" s="18" t="s">
        <v>123</v>
      </c>
      <c r="BM205" s="190" t="s">
        <v>1436</v>
      </c>
    </row>
    <row r="206" spans="1:65" s="2" customFormat="1" ht="19.5">
      <c r="A206" s="35"/>
      <c r="B206" s="36"/>
      <c r="C206" s="37"/>
      <c r="D206" s="192" t="s">
        <v>125</v>
      </c>
      <c r="E206" s="37"/>
      <c r="F206" s="193" t="s">
        <v>1437</v>
      </c>
      <c r="G206" s="37"/>
      <c r="H206" s="37"/>
      <c r="I206" s="109"/>
      <c r="J206" s="37"/>
      <c r="K206" s="37"/>
      <c r="L206" s="40"/>
      <c r="M206" s="194"/>
      <c r="N206" s="195"/>
      <c r="O206" s="65"/>
      <c r="P206" s="65"/>
      <c r="Q206" s="65"/>
      <c r="R206" s="65"/>
      <c r="S206" s="65"/>
      <c r="T206" s="66"/>
      <c r="U206" s="35"/>
      <c r="V206" s="35"/>
      <c r="W206" s="35"/>
      <c r="X206" s="35"/>
      <c r="Y206" s="35"/>
      <c r="Z206" s="35"/>
      <c r="AA206" s="35"/>
      <c r="AB206" s="35"/>
      <c r="AC206" s="35"/>
      <c r="AD206" s="35"/>
      <c r="AE206" s="35"/>
      <c r="AT206" s="18" t="s">
        <v>125</v>
      </c>
      <c r="AU206" s="18" t="s">
        <v>76</v>
      </c>
    </row>
    <row r="207" spans="1:65" s="2" customFormat="1" ht="16.5" customHeight="1">
      <c r="A207" s="35"/>
      <c r="B207" s="36"/>
      <c r="C207" s="179" t="s">
        <v>1438</v>
      </c>
      <c r="D207" s="179" t="s">
        <v>118</v>
      </c>
      <c r="E207" s="180" t="s">
        <v>1439</v>
      </c>
      <c r="F207" s="181" t="s">
        <v>1440</v>
      </c>
      <c r="G207" s="182" t="s">
        <v>1223</v>
      </c>
      <c r="H207" s="183">
        <v>1</v>
      </c>
      <c r="I207" s="184"/>
      <c r="J207" s="185">
        <f>ROUND(I207*H207,2)</f>
        <v>0</v>
      </c>
      <c r="K207" s="181" t="s">
        <v>1275</v>
      </c>
      <c r="L207" s="40"/>
      <c r="M207" s="186" t="s">
        <v>19</v>
      </c>
      <c r="N207" s="187" t="s">
        <v>39</v>
      </c>
      <c r="O207" s="65"/>
      <c r="P207" s="188">
        <f>O207*H207</f>
        <v>0</v>
      </c>
      <c r="Q207" s="188">
        <v>0</v>
      </c>
      <c r="R207" s="188">
        <f>Q207*H207</f>
        <v>0</v>
      </c>
      <c r="S207" s="188">
        <v>0</v>
      </c>
      <c r="T207" s="189">
        <f>S207*H207</f>
        <v>0</v>
      </c>
      <c r="U207" s="35"/>
      <c r="V207" s="35"/>
      <c r="W207" s="35"/>
      <c r="X207" s="35"/>
      <c r="Y207" s="35"/>
      <c r="Z207" s="35"/>
      <c r="AA207" s="35"/>
      <c r="AB207" s="35"/>
      <c r="AC207" s="35"/>
      <c r="AD207" s="35"/>
      <c r="AE207" s="35"/>
      <c r="AR207" s="190" t="s">
        <v>123</v>
      </c>
      <c r="AT207" s="190" t="s">
        <v>118</v>
      </c>
      <c r="AU207" s="190" t="s">
        <v>76</v>
      </c>
      <c r="AY207" s="18" t="s">
        <v>117</v>
      </c>
      <c r="BE207" s="191">
        <f>IF(N207="základní",J207,0)</f>
        <v>0</v>
      </c>
      <c r="BF207" s="191">
        <f>IF(N207="snížená",J207,0)</f>
        <v>0</v>
      </c>
      <c r="BG207" s="191">
        <f>IF(N207="zákl. přenesená",J207,0)</f>
        <v>0</v>
      </c>
      <c r="BH207" s="191">
        <f>IF(N207="sníž. přenesená",J207,0)</f>
        <v>0</v>
      </c>
      <c r="BI207" s="191">
        <f>IF(N207="nulová",J207,0)</f>
        <v>0</v>
      </c>
      <c r="BJ207" s="18" t="s">
        <v>76</v>
      </c>
      <c r="BK207" s="191">
        <f>ROUND(I207*H207,2)</f>
        <v>0</v>
      </c>
      <c r="BL207" s="18" t="s">
        <v>123</v>
      </c>
      <c r="BM207" s="190" t="s">
        <v>1441</v>
      </c>
    </row>
    <row r="208" spans="1:65" s="2" customFormat="1" ht="19.5">
      <c r="A208" s="35"/>
      <c r="B208" s="36"/>
      <c r="C208" s="37"/>
      <c r="D208" s="192" t="s">
        <v>125</v>
      </c>
      <c r="E208" s="37"/>
      <c r="F208" s="193" t="s">
        <v>1442</v>
      </c>
      <c r="G208" s="37"/>
      <c r="H208" s="37"/>
      <c r="I208" s="109"/>
      <c r="J208" s="37"/>
      <c r="K208" s="37"/>
      <c r="L208" s="40"/>
      <c r="M208" s="194"/>
      <c r="N208" s="195"/>
      <c r="O208" s="65"/>
      <c r="P208" s="65"/>
      <c r="Q208" s="65"/>
      <c r="R208" s="65"/>
      <c r="S208" s="65"/>
      <c r="T208" s="66"/>
      <c r="U208" s="35"/>
      <c r="V208" s="35"/>
      <c r="W208" s="35"/>
      <c r="X208" s="35"/>
      <c r="Y208" s="35"/>
      <c r="Z208" s="35"/>
      <c r="AA208" s="35"/>
      <c r="AB208" s="35"/>
      <c r="AC208" s="35"/>
      <c r="AD208" s="35"/>
      <c r="AE208" s="35"/>
      <c r="AT208" s="18" t="s">
        <v>125</v>
      </c>
      <c r="AU208" s="18" t="s">
        <v>76</v>
      </c>
    </row>
    <row r="209" spans="1:65" s="2" customFormat="1" ht="16.5" customHeight="1">
      <c r="A209" s="35"/>
      <c r="B209" s="36"/>
      <c r="C209" s="179" t="s">
        <v>1443</v>
      </c>
      <c r="D209" s="179" t="s">
        <v>118</v>
      </c>
      <c r="E209" s="180" t="s">
        <v>1444</v>
      </c>
      <c r="F209" s="181" t="s">
        <v>1445</v>
      </c>
      <c r="G209" s="182" t="s">
        <v>1223</v>
      </c>
      <c r="H209" s="183">
        <v>3</v>
      </c>
      <c r="I209" s="184"/>
      <c r="J209" s="185">
        <f>ROUND(I209*H209,2)</f>
        <v>0</v>
      </c>
      <c r="K209" s="181" t="s">
        <v>1275</v>
      </c>
      <c r="L209" s="40"/>
      <c r="M209" s="186" t="s">
        <v>19</v>
      </c>
      <c r="N209" s="187" t="s">
        <v>39</v>
      </c>
      <c r="O209" s="65"/>
      <c r="P209" s="188">
        <f>O209*H209</f>
        <v>0</v>
      </c>
      <c r="Q209" s="188">
        <v>0</v>
      </c>
      <c r="R209" s="188">
        <f>Q209*H209</f>
        <v>0</v>
      </c>
      <c r="S209" s="188">
        <v>0</v>
      </c>
      <c r="T209" s="189">
        <f>S209*H209</f>
        <v>0</v>
      </c>
      <c r="U209" s="35"/>
      <c r="V209" s="35"/>
      <c r="W209" s="35"/>
      <c r="X209" s="35"/>
      <c r="Y209" s="35"/>
      <c r="Z209" s="35"/>
      <c r="AA209" s="35"/>
      <c r="AB209" s="35"/>
      <c r="AC209" s="35"/>
      <c r="AD209" s="35"/>
      <c r="AE209" s="35"/>
      <c r="AR209" s="190" t="s">
        <v>123</v>
      </c>
      <c r="AT209" s="190" t="s">
        <v>118</v>
      </c>
      <c r="AU209" s="190" t="s">
        <v>76</v>
      </c>
      <c r="AY209" s="18" t="s">
        <v>117</v>
      </c>
      <c r="BE209" s="191">
        <f>IF(N209="základní",J209,0)</f>
        <v>0</v>
      </c>
      <c r="BF209" s="191">
        <f>IF(N209="snížená",J209,0)</f>
        <v>0</v>
      </c>
      <c r="BG209" s="191">
        <f>IF(N209="zákl. přenesená",J209,0)</f>
        <v>0</v>
      </c>
      <c r="BH209" s="191">
        <f>IF(N209="sníž. přenesená",J209,0)</f>
        <v>0</v>
      </c>
      <c r="BI209" s="191">
        <f>IF(N209="nulová",J209,0)</f>
        <v>0</v>
      </c>
      <c r="BJ209" s="18" t="s">
        <v>76</v>
      </c>
      <c r="BK209" s="191">
        <f>ROUND(I209*H209,2)</f>
        <v>0</v>
      </c>
      <c r="BL209" s="18" t="s">
        <v>123</v>
      </c>
      <c r="BM209" s="190" t="s">
        <v>1446</v>
      </c>
    </row>
    <row r="210" spans="1:65" s="2" customFormat="1" ht="19.5">
      <c r="A210" s="35"/>
      <c r="B210" s="36"/>
      <c r="C210" s="37"/>
      <c r="D210" s="192" t="s">
        <v>125</v>
      </c>
      <c r="E210" s="37"/>
      <c r="F210" s="193" t="s">
        <v>1447</v>
      </c>
      <c r="G210" s="37"/>
      <c r="H210" s="37"/>
      <c r="I210" s="109"/>
      <c r="J210" s="37"/>
      <c r="K210" s="37"/>
      <c r="L210" s="40"/>
      <c r="M210" s="194"/>
      <c r="N210" s="195"/>
      <c r="O210" s="65"/>
      <c r="P210" s="65"/>
      <c r="Q210" s="65"/>
      <c r="R210" s="65"/>
      <c r="S210" s="65"/>
      <c r="T210" s="66"/>
      <c r="U210" s="35"/>
      <c r="V210" s="35"/>
      <c r="W210" s="35"/>
      <c r="X210" s="35"/>
      <c r="Y210" s="35"/>
      <c r="Z210" s="35"/>
      <c r="AA210" s="35"/>
      <c r="AB210" s="35"/>
      <c r="AC210" s="35"/>
      <c r="AD210" s="35"/>
      <c r="AE210" s="35"/>
      <c r="AT210" s="18" t="s">
        <v>125</v>
      </c>
      <c r="AU210" s="18" t="s">
        <v>76</v>
      </c>
    </row>
    <row r="211" spans="1:65" s="11" customFormat="1" ht="25.9" customHeight="1">
      <c r="B211" s="165"/>
      <c r="C211" s="166"/>
      <c r="D211" s="167" t="s">
        <v>67</v>
      </c>
      <c r="E211" s="168" t="s">
        <v>1448</v>
      </c>
      <c r="F211" s="168" t="s">
        <v>1449</v>
      </c>
      <c r="G211" s="166"/>
      <c r="H211" s="166"/>
      <c r="I211" s="169"/>
      <c r="J211" s="170">
        <f>BK211</f>
        <v>0</v>
      </c>
      <c r="K211" s="166"/>
      <c r="L211" s="171"/>
      <c r="M211" s="172"/>
      <c r="N211" s="173"/>
      <c r="O211" s="173"/>
      <c r="P211" s="174">
        <f>SUM(P212:P215)</f>
        <v>0</v>
      </c>
      <c r="Q211" s="173"/>
      <c r="R211" s="174">
        <f>SUM(R212:R215)</f>
        <v>1E-3</v>
      </c>
      <c r="S211" s="173"/>
      <c r="T211" s="175">
        <f>SUM(T212:T215)</f>
        <v>0</v>
      </c>
      <c r="AR211" s="176" t="s">
        <v>76</v>
      </c>
      <c r="AT211" s="177" t="s">
        <v>67</v>
      </c>
      <c r="AU211" s="177" t="s">
        <v>68</v>
      </c>
      <c r="AY211" s="176" t="s">
        <v>117</v>
      </c>
      <c r="BK211" s="178">
        <f>SUM(BK212:BK215)</f>
        <v>0</v>
      </c>
    </row>
    <row r="212" spans="1:65" s="2" customFormat="1" ht="21.75" customHeight="1">
      <c r="A212" s="35"/>
      <c r="B212" s="36"/>
      <c r="C212" s="179" t="s">
        <v>241</v>
      </c>
      <c r="D212" s="179" t="s">
        <v>118</v>
      </c>
      <c r="E212" s="180" t="s">
        <v>1450</v>
      </c>
      <c r="F212" s="181" t="s">
        <v>1451</v>
      </c>
      <c r="G212" s="182" t="s">
        <v>1223</v>
      </c>
      <c r="H212" s="183">
        <v>1</v>
      </c>
      <c r="I212" s="184"/>
      <c r="J212" s="185">
        <f>ROUND(I212*H212,2)</f>
        <v>0</v>
      </c>
      <c r="K212" s="181" t="s">
        <v>519</v>
      </c>
      <c r="L212" s="40"/>
      <c r="M212" s="186" t="s">
        <v>19</v>
      </c>
      <c r="N212" s="187" t="s">
        <v>39</v>
      </c>
      <c r="O212" s="65"/>
      <c r="P212" s="188">
        <f>O212*H212</f>
        <v>0</v>
      </c>
      <c r="Q212" s="188">
        <v>1E-3</v>
      </c>
      <c r="R212" s="188">
        <f>Q212*H212</f>
        <v>1E-3</v>
      </c>
      <c r="S212" s="188">
        <v>0</v>
      </c>
      <c r="T212" s="189">
        <f>S212*H212</f>
        <v>0</v>
      </c>
      <c r="U212" s="35"/>
      <c r="V212" s="35"/>
      <c r="W212" s="35"/>
      <c r="X212" s="35"/>
      <c r="Y212" s="35"/>
      <c r="Z212" s="35"/>
      <c r="AA212" s="35"/>
      <c r="AB212" s="35"/>
      <c r="AC212" s="35"/>
      <c r="AD212" s="35"/>
      <c r="AE212" s="35"/>
      <c r="AR212" s="190" t="s">
        <v>123</v>
      </c>
      <c r="AT212" s="190" t="s">
        <v>118</v>
      </c>
      <c r="AU212" s="190" t="s">
        <v>76</v>
      </c>
      <c r="AY212" s="18" t="s">
        <v>117</v>
      </c>
      <c r="BE212" s="191">
        <f>IF(N212="základní",J212,0)</f>
        <v>0</v>
      </c>
      <c r="BF212" s="191">
        <f>IF(N212="snížená",J212,0)</f>
        <v>0</v>
      </c>
      <c r="BG212" s="191">
        <f>IF(N212="zákl. přenesená",J212,0)</f>
        <v>0</v>
      </c>
      <c r="BH212" s="191">
        <f>IF(N212="sníž. přenesená",J212,0)</f>
        <v>0</v>
      </c>
      <c r="BI212" s="191">
        <f>IF(N212="nulová",J212,0)</f>
        <v>0</v>
      </c>
      <c r="BJ212" s="18" t="s">
        <v>76</v>
      </c>
      <c r="BK212" s="191">
        <f>ROUND(I212*H212,2)</f>
        <v>0</v>
      </c>
      <c r="BL212" s="18" t="s">
        <v>123</v>
      </c>
      <c r="BM212" s="190" t="s">
        <v>1452</v>
      </c>
    </row>
    <row r="213" spans="1:65" s="2" customFormat="1" ht="29.25">
      <c r="A213" s="35"/>
      <c r="B213" s="36"/>
      <c r="C213" s="37"/>
      <c r="D213" s="192" t="s">
        <v>125</v>
      </c>
      <c r="E213" s="37"/>
      <c r="F213" s="193" t="s">
        <v>1453</v>
      </c>
      <c r="G213" s="37"/>
      <c r="H213" s="37"/>
      <c r="I213" s="109"/>
      <c r="J213" s="37"/>
      <c r="K213" s="37"/>
      <c r="L213" s="40"/>
      <c r="M213" s="194"/>
      <c r="N213" s="195"/>
      <c r="O213" s="65"/>
      <c r="P213" s="65"/>
      <c r="Q213" s="65"/>
      <c r="R213" s="65"/>
      <c r="S213" s="65"/>
      <c r="T213" s="66"/>
      <c r="U213" s="35"/>
      <c r="V213" s="35"/>
      <c r="W213" s="35"/>
      <c r="X213" s="35"/>
      <c r="Y213" s="35"/>
      <c r="Z213" s="35"/>
      <c r="AA213" s="35"/>
      <c r="AB213" s="35"/>
      <c r="AC213" s="35"/>
      <c r="AD213" s="35"/>
      <c r="AE213" s="35"/>
      <c r="AT213" s="18" t="s">
        <v>125</v>
      </c>
      <c r="AU213" s="18" t="s">
        <v>76</v>
      </c>
    </row>
    <row r="214" spans="1:65" s="2" customFormat="1" ht="16.5" customHeight="1">
      <c r="A214" s="35"/>
      <c r="B214" s="36"/>
      <c r="C214" s="179" t="s">
        <v>1454</v>
      </c>
      <c r="D214" s="179" t="s">
        <v>118</v>
      </c>
      <c r="E214" s="180" t="s">
        <v>1455</v>
      </c>
      <c r="F214" s="181" t="s">
        <v>1456</v>
      </c>
      <c r="G214" s="182" t="s">
        <v>1223</v>
      </c>
      <c r="H214" s="183">
        <v>1</v>
      </c>
      <c r="I214" s="184"/>
      <c r="J214" s="185">
        <f>ROUND(I214*H214,2)</f>
        <v>0</v>
      </c>
      <c r="K214" s="181" t="s">
        <v>1275</v>
      </c>
      <c r="L214" s="40"/>
      <c r="M214" s="186" t="s">
        <v>19</v>
      </c>
      <c r="N214" s="187" t="s">
        <v>39</v>
      </c>
      <c r="O214" s="65"/>
      <c r="P214" s="188">
        <f>O214*H214</f>
        <v>0</v>
      </c>
      <c r="Q214" s="188">
        <v>0</v>
      </c>
      <c r="R214" s="188">
        <f>Q214*H214</f>
        <v>0</v>
      </c>
      <c r="S214" s="188">
        <v>0</v>
      </c>
      <c r="T214" s="189">
        <f>S214*H214</f>
        <v>0</v>
      </c>
      <c r="U214" s="35"/>
      <c r="V214" s="35"/>
      <c r="W214" s="35"/>
      <c r="X214" s="35"/>
      <c r="Y214" s="35"/>
      <c r="Z214" s="35"/>
      <c r="AA214" s="35"/>
      <c r="AB214" s="35"/>
      <c r="AC214" s="35"/>
      <c r="AD214" s="35"/>
      <c r="AE214" s="35"/>
      <c r="AR214" s="190" t="s">
        <v>123</v>
      </c>
      <c r="AT214" s="190" t="s">
        <v>118</v>
      </c>
      <c r="AU214" s="190" t="s">
        <v>76</v>
      </c>
      <c r="AY214" s="18" t="s">
        <v>117</v>
      </c>
      <c r="BE214" s="191">
        <f>IF(N214="základní",J214,0)</f>
        <v>0</v>
      </c>
      <c r="BF214" s="191">
        <f>IF(N214="snížená",J214,0)</f>
        <v>0</v>
      </c>
      <c r="BG214" s="191">
        <f>IF(N214="zákl. přenesená",J214,0)</f>
        <v>0</v>
      </c>
      <c r="BH214" s="191">
        <f>IF(N214="sníž. přenesená",J214,0)</f>
        <v>0</v>
      </c>
      <c r="BI214" s="191">
        <f>IF(N214="nulová",J214,0)</f>
        <v>0</v>
      </c>
      <c r="BJ214" s="18" t="s">
        <v>76</v>
      </c>
      <c r="BK214" s="191">
        <f>ROUND(I214*H214,2)</f>
        <v>0</v>
      </c>
      <c r="BL214" s="18" t="s">
        <v>123</v>
      </c>
      <c r="BM214" s="190" t="s">
        <v>1457</v>
      </c>
    </row>
    <row r="215" spans="1:65" s="2" customFormat="1" ht="19.5">
      <c r="A215" s="35"/>
      <c r="B215" s="36"/>
      <c r="C215" s="37"/>
      <c r="D215" s="192" t="s">
        <v>125</v>
      </c>
      <c r="E215" s="37"/>
      <c r="F215" s="193" t="s">
        <v>1458</v>
      </c>
      <c r="G215" s="37"/>
      <c r="H215" s="37"/>
      <c r="I215" s="109"/>
      <c r="J215" s="37"/>
      <c r="K215" s="37"/>
      <c r="L215" s="40"/>
      <c r="M215" s="194"/>
      <c r="N215" s="195"/>
      <c r="O215" s="65"/>
      <c r="P215" s="65"/>
      <c r="Q215" s="65"/>
      <c r="R215" s="65"/>
      <c r="S215" s="65"/>
      <c r="T215" s="66"/>
      <c r="U215" s="35"/>
      <c r="V215" s="35"/>
      <c r="W215" s="35"/>
      <c r="X215" s="35"/>
      <c r="Y215" s="35"/>
      <c r="Z215" s="35"/>
      <c r="AA215" s="35"/>
      <c r="AB215" s="35"/>
      <c r="AC215" s="35"/>
      <c r="AD215" s="35"/>
      <c r="AE215" s="35"/>
      <c r="AT215" s="18" t="s">
        <v>125</v>
      </c>
      <c r="AU215" s="18" t="s">
        <v>76</v>
      </c>
    </row>
    <row r="216" spans="1:65" s="11" customFormat="1" ht="25.9" customHeight="1">
      <c r="B216" s="165"/>
      <c r="C216" s="166"/>
      <c r="D216" s="167" t="s">
        <v>67</v>
      </c>
      <c r="E216" s="168" t="s">
        <v>1459</v>
      </c>
      <c r="F216" s="168" t="s">
        <v>1460</v>
      </c>
      <c r="G216" s="166"/>
      <c r="H216" s="166"/>
      <c r="I216" s="169"/>
      <c r="J216" s="170">
        <f>BK216</f>
        <v>0</v>
      </c>
      <c r="K216" s="166"/>
      <c r="L216" s="171"/>
      <c r="M216" s="172"/>
      <c r="N216" s="173"/>
      <c r="O216" s="173"/>
      <c r="P216" s="174">
        <f>SUM(P217:P222)</f>
        <v>0</v>
      </c>
      <c r="Q216" s="173"/>
      <c r="R216" s="174">
        <f>SUM(R217:R222)</f>
        <v>0</v>
      </c>
      <c r="S216" s="173"/>
      <c r="T216" s="175">
        <f>SUM(T217:T222)</f>
        <v>0</v>
      </c>
      <c r="AR216" s="176" t="s">
        <v>76</v>
      </c>
      <c r="AT216" s="177" t="s">
        <v>67</v>
      </c>
      <c r="AU216" s="177" t="s">
        <v>68</v>
      </c>
      <c r="AY216" s="176" t="s">
        <v>117</v>
      </c>
      <c r="BK216" s="178">
        <f>SUM(BK217:BK222)</f>
        <v>0</v>
      </c>
    </row>
    <row r="217" spans="1:65" s="2" customFormat="1" ht="21.75" customHeight="1">
      <c r="A217" s="35"/>
      <c r="B217" s="36"/>
      <c r="C217" s="179" t="s">
        <v>174</v>
      </c>
      <c r="D217" s="179" t="s">
        <v>118</v>
      </c>
      <c r="E217" s="180" t="s">
        <v>1461</v>
      </c>
      <c r="F217" s="181" t="s">
        <v>1462</v>
      </c>
      <c r="G217" s="182" t="s">
        <v>1223</v>
      </c>
      <c r="H217" s="183">
        <v>40</v>
      </c>
      <c r="I217" s="184"/>
      <c r="J217" s="185">
        <f>ROUND(I217*H217,2)</f>
        <v>0</v>
      </c>
      <c r="K217" s="181" t="s">
        <v>519</v>
      </c>
      <c r="L217" s="40"/>
      <c r="M217" s="186" t="s">
        <v>19</v>
      </c>
      <c r="N217" s="187" t="s">
        <v>39</v>
      </c>
      <c r="O217" s="65"/>
      <c r="P217" s="188">
        <f>O217*H217</f>
        <v>0</v>
      </c>
      <c r="Q217" s="188">
        <v>0</v>
      </c>
      <c r="R217" s="188">
        <f>Q217*H217</f>
        <v>0</v>
      </c>
      <c r="S217" s="188">
        <v>0</v>
      </c>
      <c r="T217" s="189">
        <f>S217*H217</f>
        <v>0</v>
      </c>
      <c r="U217" s="35"/>
      <c r="V217" s="35"/>
      <c r="W217" s="35"/>
      <c r="X217" s="35"/>
      <c r="Y217" s="35"/>
      <c r="Z217" s="35"/>
      <c r="AA217" s="35"/>
      <c r="AB217" s="35"/>
      <c r="AC217" s="35"/>
      <c r="AD217" s="35"/>
      <c r="AE217" s="35"/>
      <c r="AR217" s="190" t="s">
        <v>123</v>
      </c>
      <c r="AT217" s="190" t="s">
        <v>118</v>
      </c>
      <c r="AU217" s="190" t="s">
        <v>76</v>
      </c>
      <c r="AY217" s="18" t="s">
        <v>117</v>
      </c>
      <c r="BE217" s="191">
        <f>IF(N217="základní",J217,0)</f>
        <v>0</v>
      </c>
      <c r="BF217" s="191">
        <f>IF(N217="snížená",J217,0)</f>
        <v>0</v>
      </c>
      <c r="BG217" s="191">
        <f>IF(N217="zákl. přenesená",J217,0)</f>
        <v>0</v>
      </c>
      <c r="BH217" s="191">
        <f>IF(N217="sníž. přenesená",J217,0)</f>
        <v>0</v>
      </c>
      <c r="BI217" s="191">
        <f>IF(N217="nulová",J217,0)</f>
        <v>0</v>
      </c>
      <c r="BJ217" s="18" t="s">
        <v>76</v>
      </c>
      <c r="BK217" s="191">
        <f>ROUND(I217*H217,2)</f>
        <v>0</v>
      </c>
      <c r="BL217" s="18" t="s">
        <v>123</v>
      </c>
      <c r="BM217" s="190" t="s">
        <v>1463</v>
      </c>
    </row>
    <row r="218" spans="1:65" s="2" customFormat="1" ht="19.5">
      <c r="A218" s="35"/>
      <c r="B218" s="36"/>
      <c r="C218" s="37"/>
      <c r="D218" s="192" t="s">
        <v>125</v>
      </c>
      <c r="E218" s="37"/>
      <c r="F218" s="193" t="s">
        <v>1464</v>
      </c>
      <c r="G218" s="37"/>
      <c r="H218" s="37"/>
      <c r="I218" s="109"/>
      <c r="J218" s="37"/>
      <c r="K218" s="37"/>
      <c r="L218" s="40"/>
      <c r="M218" s="194"/>
      <c r="N218" s="195"/>
      <c r="O218" s="65"/>
      <c r="P218" s="65"/>
      <c r="Q218" s="65"/>
      <c r="R218" s="65"/>
      <c r="S218" s="65"/>
      <c r="T218" s="66"/>
      <c r="U218" s="35"/>
      <c r="V218" s="35"/>
      <c r="W218" s="35"/>
      <c r="X218" s="35"/>
      <c r="Y218" s="35"/>
      <c r="Z218" s="35"/>
      <c r="AA218" s="35"/>
      <c r="AB218" s="35"/>
      <c r="AC218" s="35"/>
      <c r="AD218" s="35"/>
      <c r="AE218" s="35"/>
      <c r="AT218" s="18" t="s">
        <v>125</v>
      </c>
      <c r="AU218" s="18" t="s">
        <v>76</v>
      </c>
    </row>
    <row r="219" spans="1:65" s="2" customFormat="1" ht="21.75" customHeight="1">
      <c r="A219" s="35"/>
      <c r="B219" s="36"/>
      <c r="C219" s="179" t="s">
        <v>7</v>
      </c>
      <c r="D219" s="179" t="s">
        <v>118</v>
      </c>
      <c r="E219" s="180" t="s">
        <v>1465</v>
      </c>
      <c r="F219" s="181" t="s">
        <v>1466</v>
      </c>
      <c r="G219" s="182" t="s">
        <v>1223</v>
      </c>
      <c r="H219" s="183">
        <v>5</v>
      </c>
      <c r="I219" s="184"/>
      <c r="J219" s="185">
        <f>ROUND(I219*H219,2)</f>
        <v>0</v>
      </c>
      <c r="K219" s="181" t="s">
        <v>519</v>
      </c>
      <c r="L219" s="40"/>
      <c r="M219" s="186" t="s">
        <v>19</v>
      </c>
      <c r="N219" s="187" t="s">
        <v>39</v>
      </c>
      <c r="O219" s="65"/>
      <c r="P219" s="188">
        <f>O219*H219</f>
        <v>0</v>
      </c>
      <c r="Q219" s="188">
        <v>0</v>
      </c>
      <c r="R219" s="188">
        <f>Q219*H219</f>
        <v>0</v>
      </c>
      <c r="S219" s="188">
        <v>0</v>
      </c>
      <c r="T219" s="189">
        <f>S219*H219</f>
        <v>0</v>
      </c>
      <c r="U219" s="35"/>
      <c r="V219" s="35"/>
      <c r="W219" s="35"/>
      <c r="X219" s="35"/>
      <c r="Y219" s="35"/>
      <c r="Z219" s="35"/>
      <c r="AA219" s="35"/>
      <c r="AB219" s="35"/>
      <c r="AC219" s="35"/>
      <c r="AD219" s="35"/>
      <c r="AE219" s="35"/>
      <c r="AR219" s="190" t="s">
        <v>123</v>
      </c>
      <c r="AT219" s="190" t="s">
        <v>118</v>
      </c>
      <c r="AU219" s="190" t="s">
        <v>76</v>
      </c>
      <c r="AY219" s="18" t="s">
        <v>117</v>
      </c>
      <c r="BE219" s="191">
        <f>IF(N219="základní",J219,0)</f>
        <v>0</v>
      </c>
      <c r="BF219" s="191">
        <f>IF(N219="snížená",J219,0)</f>
        <v>0</v>
      </c>
      <c r="BG219" s="191">
        <f>IF(N219="zákl. přenesená",J219,0)</f>
        <v>0</v>
      </c>
      <c r="BH219" s="191">
        <f>IF(N219="sníž. přenesená",J219,0)</f>
        <v>0</v>
      </c>
      <c r="BI219" s="191">
        <f>IF(N219="nulová",J219,0)</f>
        <v>0</v>
      </c>
      <c r="BJ219" s="18" t="s">
        <v>76</v>
      </c>
      <c r="BK219" s="191">
        <f>ROUND(I219*H219,2)</f>
        <v>0</v>
      </c>
      <c r="BL219" s="18" t="s">
        <v>123</v>
      </c>
      <c r="BM219" s="190" t="s">
        <v>1467</v>
      </c>
    </row>
    <row r="220" spans="1:65" s="2" customFormat="1" ht="19.5">
      <c r="A220" s="35"/>
      <c r="B220" s="36"/>
      <c r="C220" s="37"/>
      <c r="D220" s="192" t="s">
        <v>125</v>
      </c>
      <c r="E220" s="37"/>
      <c r="F220" s="193" t="s">
        <v>1468</v>
      </c>
      <c r="G220" s="37"/>
      <c r="H220" s="37"/>
      <c r="I220" s="109"/>
      <c r="J220" s="37"/>
      <c r="K220" s="37"/>
      <c r="L220" s="40"/>
      <c r="M220" s="194"/>
      <c r="N220" s="195"/>
      <c r="O220" s="65"/>
      <c r="P220" s="65"/>
      <c r="Q220" s="65"/>
      <c r="R220" s="65"/>
      <c r="S220" s="65"/>
      <c r="T220" s="66"/>
      <c r="U220" s="35"/>
      <c r="V220" s="35"/>
      <c r="W220" s="35"/>
      <c r="X220" s="35"/>
      <c r="Y220" s="35"/>
      <c r="Z220" s="35"/>
      <c r="AA220" s="35"/>
      <c r="AB220" s="35"/>
      <c r="AC220" s="35"/>
      <c r="AD220" s="35"/>
      <c r="AE220" s="35"/>
      <c r="AT220" s="18" t="s">
        <v>125</v>
      </c>
      <c r="AU220" s="18" t="s">
        <v>76</v>
      </c>
    </row>
    <row r="221" spans="1:65" s="2" customFormat="1" ht="21.75" customHeight="1">
      <c r="A221" s="35"/>
      <c r="B221" s="36"/>
      <c r="C221" s="179" t="s">
        <v>237</v>
      </c>
      <c r="D221" s="179" t="s">
        <v>118</v>
      </c>
      <c r="E221" s="180" t="s">
        <v>1469</v>
      </c>
      <c r="F221" s="181" t="s">
        <v>1470</v>
      </c>
      <c r="G221" s="182" t="s">
        <v>644</v>
      </c>
      <c r="H221" s="183">
        <v>100</v>
      </c>
      <c r="I221" s="184"/>
      <c r="J221" s="185">
        <f>ROUND(I221*H221,2)</f>
        <v>0</v>
      </c>
      <c r="K221" s="181" t="s">
        <v>519</v>
      </c>
      <c r="L221" s="40"/>
      <c r="M221" s="186" t="s">
        <v>19</v>
      </c>
      <c r="N221" s="187" t="s">
        <v>39</v>
      </c>
      <c r="O221" s="65"/>
      <c r="P221" s="188">
        <f>O221*H221</f>
        <v>0</v>
      </c>
      <c r="Q221" s="188">
        <v>0</v>
      </c>
      <c r="R221" s="188">
        <f>Q221*H221</f>
        <v>0</v>
      </c>
      <c r="S221" s="188">
        <v>0</v>
      </c>
      <c r="T221" s="189">
        <f>S221*H221</f>
        <v>0</v>
      </c>
      <c r="U221" s="35"/>
      <c r="V221" s="35"/>
      <c r="W221" s="35"/>
      <c r="X221" s="35"/>
      <c r="Y221" s="35"/>
      <c r="Z221" s="35"/>
      <c r="AA221" s="35"/>
      <c r="AB221" s="35"/>
      <c r="AC221" s="35"/>
      <c r="AD221" s="35"/>
      <c r="AE221" s="35"/>
      <c r="AR221" s="190" t="s">
        <v>123</v>
      </c>
      <c r="AT221" s="190" t="s">
        <v>118</v>
      </c>
      <c r="AU221" s="190" t="s">
        <v>76</v>
      </c>
      <c r="AY221" s="18" t="s">
        <v>117</v>
      </c>
      <c r="BE221" s="191">
        <f>IF(N221="základní",J221,0)</f>
        <v>0</v>
      </c>
      <c r="BF221" s="191">
        <f>IF(N221="snížená",J221,0)</f>
        <v>0</v>
      </c>
      <c r="BG221" s="191">
        <f>IF(N221="zákl. přenesená",J221,0)</f>
        <v>0</v>
      </c>
      <c r="BH221" s="191">
        <f>IF(N221="sníž. přenesená",J221,0)</f>
        <v>0</v>
      </c>
      <c r="BI221" s="191">
        <f>IF(N221="nulová",J221,0)</f>
        <v>0</v>
      </c>
      <c r="BJ221" s="18" t="s">
        <v>76</v>
      </c>
      <c r="BK221" s="191">
        <f>ROUND(I221*H221,2)</f>
        <v>0</v>
      </c>
      <c r="BL221" s="18" t="s">
        <v>123</v>
      </c>
      <c r="BM221" s="190" t="s">
        <v>1471</v>
      </c>
    </row>
    <row r="222" spans="1:65" s="2" customFormat="1" ht="29.25">
      <c r="A222" s="35"/>
      <c r="B222" s="36"/>
      <c r="C222" s="37"/>
      <c r="D222" s="192" t="s">
        <v>125</v>
      </c>
      <c r="E222" s="37"/>
      <c r="F222" s="193" t="s">
        <v>1472</v>
      </c>
      <c r="G222" s="37"/>
      <c r="H222" s="37"/>
      <c r="I222" s="109"/>
      <c r="J222" s="37"/>
      <c r="K222" s="37"/>
      <c r="L222" s="40"/>
      <c r="M222" s="194"/>
      <c r="N222" s="195"/>
      <c r="O222" s="65"/>
      <c r="P222" s="65"/>
      <c r="Q222" s="65"/>
      <c r="R222" s="65"/>
      <c r="S222" s="65"/>
      <c r="T222" s="66"/>
      <c r="U222" s="35"/>
      <c r="V222" s="35"/>
      <c r="W222" s="35"/>
      <c r="X222" s="35"/>
      <c r="Y222" s="35"/>
      <c r="Z222" s="35"/>
      <c r="AA222" s="35"/>
      <c r="AB222" s="35"/>
      <c r="AC222" s="35"/>
      <c r="AD222" s="35"/>
      <c r="AE222" s="35"/>
      <c r="AT222" s="18" t="s">
        <v>125</v>
      </c>
      <c r="AU222" s="18" t="s">
        <v>76</v>
      </c>
    </row>
    <row r="223" spans="1:65" s="11" customFormat="1" ht="25.9" customHeight="1">
      <c r="B223" s="165"/>
      <c r="C223" s="166"/>
      <c r="D223" s="167" t="s">
        <v>67</v>
      </c>
      <c r="E223" s="168" t="s">
        <v>1473</v>
      </c>
      <c r="F223" s="168" t="s">
        <v>1474</v>
      </c>
      <c r="G223" s="166"/>
      <c r="H223" s="166"/>
      <c r="I223" s="169"/>
      <c r="J223" s="170">
        <f>BK223</f>
        <v>0</v>
      </c>
      <c r="K223" s="166"/>
      <c r="L223" s="171"/>
      <c r="M223" s="172"/>
      <c r="N223" s="173"/>
      <c r="O223" s="173"/>
      <c r="P223" s="174">
        <f>SUM(P224:P228)</f>
        <v>0</v>
      </c>
      <c r="Q223" s="173"/>
      <c r="R223" s="174">
        <f>SUM(R224:R228)</f>
        <v>0</v>
      </c>
      <c r="S223" s="173"/>
      <c r="T223" s="175">
        <f>SUM(T224:T228)</f>
        <v>0</v>
      </c>
      <c r="AR223" s="176" t="s">
        <v>76</v>
      </c>
      <c r="AT223" s="177" t="s">
        <v>67</v>
      </c>
      <c r="AU223" s="177" t="s">
        <v>68</v>
      </c>
      <c r="AY223" s="176" t="s">
        <v>117</v>
      </c>
      <c r="BK223" s="178">
        <f>SUM(BK224:BK228)</f>
        <v>0</v>
      </c>
    </row>
    <row r="224" spans="1:65" s="2" customFormat="1" ht="21.75" customHeight="1">
      <c r="A224" s="35"/>
      <c r="B224" s="36"/>
      <c r="C224" s="179" t="s">
        <v>245</v>
      </c>
      <c r="D224" s="179" t="s">
        <v>118</v>
      </c>
      <c r="E224" s="180" t="s">
        <v>1475</v>
      </c>
      <c r="F224" s="181" t="s">
        <v>1476</v>
      </c>
      <c r="G224" s="182" t="s">
        <v>644</v>
      </c>
      <c r="H224" s="183">
        <v>650</v>
      </c>
      <c r="I224" s="184"/>
      <c r="J224" s="185">
        <f>ROUND(I224*H224,2)</f>
        <v>0</v>
      </c>
      <c r="K224" s="181" t="s">
        <v>1258</v>
      </c>
      <c r="L224" s="40"/>
      <c r="M224" s="186" t="s">
        <v>19</v>
      </c>
      <c r="N224" s="187" t="s">
        <v>39</v>
      </c>
      <c r="O224" s="65"/>
      <c r="P224" s="188">
        <f>O224*H224</f>
        <v>0</v>
      </c>
      <c r="Q224" s="188">
        <v>0</v>
      </c>
      <c r="R224" s="188">
        <f>Q224*H224</f>
        <v>0</v>
      </c>
      <c r="S224" s="188">
        <v>0</v>
      </c>
      <c r="T224" s="189">
        <f>S224*H224</f>
        <v>0</v>
      </c>
      <c r="U224" s="35"/>
      <c r="V224" s="35"/>
      <c r="W224" s="35"/>
      <c r="X224" s="35"/>
      <c r="Y224" s="35"/>
      <c r="Z224" s="35"/>
      <c r="AA224" s="35"/>
      <c r="AB224" s="35"/>
      <c r="AC224" s="35"/>
      <c r="AD224" s="35"/>
      <c r="AE224" s="35"/>
      <c r="AR224" s="190" t="s">
        <v>123</v>
      </c>
      <c r="AT224" s="190" t="s">
        <v>118</v>
      </c>
      <c r="AU224" s="190" t="s">
        <v>76</v>
      </c>
      <c r="AY224" s="18" t="s">
        <v>117</v>
      </c>
      <c r="BE224" s="191">
        <f>IF(N224="základní",J224,0)</f>
        <v>0</v>
      </c>
      <c r="BF224" s="191">
        <f>IF(N224="snížená",J224,0)</f>
        <v>0</v>
      </c>
      <c r="BG224" s="191">
        <f>IF(N224="zákl. přenesená",J224,0)</f>
        <v>0</v>
      </c>
      <c r="BH224" s="191">
        <f>IF(N224="sníž. přenesená",J224,0)</f>
        <v>0</v>
      </c>
      <c r="BI224" s="191">
        <f>IF(N224="nulová",J224,0)</f>
        <v>0</v>
      </c>
      <c r="BJ224" s="18" t="s">
        <v>76</v>
      </c>
      <c r="BK224" s="191">
        <f>ROUND(I224*H224,2)</f>
        <v>0</v>
      </c>
      <c r="BL224" s="18" t="s">
        <v>123</v>
      </c>
      <c r="BM224" s="190" t="s">
        <v>1477</v>
      </c>
    </row>
    <row r="225" spans="1:65" s="2" customFormat="1" ht="58.5">
      <c r="A225" s="35"/>
      <c r="B225" s="36"/>
      <c r="C225" s="37"/>
      <c r="D225" s="192" t="s">
        <v>125</v>
      </c>
      <c r="E225" s="37"/>
      <c r="F225" s="193" t="s">
        <v>1478</v>
      </c>
      <c r="G225" s="37"/>
      <c r="H225" s="37"/>
      <c r="I225" s="109"/>
      <c r="J225" s="37"/>
      <c r="K225" s="37"/>
      <c r="L225" s="40"/>
      <c r="M225" s="194"/>
      <c r="N225" s="195"/>
      <c r="O225" s="65"/>
      <c r="P225" s="65"/>
      <c r="Q225" s="65"/>
      <c r="R225" s="65"/>
      <c r="S225" s="65"/>
      <c r="T225" s="66"/>
      <c r="U225" s="35"/>
      <c r="V225" s="35"/>
      <c r="W225" s="35"/>
      <c r="X225" s="35"/>
      <c r="Y225" s="35"/>
      <c r="Z225" s="35"/>
      <c r="AA225" s="35"/>
      <c r="AB225" s="35"/>
      <c r="AC225" s="35"/>
      <c r="AD225" s="35"/>
      <c r="AE225" s="35"/>
      <c r="AT225" s="18" t="s">
        <v>125</v>
      </c>
      <c r="AU225" s="18" t="s">
        <v>76</v>
      </c>
    </row>
    <row r="226" spans="1:65" s="2" customFormat="1" ht="33" customHeight="1">
      <c r="A226" s="35"/>
      <c r="B226" s="36"/>
      <c r="C226" s="179" t="s">
        <v>250</v>
      </c>
      <c r="D226" s="179" t="s">
        <v>118</v>
      </c>
      <c r="E226" s="180" t="s">
        <v>1479</v>
      </c>
      <c r="F226" s="181" t="s">
        <v>1480</v>
      </c>
      <c r="G226" s="182" t="s">
        <v>644</v>
      </c>
      <c r="H226" s="183">
        <v>640</v>
      </c>
      <c r="I226" s="184"/>
      <c r="J226" s="185">
        <f>ROUND(I226*H226,2)</f>
        <v>0</v>
      </c>
      <c r="K226" s="181" t="s">
        <v>519</v>
      </c>
      <c r="L226" s="40"/>
      <c r="M226" s="186" t="s">
        <v>19</v>
      </c>
      <c r="N226" s="187" t="s">
        <v>39</v>
      </c>
      <c r="O226" s="65"/>
      <c r="P226" s="188">
        <f>O226*H226</f>
        <v>0</v>
      </c>
      <c r="Q226" s="188">
        <v>0</v>
      </c>
      <c r="R226" s="188">
        <f>Q226*H226</f>
        <v>0</v>
      </c>
      <c r="S226" s="188">
        <v>0</v>
      </c>
      <c r="T226" s="189">
        <f>S226*H226</f>
        <v>0</v>
      </c>
      <c r="U226" s="35"/>
      <c r="V226" s="35"/>
      <c r="W226" s="35"/>
      <c r="X226" s="35"/>
      <c r="Y226" s="35"/>
      <c r="Z226" s="35"/>
      <c r="AA226" s="35"/>
      <c r="AB226" s="35"/>
      <c r="AC226" s="35"/>
      <c r="AD226" s="35"/>
      <c r="AE226" s="35"/>
      <c r="AR226" s="190" t="s">
        <v>123</v>
      </c>
      <c r="AT226" s="190" t="s">
        <v>118</v>
      </c>
      <c r="AU226" s="190" t="s">
        <v>76</v>
      </c>
      <c r="AY226" s="18" t="s">
        <v>117</v>
      </c>
      <c r="BE226" s="191">
        <f>IF(N226="základní",J226,0)</f>
        <v>0</v>
      </c>
      <c r="BF226" s="191">
        <f>IF(N226="snížená",J226,0)</f>
        <v>0</v>
      </c>
      <c r="BG226" s="191">
        <f>IF(N226="zákl. přenesená",J226,0)</f>
        <v>0</v>
      </c>
      <c r="BH226" s="191">
        <f>IF(N226="sníž. přenesená",J226,0)</f>
        <v>0</v>
      </c>
      <c r="BI226" s="191">
        <f>IF(N226="nulová",J226,0)</f>
        <v>0</v>
      </c>
      <c r="BJ226" s="18" t="s">
        <v>76</v>
      </c>
      <c r="BK226" s="191">
        <f>ROUND(I226*H226,2)</f>
        <v>0</v>
      </c>
      <c r="BL226" s="18" t="s">
        <v>123</v>
      </c>
      <c r="BM226" s="190" t="s">
        <v>1481</v>
      </c>
    </row>
    <row r="227" spans="1:65" s="2" customFormat="1" ht="58.5">
      <c r="A227" s="35"/>
      <c r="B227" s="36"/>
      <c r="C227" s="37"/>
      <c r="D227" s="192" t="s">
        <v>521</v>
      </c>
      <c r="E227" s="37"/>
      <c r="F227" s="193" t="s">
        <v>1482</v>
      </c>
      <c r="G227" s="37"/>
      <c r="H227" s="37"/>
      <c r="I227" s="109"/>
      <c r="J227" s="37"/>
      <c r="K227" s="37"/>
      <c r="L227" s="40"/>
      <c r="M227" s="194"/>
      <c r="N227" s="195"/>
      <c r="O227" s="65"/>
      <c r="P227" s="65"/>
      <c r="Q227" s="65"/>
      <c r="R227" s="65"/>
      <c r="S227" s="65"/>
      <c r="T227" s="66"/>
      <c r="U227" s="35"/>
      <c r="V227" s="35"/>
      <c r="W227" s="35"/>
      <c r="X227" s="35"/>
      <c r="Y227" s="35"/>
      <c r="Z227" s="35"/>
      <c r="AA227" s="35"/>
      <c r="AB227" s="35"/>
      <c r="AC227" s="35"/>
      <c r="AD227" s="35"/>
      <c r="AE227" s="35"/>
      <c r="AT227" s="18" t="s">
        <v>521</v>
      </c>
      <c r="AU227" s="18" t="s">
        <v>76</v>
      </c>
    </row>
    <row r="228" spans="1:65" s="2" customFormat="1" ht="58.5">
      <c r="A228" s="35"/>
      <c r="B228" s="36"/>
      <c r="C228" s="37"/>
      <c r="D228" s="192" t="s">
        <v>125</v>
      </c>
      <c r="E228" s="37"/>
      <c r="F228" s="193" t="s">
        <v>1483</v>
      </c>
      <c r="G228" s="37"/>
      <c r="H228" s="37"/>
      <c r="I228" s="109"/>
      <c r="J228" s="37"/>
      <c r="K228" s="37"/>
      <c r="L228" s="40"/>
      <c r="M228" s="194"/>
      <c r="N228" s="195"/>
      <c r="O228" s="65"/>
      <c r="P228" s="65"/>
      <c r="Q228" s="65"/>
      <c r="R228" s="65"/>
      <c r="S228" s="65"/>
      <c r="T228" s="66"/>
      <c r="U228" s="35"/>
      <c r="V228" s="35"/>
      <c r="W228" s="35"/>
      <c r="X228" s="35"/>
      <c r="Y228" s="35"/>
      <c r="Z228" s="35"/>
      <c r="AA228" s="35"/>
      <c r="AB228" s="35"/>
      <c r="AC228" s="35"/>
      <c r="AD228" s="35"/>
      <c r="AE228" s="35"/>
      <c r="AT228" s="18" t="s">
        <v>125</v>
      </c>
      <c r="AU228" s="18" t="s">
        <v>76</v>
      </c>
    </row>
    <row r="229" spans="1:65" s="11" customFormat="1" ht="25.9" customHeight="1">
      <c r="B229" s="165"/>
      <c r="C229" s="166"/>
      <c r="D229" s="167" t="s">
        <v>67</v>
      </c>
      <c r="E229" s="168" t="s">
        <v>1484</v>
      </c>
      <c r="F229" s="168" t="s">
        <v>1485</v>
      </c>
      <c r="G229" s="166"/>
      <c r="H229" s="166"/>
      <c r="I229" s="169"/>
      <c r="J229" s="170">
        <f>BK229</f>
        <v>0</v>
      </c>
      <c r="K229" s="166"/>
      <c r="L229" s="171"/>
      <c r="M229" s="172"/>
      <c r="N229" s="173"/>
      <c r="O229" s="173"/>
      <c r="P229" s="174">
        <f>SUM(P230:P303)</f>
        <v>0</v>
      </c>
      <c r="Q229" s="173"/>
      <c r="R229" s="174">
        <f>SUM(R230:R303)</f>
        <v>240.64643000000004</v>
      </c>
      <c r="S229" s="173"/>
      <c r="T229" s="175">
        <f>SUM(T230:T303)</f>
        <v>0</v>
      </c>
      <c r="AR229" s="176" t="s">
        <v>76</v>
      </c>
      <c r="AT229" s="177" t="s">
        <v>67</v>
      </c>
      <c r="AU229" s="177" t="s">
        <v>68</v>
      </c>
      <c r="AY229" s="176" t="s">
        <v>117</v>
      </c>
      <c r="BK229" s="178">
        <f>SUM(BK230:BK303)</f>
        <v>0</v>
      </c>
    </row>
    <row r="230" spans="1:65" s="2" customFormat="1" ht="16.5" customHeight="1">
      <c r="A230" s="35"/>
      <c r="B230" s="36"/>
      <c r="C230" s="179" t="s">
        <v>296</v>
      </c>
      <c r="D230" s="179" t="s">
        <v>118</v>
      </c>
      <c r="E230" s="180" t="s">
        <v>1486</v>
      </c>
      <c r="F230" s="181" t="s">
        <v>1487</v>
      </c>
      <c r="G230" s="182" t="s">
        <v>644</v>
      </c>
      <c r="H230" s="183">
        <v>40</v>
      </c>
      <c r="I230" s="184"/>
      <c r="J230" s="185">
        <f>ROUND(I230*H230,2)</f>
        <v>0</v>
      </c>
      <c r="K230" s="181" t="s">
        <v>1258</v>
      </c>
      <c r="L230" s="40"/>
      <c r="M230" s="186" t="s">
        <v>19</v>
      </c>
      <c r="N230" s="187" t="s">
        <v>39</v>
      </c>
      <c r="O230" s="65"/>
      <c r="P230" s="188">
        <f>O230*H230</f>
        <v>0</v>
      </c>
      <c r="Q230" s="188">
        <v>1.8000000000000001E-4</v>
      </c>
      <c r="R230" s="188">
        <f>Q230*H230</f>
        <v>7.2000000000000007E-3</v>
      </c>
      <c r="S230" s="188">
        <v>0</v>
      </c>
      <c r="T230" s="189">
        <f>S230*H230</f>
        <v>0</v>
      </c>
      <c r="U230" s="35"/>
      <c r="V230" s="35"/>
      <c r="W230" s="35"/>
      <c r="X230" s="35"/>
      <c r="Y230" s="35"/>
      <c r="Z230" s="35"/>
      <c r="AA230" s="35"/>
      <c r="AB230" s="35"/>
      <c r="AC230" s="35"/>
      <c r="AD230" s="35"/>
      <c r="AE230" s="35"/>
      <c r="AR230" s="190" t="s">
        <v>123</v>
      </c>
      <c r="AT230" s="190" t="s">
        <v>118</v>
      </c>
      <c r="AU230" s="190" t="s">
        <v>76</v>
      </c>
      <c r="AY230" s="18" t="s">
        <v>117</v>
      </c>
      <c r="BE230" s="191">
        <f>IF(N230="základní",J230,0)</f>
        <v>0</v>
      </c>
      <c r="BF230" s="191">
        <f>IF(N230="snížená",J230,0)</f>
        <v>0</v>
      </c>
      <c r="BG230" s="191">
        <f>IF(N230="zákl. přenesená",J230,0)</f>
        <v>0</v>
      </c>
      <c r="BH230" s="191">
        <f>IF(N230="sníž. přenesená",J230,0)</f>
        <v>0</v>
      </c>
      <c r="BI230" s="191">
        <f>IF(N230="nulová",J230,0)</f>
        <v>0</v>
      </c>
      <c r="BJ230" s="18" t="s">
        <v>76</v>
      </c>
      <c r="BK230" s="191">
        <f>ROUND(I230*H230,2)</f>
        <v>0</v>
      </c>
      <c r="BL230" s="18" t="s">
        <v>123</v>
      </c>
      <c r="BM230" s="190" t="s">
        <v>1488</v>
      </c>
    </row>
    <row r="231" spans="1:65" s="2" customFormat="1" ht="19.5">
      <c r="A231" s="35"/>
      <c r="B231" s="36"/>
      <c r="C231" s="37"/>
      <c r="D231" s="192" t="s">
        <v>125</v>
      </c>
      <c r="E231" s="37"/>
      <c r="F231" s="193" t="s">
        <v>1489</v>
      </c>
      <c r="G231" s="37"/>
      <c r="H231" s="37"/>
      <c r="I231" s="109"/>
      <c r="J231" s="37"/>
      <c r="K231" s="37"/>
      <c r="L231" s="40"/>
      <c r="M231" s="194"/>
      <c r="N231" s="195"/>
      <c r="O231" s="65"/>
      <c r="P231" s="65"/>
      <c r="Q231" s="65"/>
      <c r="R231" s="65"/>
      <c r="S231" s="65"/>
      <c r="T231" s="66"/>
      <c r="U231" s="35"/>
      <c r="V231" s="35"/>
      <c r="W231" s="35"/>
      <c r="X231" s="35"/>
      <c r="Y231" s="35"/>
      <c r="Z231" s="35"/>
      <c r="AA231" s="35"/>
      <c r="AB231" s="35"/>
      <c r="AC231" s="35"/>
      <c r="AD231" s="35"/>
      <c r="AE231" s="35"/>
      <c r="AT231" s="18" t="s">
        <v>125</v>
      </c>
      <c r="AU231" s="18" t="s">
        <v>76</v>
      </c>
    </row>
    <row r="232" spans="1:65" s="2" customFormat="1" ht="16.5" customHeight="1">
      <c r="A232" s="35"/>
      <c r="B232" s="36"/>
      <c r="C232" s="179" t="s">
        <v>300</v>
      </c>
      <c r="D232" s="179" t="s">
        <v>118</v>
      </c>
      <c r="E232" s="180" t="s">
        <v>1490</v>
      </c>
      <c r="F232" s="181" t="s">
        <v>1491</v>
      </c>
      <c r="G232" s="182" t="s">
        <v>644</v>
      </c>
      <c r="H232" s="183">
        <v>488</v>
      </c>
      <c r="I232" s="184"/>
      <c r="J232" s="185">
        <f>ROUND(I232*H232,2)</f>
        <v>0</v>
      </c>
      <c r="K232" s="181" t="s">
        <v>1258</v>
      </c>
      <c r="L232" s="40"/>
      <c r="M232" s="186" t="s">
        <v>19</v>
      </c>
      <c r="N232" s="187" t="s">
        <v>39</v>
      </c>
      <c r="O232" s="65"/>
      <c r="P232" s="188">
        <f>O232*H232</f>
        <v>0</v>
      </c>
      <c r="Q232" s="188">
        <v>3.5E-4</v>
      </c>
      <c r="R232" s="188">
        <f>Q232*H232</f>
        <v>0.17080000000000001</v>
      </c>
      <c r="S232" s="188">
        <v>0</v>
      </c>
      <c r="T232" s="189">
        <f>S232*H232</f>
        <v>0</v>
      </c>
      <c r="U232" s="35"/>
      <c r="V232" s="35"/>
      <c r="W232" s="35"/>
      <c r="X232" s="35"/>
      <c r="Y232" s="35"/>
      <c r="Z232" s="35"/>
      <c r="AA232" s="35"/>
      <c r="AB232" s="35"/>
      <c r="AC232" s="35"/>
      <c r="AD232" s="35"/>
      <c r="AE232" s="35"/>
      <c r="AR232" s="190" t="s">
        <v>123</v>
      </c>
      <c r="AT232" s="190" t="s">
        <v>118</v>
      </c>
      <c r="AU232" s="190" t="s">
        <v>76</v>
      </c>
      <c r="AY232" s="18" t="s">
        <v>117</v>
      </c>
      <c r="BE232" s="191">
        <f>IF(N232="základní",J232,0)</f>
        <v>0</v>
      </c>
      <c r="BF232" s="191">
        <f>IF(N232="snížená",J232,0)</f>
        <v>0</v>
      </c>
      <c r="BG232" s="191">
        <f>IF(N232="zákl. přenesená",J232,0)</f>
        <v>0</v>
      </c>
      <c r="BH232" s="191">
        <f>IF(N232="sníž. přenesená",J232,0)</f>
        <v>0</v>
      </c>
      <c r="BI232" s="191">
        <f>IF(N232="nulová",J232,0)</f>
        <v>0</v>
      </c>
      <c r="BJ232" s="18" t="s">
        <v>76</v>
      </c>
      <c r="BK232" s="191">
        <f>ROUND(I232*H232,2)</f>
        <v>0</v>
      </c>
      <c r="BL232" s="18" t="s">
        <v>123</v>
      </c>
      <c r="BM232" s="190" t="s">
        <v>1492</v>
      </c>
    </row>
    <row r="233" spans="1:65" s="2" customFormat="1" ht="19.5">
      <c r="A233" s="35"/>
      <c r="B233" s="36"/>
      <c r="C233" s="37"/>
      <c r="D233" s="192" t="s">
        <v>125</v>
      </c>
      <c r="E233" s="37"/>
      <c r="F233" s="193" t="s">
        <v>1493</v>
      </c>
      <c r="G233" s="37"/>
      <c r="H233" s="37"/>
      <c r="I233" s="109"/>
      <c r="J233" s="37"/>
      <c r="K233" s="37"/>
      <c r="L233" s="40"/>
      <c r="M233" s="194"/>
      <c r="N233" s="195"/>
      <c r="O233" s="65"/>
      <c r="P233" s="65"/>
      <c r="Q233" s="65"/>
      <c r="R233" s="65"/>
      <c r="S233" s="65"/>
      <c r="T233" s="66"/>
      <c r="U233" s="35"/>
      <c r="V233" s="35"/>
      <c r="W233" s="35"/>
      <c r="X233" s="35"/>
      <c r="Y233" s="35"/>
      <c r="Z233" s="35"/>
      <c r="AA233" s="35"/>
      <c r="AB233" s="35"/>
      <c r="AC233" s="35"/>
      <c r="AD233" s="35"/>
      <c r="AE233" s="35"/>
      <c r="AT233" s="18" t="s">
        <v>125</v>
      </c>
      <c r="AU233" s="18" t="s">
        <v>76</v>
      </c>
    </row>
    <row r="234" spans="1:65" s="2" customFormat="1" ht="16.5" customHeight="1">
      <c r="A234" s="35"/>
      <c r="B234" s="36"/>
      <c r="C234" s="179" t="s">
        <v>304</v>
      </c>
      <c r="D234" s="179" t="s">
        <v>118</v>
      </c>
      <c r="E234" s="180" t="s">
        <v>1006</v>
      </c>
      <c r="F234" s="181" t="s">
        <v>1494</v>
      </c>
      <c r="G234" s="182" t="s">
        <v>644</v>
      </c>
      <c r="H234" s="183">
        <v>210</v>
      </c>
      <c r="I234" s="184"/>
      <c r="J234" s="185">
        <f>ROUND(I234*H234,2)</f>
        <v>0</v>
      </c>
      <c r="K234" s="181" t="s">
        <v>1258</v>
      </c>
      <c r="L234" s="40"/>
      <c r="M234" s="186" t="s">
        <v>19</v>
      </c>
      <c r="N234" s="187" t="s">
        <v>39</v>
      </c>
      <c r="O234" s="65"/>
      <c r="P234" s="188">
        <f>O234*H234</f>
        <v>0</v>
      </c>
      <c r="Q234" s="188">
        <v>6.8999999999999997E-4</v>
      </c>
      <c r="R234" s="188">
        <f>Q234*H234</f>
        <v>0.1449</v>
      </c>
      <c r="S234" s="188">
        <v>0</v>
      </c>
      <c r="T234" s="189">
        <f>S234*H234</f>
        <v>0</v>
      </c>
      <c r="U234" s="35"/>
      <c r="V234" s="35"/>
      <c r="W234" s="35"/>
      <c r="X234" s="35"/>
      <c r="Y234" s="35"/>
      <c r="Z234" s="35"/>
      <c r="AA234" s="35"/>
      <c r="AB234" s="35"/>
      <c r="AC234" s="35"/>
      <c r="AD234" s="35"/>
      <c r="AE234" s="35"/>
      <c r="AR234" s="190" t="s">
        <v>123</v>
      </c>
      <c r="AT234" s="190" t="s">
        <v>118</v>
      </c>
      <c r="AU234" s="190" t="s">
        <v>76</v>
      </c>
      <c r="AY234" s="18" t="s">
        <v>117</v>
      </c>
      <c r="BE234" s="191">
        <f>IF(N234="základní",J234,0)</f>
        <v>0</v>
      </c>
      <c r="BF234" s="191">
        <f>IF(N234="snížená",J234,0)</f>
        <v>0</v>
      </c>
      <c r="BG234" s="191">
        <f>IF(N234="zákl. přenesená",J234,0)</f>
        <v>0</v>
      </c>
      <c r="BH234" s="191">
        <f>IF(N234="sníž. přenesená",J234,0)</f>
        <v>0</v>
      </c>
      <c r="BI234" s="191">
        <f>IF(N234="nulová",J234,0)</f>
        <v>0</v>
      </c>
      <c r="BJ234" s="18" t="s">
        <v>76</v>
      </c>
      <c r="BK234" s="191">
        <f>ROUND(I234*H234,2)</f>
        <v>0</v>
      </c>
      <c r="BL234" s="18" t="s">
        <v>123</v>
      </c>
      <c r="BM234" s="190" t="s">
        <v>1495</v>
      </c>
    </row>
    <row r="235" spans="1:65" s="2" customFormat="1" ht="19.5">
      <c r="A235" s="35"/>
      <c r="B235" s="36"/>
      <c r="C235" s="37"/>
      <c r="D235" s="192" t="s">
        <v>125</v>
      </c>
      <c r="E235" s="37"/>
      <c r="F235" s="193" t="s">
        <v>1496</v>
      </c>
      <c r="G235" s="37"/>
      <c r="H235" s="37"/>
      <c r="I235" s="109"/>
      <c r="J235" s="37"/>
      <c r="K235" s="37"/>
      <c r="L235" s="40"/>
      <c r="M235" s="194"/>
      <c r="N235" s="195"/>
      <c r="O235" s="65"/>
      <c r="P235" s="65"/>
      <c r="Q235" s="65"/>
      <c r="R235" s="65"/>
      <c r="S235" s="65"/>
      <c r="T235" s="66"/>
      <c r="U235" s="35"/>
      <c r="V235" s="35"/>
      <c r="W235" s="35"/>
      <c r="X235" s="35"/>
      <c r="Y235" s="35"/>
      <c r="Z235" s="35"/>
      <c r="AA235" s="35"/>
      <c r="AB235" s="35"/>
      <c r="AC235" s="35"/>
      <c r="AD235" s="35"/>
      <c r="AE235" s="35"/>
      <c r="AT235" s="18" t="s">
        <v>125</v>
      </c>
      <c r="AU235" s="18" t="s">
        <v>76</v>
      </c>
    </row>
    <row r="236" spans="1:65" s="2" customFormat="1" ht="33" customHeight="1">
      <c r="A236" s="35"/>
      <c r="B236" s="36"/>
      <c r="C236" s="179" t="s">
        <v>336</v>
      </c>
      <c r="D236" s="179" t="s">
        <v>118</v>
      </c>
      <c r="E236" s="180" t="s">
        <v>1497</v>
      </c>
      <c r="F236" s="181" t="s">
        <v>1498</v>
      </c>
      <c r="G236" s="182" t="s">
        <v>1223</v>
      </c>
      <c r="H236" s="183">
        <v>3</v>
      </c>
      <c r="I236" s="184"/>
      <c r="J236" s="185">
        <f>ROUND(I236*H236,2)</f>
        <v>0</v>
      </c>
      <c r="K236" s="181" t="s">
        <v>519</v>
      </c>
      <c r="L236" s="40"/>
      <c r="M236" s="186" t="s">
        <v>19</v>
      </c>
      <c r="N236" s="187" t="s">
        <v>39</v>
      </c>
      <c r="O236" s="65"/>
      <c r="P236" s="188">
        <f>O236*H236</f>
        <v>0</v>
      </c>
      <c r="Q236" s="188">
        <v>0</v>
      </c>
      <c r="R236" s="188">
        <f>Q236*H236</f>
        <v>0</v>
      </c>
      <c r="S236" s="188">
        <v>0</v>
      </c>
      <c r="T236" s="189">
        <f>S236*H236</f>
        <v>0</v>
      </c>
      <c r="U236" s="35"/>
      <c r="V236" s="35"/>
      <c r="W236" s="35"/>
      <c r="X236" s="35"/>
      <c r="Y236" s="35"/>
      <c r="Z236" s="35"/>
      <c r="AA236" s="35"/>
      <c r="AB236" s="35"/>
      <c r="AC236" s="35"/>
      <c r="AD236" s="35"/>
      <c r="AE236" s="35"/>
      <c r="AR236" s="190" t="s">
        <v>123</v>
      </c>
      <c r="AT236" s="190" t="s">
        <v>118</v>
      </c>
      <c r="AU236" s="190" t="s">
        <v>76</v>
      </c>
      <c r="AY236" s="18" t="s">
        <v>117</v>
      </c>
      <c r="BE236" s="191">
        <f>IF(N236="základní",J236,0)</f>
        <v>0</v>
      </c>
      <c r="BF236" s="191">
        <f>IF(N236="snížená",J236,0)</f>
        <v>0</v>
      </c>
      <c r="BG236" s="191">
        <f>IF(N236="zákl. přenesená",J236,0)</f>
        <v>0</v>
      </c>
      <c r="BH236" s="191">
        <f>IF(N236="sníž. přenesená",J236,0)</f>
        <v>0</v>
      </c>
      <c r="BI236" s="191">
        <f>IF(N236="nulová",J236,0)</f>
        <v>0</v>
      </c>
      <c r="BJ236" s="18" t="s">
        <v>76</v>
      </c>
      <c r="BK236" s="191">
        <f>ROUND(I236*H236,2)</f>
        <v>0</v>
      </c>
      <c r="BL236" s="18" t="s">
        <v>123</v>
      </c>
      <c r="BM236" s="190" t="s">
        <v>1499</v>
      </c>
    </row>
    <row r="237" spans="1:65" s="2" customFormat="1" ht="29.25">
      <c r="A237" s="35"/>
      <c r="B237" s="36"/>
      <c r="C237" s="37"/>
      <c r="D237" s="192" t="s">
        <v>521</v>
      </c>
      <c r="E237" s="37"/>
      <c r="F237" s="193" t="s">
        <v>1500</v>
      </c>
      <c r="G237" s="37"/>
      <c r="H237" s="37"/>
      <c r="I237" s="109"/>
      <c r="J237" s="37"/>
      <c r="K237" s="37"/>
      <c r="L237" s="40"/>
      <c r="M237" s="194"/>
      <c r="N237" s="195"/>
      <c r="O237" s="65"/>
      <c r="P237" s="65"/>
      <c r="Q237" s="65"/>
      <c r="R237" s="65"/>
      <c r="S237" s="65"/>
      <c r="T237" s="66"/>
      <c r="U237" s="35"/>
      <c r="V237" s="35"/>
      <c r="W237" s="35"/>
      <c r="X237" s="35"/>
      <c r="Y237" s="35"/>
      <c r="Z237" s="35"/>
      <c r="AA237" s="35"/>
      <c r="AB237" s="35"/>
      <c r="AC237" s="35"/>
      <c r="AD237" s="35"/>
      <c r="AE237" s="35"/>
      <c r="AT237" s="18" t="s">
        <v>521</v>
      </c>
      <c r="AU237" s="18" t="s">
        <v>76</v>
      </c>
    </row>
    <row r="238" spans="1:65" s="2" customFormat="1" ht="48.75">
      <c r="A238" s="35"/>
      <c r="B238" s="36"/>
      <c r="C238" s="37"/>
      <c r="D238" s="192" t="s">
        <v>125</v>
      </c>
      <c r="E238" s="37"/>
      <c r="F238" s="193" t="s">
        <v>1501</v>
      </c>
      <c r="G238" s="37"/>
      <c r="H238" s="37"/>
      <c r="I238" s="109"/>
      <c r="J238" s="37"/>
      <c r="K238" s="37"/>
      <c r="L238" s="40"/>
      <c r="M238" s="194"/>
      <c r="N238" s="195"/>
      <c r="O238" s="65"/>
      <c r="P238" s="65"/>
      <c r="Q238" s="65"/>
      <c r="R238" s="65"/>
      <c r="S238" s="65"/>
      <c r="T238" s="66"/>
      <c r="U238" s="35"/>
      <c r="V238" s="35"/>
      <c r="W238" s="35"/>
      <c r="X238" s="35"/>
      <c r="Y238" s="35"/>
      <c r="Z238" s="35"/>
      <c r="AA238" s="35"/>
      <c r="AB238" s="35"/>
      <c r="AC238" s="35"/>
      <c r="AD238" s="35"/>
      <c r="AE238" s="35"/>
      <c r="AT238" s="18" t="s">
        <v>125</v>
      </c>
      <c r="AU238" s="18" t="s">
        <v>76</v>
      </c>
    </row>
    <row r="239" spans="1:65" s="2" customFormat="1" ht="16.5" customHeight="1">
      <c r="A239" s="35"/>
      <c r="B239" s="36"/>
      <c r="C239" s="179" t="s">
        <v>340</v>
      </c>
      <c r="D239" s="179" t="s">
        <v>118</v>
      </c>
      <c r="E239" s="180" t="s">
        <v>1502</v>
      </c>
      <c r="F239" s="181" t="s">
        <v>1503</v>
      </c>
      <c r="G239" s="182" t="s">
        <v>396</v>
      </c>
      <c r="H239" s="183">
        <v>3</v>
      </c>
      <c r="I239" s="184"/>
      <c r="J239" s="185">
        <f>ROUND(I239*H239,2)</f>
        <v>0</v>
      </c>
      <c r="K239" s="181" t="s">
        <v>519</v>
      </c>
      <c r="L239" s="40"/>
      <c r="M239" s="186" t="s">
        <v>19</v>
      </c>
      <c r="N239" s="187" t="s">
        <v>39</v>
      </c>
      <c r="O239" s="65"/>
      <c r="P239" s="188">
        <f>O239*H239</f>
        <v>0</v>
      </c>
      <c r="Q239" s="188">
        <v>2.2563399999999998</v>
      </c>
      <c r="R239" s="188">
        <f>Q239*H239</f>
        <v>6.7690199999999994</v>
      </c>
      <c r="S239" s="188">
        <v>0</v>
      </c>
      <c r="T239" s="189">
        <f>S239*H239</f>
        <v>0</v>
      </c>
      <c r="U239" s="35"/>
      <c r="V239" s="35"/>
      <c r="W239" s="35"/>
      <c r="X239" s="35"/>
      <c r="Y239" s="35"/>
      <c r="Z239" s="35"/>
      <c r="AA239" s="35"/>
      <c r="AB239" s="35"/>
      <c r="AC239" s="35"/>
      <c r="AD239" s="35"/>
      <c r="AE239" s="35"/>
      <c r="AR239" s="190" t="s">
        <v>123</v>
      </c>
      <c r="AT239" s="190" t="s">
        <v>118</v>
      </c>
      <c r="AU239" s="190" t="s">
        <v>76</v>
      </c>
      <c r="AY239" s="18" t="s">
        <v>117</v>
      </c>
      <c r="BE239" s="191">
        <f>IF(N239="základní",J239,0)</f>
        <v>0</v>
      </c>
      <c r="BF239" s="191">
        <f>IF(N239="snížená",J239,0)</f>
        <v>0</v>
      </c>
      <c r="BG239" s="191">
        <f>IF(N239="zákl. přenesená",J239,0)</f>
        <v>0</v>
      </c>
      <c r="BH239" s="191">
        <f>IF(N239="sníž. přenesená",J239,0)</f>
        <v>0</v>
      </c>
      <c r="BI239" s="191">
        <f>IF(N239="nulová",J239,0)</f>
        <v>0</v>
      </c>
      <c r="BJ239" s="18" t="s">
        <v>76</v>
      </c>
      <c r="BK239" s="191">
        <f>ROUND(I239*H239,2)</f>
        <v>0</v>
      </c>
      <c r="BL239" s="18" t="s">
        <v>123</v>
      </c>
      <c r="BM239" s="190" t="s">
        <v>1504</v>
      </c>
    </row>
    <row r="240" spans="1:65" s="2" customFormat="1" ht="19.5">
      <c r="A240" s="35"/>
      <c r="B240" s="36"/>
      <c r="C240" s="37"/>
      <c r="D240" s="192" t="s">
        <v>125</v>
      </c>
      <c r="E240" s="37"/>
      <c r="F240" s="193" t="s">
        <v>1505</v>
      </c>
      <c r="G240" s="37"/>
      <c r="H240" s="37"/>
      <c r="I240" s="109"/>
      <c r="J240" s="37"/>
      <c r="K240" s="37"/>
      <c r="L240" s="40"/>
      <c r="M240" s="194"/>
      <c r="N240" s="195"/>
      <c r="O240" s="65"/>
      <c r="P240" s="65"/>
      <c r="Q240" s="65"/>
      <c r="R240" s="65"/>
      <c r="S240" s="65"/>
      <c r="T240" s="66"/>
      <c r="U240" s="35"/>
      <c r="V240" s="35"/>
      <c r="W240" s="35"/>
      <c r="X240" s="35"/>
      <c r="Y240" s="35"/>
      <c r="Z240" s="35"/>
      <c r="AA240" s="35"/>
      <c r="AB240" s="35"/>
      <c r="AC240" s="35"/>
      <c r="AD240" s="35"/>
      <c r="AE240" s="35"/>
      <c r="AT240" s="18" t="s">
        <v>125</v>
      </c>
      <c r="AU240" s="18" t="s">
        <v>76</v>
      </c>
    </row>
    <row r="241" spans="1:65" s="2" customFormat="1" ht="16.5" customHeight="1">
      <c r="A241" s="35"/>
      <c r="B241" s="36"/>
      <c r="C241" s="179" t="s">
        <v>344</v>
      </c>
      <c r="D241" s="179" t="s">
        <v>118</v>
      </c>
      <c r="E241" s="180" t="s">
        <v>1506</v>
      </c>
      <c r="F241" s="181" t="s">
        <v>1507</v>
      </c>
      <c r="G241" s="182" t="s">
        <v>396</v>
      </c>
      <c r="H241" s="183">
        <v>2</v>
      </c>
      <c r="I241" s="184"/>
      <c r="J241" s="185">
        <f>ROUND(I241*H241,2)</f>
        <v>0</v>
      </c>
      <c r="K241" s="181" t="s">
        <v>519</v>
      </c>
      <c r="L241" s="40"/>
      <c r="M241" s="186" t="s">
        <v>19</v>
      </c>
      <c r="N241" s="187" t="s">
        <v>39</v>
      </c>
      <c r="O241" s="65"/>
      <c r="P241" s="188">
        <f>O241*H241</f>
        <v>0</v>
      </c>
      <c r="Q241" s="188">
        <v>0</v>
      </c>
      <c r="R241" s="188">
        <f>Q241*H241</f>
        <v>0</v>
      </c>
      <c r="S241" s="188">
        <v>0</v>
      </c>
      <c r="T241" s="189">
        <f>S241*H241</f>
        <v>0</v>
      </c>
      <c r="U241" s="35"/>
      <c r="V241" s="35"/>
      <c r="W241" s="35"/>
      <c r="X241" s="35"/>
      <c r="Y241" s="35"/>
      <c r="Z241" s="35"/>
      <c r="AA241" s="35"/>
      <c r="AB241" s="35"/>
      <c r="AC241" s="35"/>
      <c r="AD241" s="35"/>
      <c r="AE241" s="35"/>
      <c r="AR241" s="190" t="s">
        <v>123</v>
      </c>
      <c r="AT241" s="190" t="s">
        <v>118</v>
      </c>
      <c r="AU241" s="190" t="s">
        <v>76</v>
      </c>
      <c r="AY241" s="18" t="s">
        <v>117</v>
      </c>
      <c r="BE241" s="191">
        <f>IF(N241="základní",J241,0)</f>
        <v>0</v>
      </c>
      <c r="BF241" s="191">
        <f>IF(N241="snížená",J241,0)</f>
        <v>0</v>
      </c>
      <c r="BG241" s="191">
        <f>IF(N241="zákl. přenesená",J241,0)</f>
        <v>0</v>
      </c>
      <c r="BH241" s="191">
        <f>IF(N241="sníž. přenesená",J241,0)</f>
        <v>0</v>
      </c>
      <c r="BI241" s="191">
        <f>IF(N241="nulová",J241,0)</f>
        <v>0</v>
      </c>
      <c r="BJ241" s="18" t="s">
        <v>76</v>
      </c>
      <c r="BK241" s="191">
        <f>ROUND(I241*H241,2)</f>
        <v>0</v>
      </c>
      <c r="BL241" s="18" t="s">
        <v>123</v>
      </c>
      <c r="BM241" s="190" t="s">
        <v>1508</v>
      </c>
    </row>
    <row r="242" spans="1:65" s="2" customFormat="1" ht="19.5">
      <c r="A242" s="35"/>
      <c r="B242" s="36"/>
      <c r="C242" s="37"/>
      <c r="D242" s="192" t="s">
        <v>125</v>
      </c>
      <c r="E242" s="37"/>
      <c r="F242" s="193" t="s">
        <v>1509</v>
      </c>
      <c r="G242" s="37"/>
      <c r="H242" s="37"/>
      <c r="I242" s="109"/>
      <c r="J242" s="37"/>
      <c r="K242" s="37"/>
      <c r="L242" s="40"/>
      <c r="M242" s="194"/>
      <c r="N242" s="195"/>
      <c r="O242" s="65"/>
      <c r="P242" s="65"/>
      <c r="Q242" s="65"/>
      <c r="R242" s="65"/>
      <c r="S242" s="65"/>
      <c r="T242" s="66"/>
      <c r="U242" s="35"/>
      <c r="V242" s="35"/>
      <c r="W242" s="35"/>
      <c r="X242" s="35"/>
      <c r="Y242" s="35"/>
      <c r="Z242" s="35"/>
      <c r="AA242" s="35"/>
      <c r="AB242" s="35"/>
      <c r="AC242" s="35"/>
      <c r="AD242" s="35"/>
      <c r="AE242" s="35"/>
      <c r="AT242" s="18" t="s">
        <v>125</v>
      </c>
      <c r="AU242" s="18" t="s">
        <v>76</v>
      </c>
    </row>
    <row r="243" spans="1:65" s="2" customFormat="1" ht="33" customHeight="1">
      <c r="A243" s="35"/>
      <c r="B243" s="36"/>
      <c r="C243" s="179" t="s">
        <v>356</v>
      </c>
      <c r="D243" s="179" t="s">
        <v>118</v>
      </c>
      <c r="E243" s="180" t="s">
        <v>1510</v>
      </c>
      <c r="F243" s="181" t="s">
        <v>1511</v>
      </c>
      <c r="G243" s="182" t="s">
        <v>644</v>
      </c>
      <c r="H243" s="183">
        <v>222</v>
      </c>
      <c r="I243" s="184"/>
      <c r="J243" s="185">
        <f>ROUND(I243*H243,2)</f>
        <v>0</v>
      </c>
      <c r="K243" s="181" t="s">
        <v>519</v>
      </c>
      <c r="L243" s="40"/>
      <c r="M243" s="186" t="s">
        <v>19</v>
      </c>
      <c r="N243" s="187" t="s">
        <v>39</v>
      </c>
      <c r="O243" s="65"/>
      <c r="P243" s="188">
        <f>O243*H243</f>
        <v>0</v>
      </c>
      <c r="Q243" s="188">
        <v>0</v>
      </c>
      <c r="R243" s="188">
        <f>Q243*H243</f>
        <v>0</v>
      </c>
      <c r="S243" s="188">
        <v>0</v>
      </c>
      <c r="T243" s="189">
        <f>S243*H243</f>
        <v>0</v>
      </c>
      <c r="U243" s="35"/>
      <c r="V243" s="35"/>
      <c r="W243" s="35"/>
      <c r="X243" s="35"/>
      <c r="Y243" s="35"/>
      <c r="Z243" s="35"/>
      <c r="AA243" s="35"/>
      <c r="AB243" s="35"/>
      <c r="AC243" s="35"/>
      <c r="AD243" s="35"/>
      <c r="AE243" s="35"/>
      <c r="AR243" s="190" t="s">
        <v>123</v>
      </c>
      <c r="AT243" s="190" t="s">
        <v>118</v>
      </c>
      <c r="AU243" s="190" t="s">
        <v>76</v>
      </c>
      <c r="AY243" s="18" t="s">
        <v>117</v>
      </c>
      <c r="BE243" s="191">
        <f>IF(N243="základní",J243,0)</f>
        <v>0</v>
      </c>
      <c r="BF243" s="191">
        <f>IF(N243="snížená",J243,0)</f>
        <v>0</v>
      </c>
      <c r="BG243" s="191">
        <f>IF(N243="zákl. přenesená",J243,0)</f>
        <v>0</v>
      </c>
      <c r="BH243" s="191">
        <f>IF(N243="sníž. přenesená",J243,0)</f>
        <v>0</v>
      </c>
      <c r="BI243" s="191">
        <f>IF(N243="nulová",J243,0)</f>
        <v>0</v>
      </c>
      <c r="BJ243" s="18" t="s">
        <v>76</v>
      </c>
      <c r="BK243" s="191">
        <f>ROUND(I243*H243,2)</f>
        <v>0</v>
      </c>
      <c r="BL243" s="18" t="s">
        <v>123</v>
      </c>
      <c r="BM243" s="190" t="s">
        <v>1512</v>
      </c>
    </row>
    <row r="244" spans="1:65" s="2" customFormat="1" ht="29.25">
      <c r="A244" s="35"/>
      <c r="B244" s="36"/>
      <c r="C244" s="37"/>
      <c r="D244" s="192" t="s">
        <v>521</v>
      </c>
      <c r="E244" s="37"/>
      <c r="F244" s="193" t="s">
        <v>1513</v>
      </c>
      <c r="G244" s="37"/>
      <c r="H244" s="37"/>
      <c r="I244" s="109"/>
      <c r="J244" s="37"/>
      <c r="K244" s="37"/>
      <c r="L244" s="40"/>
      <c r="M244" s="194"/>
      <c r="N244" s="195"/>
      <c r="O244" s="65"/>
      <c r="P244" s="65"/>
      <c r="Q244" s="65"/>
      <c r="R244" s="65"/>
      <c r="S244" s="65"/>
      <c r="T244" s="66"/>
      <c r="U244" s="35"/>
      <c r="V244" s="35"/>
      <c r="W244" s="35"/>
      <c r="X244" s="35"/>
      <c r="Y244" s="35"/>
      <c r="Z244" s="35"/>
      <c r="AA244" s="35"/>
      <c r="AB244" s="35"/>
      <c r="AC244" s="35"/>
      <c r="AD244" s="35"/>
      <c r="AE244" s="35"/>
      <c r="AT244" s="18" t="s">
        <v>521</v>
      </c>
      <c r="AU244" s="18" t="s">
        <v>76</v>
      </c>
    </row>
    <row r="245" spans="1:65" s="2" customFormat="1" ht="39">
      <c r="A245" s="35"/>
      <c r="B245" s="36"/>
      <c r="C245" s="37"/>
      <c r="D245" s="192" t="s">
        <v>125</v>
      </c>
      <c r="E245" s="37"/>
      <c r="F245" s="193" t="s">
        <v>1514</v>
      </c>
      <c r="G245" s="37"/>
      <c r="H245" s="37"/>
      <c r="I245" s="109"/>
      <c r="J245" s="37"/>
      <c r="K245" s="37"/>
      <c r="L245" s="40"/>
      <c r="M245" s="194"/>
      <c r="N245" s="195"/>
      <c r="O245" s="65"/>
      <c r="P245" s="65"/>
      <c r="Q245" s="65"/>
      <c r="R245" s="65"/>
      <c r="S245" s="65"/>
      <c r="T245" s="66"/>
      <c r="U245" s="35"/>
      <c r="V245" s="35"/>
      <c r="W245" s="35"/>
      <c r="X245" s="35"/>
      <c r="Y245" s="35"/>
      <c r="Z245" s="35"/>
      <c r="AA245" s="35"/>
      <c r="AB245" s="35"/>
      <c r="AC245" s="35"/>
      <c r="AD245" s="35"/>
      <c r="AE245" s="35"/>
      <c r="AT245" s="18" t="s">
        <v>125</v>
      </c>
      <c r="AU245" s="18" t="s">
        <v>76</v>
      </c>
    </row>
    <row r="246" spans="1:65" s="2" customFormat="1" ht="33" customHeight="1">
      <c r="A246" s="35"/>
      <c r="B246" s="36"/>
      <c r="C246" s="179" t="s">
        <v>360</v>
      </c>
      <c r="D246" s="179" t="s">
        <v>118</v>
      </c>
      <c r="E246" s="180" t="s">
        <v>1515</v>
      </c>
      <c r="F246" s="181" t="s">
        <v>1516</v>
      </c>
      <c r="G246" s="182" t="s">
        <v>644</v>
      </c>
      <c r="H246" s="183">
        <v>55</v>
      </c>
      <c r="I246" s="184"/>
      <c r="J246" s="185">
        <f>ROUND(I246*H246,2)</f>
        <v>0</v>
      </c>
      <c r="K246" s="181" t="s">
        <v>519</v>
      </c>
      <c r="L246" s="40"/>
      <c r="M246" s="186" t="s">
        <v>19</v>
      </c>
      <c r="N246" s="187" t="s">
        <v>39</v>
      </c>
      <c r="O246" s="65"/>
      <c r="P246" s="188">
        <f>O246*H246</f>
        <v>0</v>
      </c>
      <c r="Q246" s="188">
        <v>0</v>
      </c>
      <c r="R246" s="188">
        <f>Q246*H246</f>
        <v>0</v>
      </c>
      <c r="S246" s="188">
        <v>0</v>
      </c>
      <c r="T246" s="189">
        <f>S246*H246</f>
        <v>0</v>
      </c>
      <c r="U246" s="35"/>
      <c r="V246" s="35"/>
      <c r="W246" s="35"/>
      <c r="X246" s="35"/>
      <c r="Y246" s="35"/>
      <c r="Z246" s="35"/>
      <c r="AA246" s="35"/>
      <c r="AB246" s="35"/>
      <c r="AC246" s="35"/>
      <c r="AD246" s="35"/>
      <c r="AE246" s="35"/>
      <c r="AR246" s="190" t="s">
        <v>123</v>
      </c>
      <c r="AT246" s="190" t="s">
        <v>118</v>
      </c>
      <c r="AU246" s="190" t="s">
        <v>76</v>
      </c>
      <c r="AY246" s="18" t="s">
        <v>117</v>
      </c>
      <c r="BE246" s="191">
        <f>IF(N246="základní",J246,0)</f>
        <v>0</v>
      </c>
      <c r="BF246" s="191">
        <f>IF(N246="snížená",J246,0)</f>
        <v>0</v>
      </c>
      <c r="BG246" s="191">
        <f>IF(N246="zákl. přenesená",J246,0)</f>
        <v>0</v>
      </c>
      <c r="BH246" s="191">
        <f>IF(N246="sníž. přenesená",J246,0)</f>
        <v>0</v>
      </c>
      <c r="BI246" s="191">
        <f>IF(N246="nulová",J246,0)</f>
        <v>0</v>
      </c>
      <c r="BJ246" s="18" t="s">
        <v>76</v>
      </c>
      <c r="BK246" s="191">
        <f>ROUND(I246*H246,2)</f>
        <v>0</v>
      </c>
      <c r="BL246" s="18" t="s">
        <v>123</v>
      </c>
      <c r="BM246" s="190" t="s">
        <v>1517</v>
      </c>
    </row>
    <row r="247" spans="1:65" s="2" customFormat="1" ht="29.25">
      <c r="A247" s="35"/>
      <c r="B247" s="36"/>
      <c r="C247" s="37"/>
      <c r="D247" s="192" t="s">
        <v>521</v>
      </c>
      <c r="E247" s="37"/>
      <c r="F247" s="193" t="s">
        <v>1513</v>
      </c>
      <c r="G247" s="37"/>
      <c r="H247" s="37"/>
      <c r="I247" s="109"/>
      <c r="J247" s="37"/>
      <c r="K247" s="37"/>
      <c r="L247" s="40"/>
      <c r="M247" s="194"/>
      <c r="N247" s="195"/>
      <c r="O247" s="65"/>
      <c r="P247" s="65"/>
      <c r="Q247" s="65"/>
      <c r="R247" s="65"/>
      <c r="S247" s="65"/>
      <c r="T247" s="66"/>
      <c r="U247" s="35"/>
      <c r="V247" s="35"/>
      <c r="W247" s="35"/>
      <c r="X247" s="35"/>
      <c r="Y247" s="35"/>
      <c r="Z247" s="35"/>
      <c r="AA247" s="35"/>
      <c r="AB247" s="35"/>
      <c r="AC247" s="35"/>
      <c r="AD247" s="35"/>
      <c r="AE247" s="35"/>
      <c r="AT247" s="18" t="s">
        <v>521</v>
      </c>
      <c r="AU247" s="18" t="s">
        <v>76</v>
      </c>
    </row>
    <row r="248" spans="1:65" s="2" customFormat="1" ht="39">
      <c r="A248" s="35"/>
      <c r="B248" s="36"/>
      <c r="C248" s="37"/>
      <c r="D248" s="192" t="s">
        <v>125</v>
      </c>
      <c r="E248" s="37"/>
      <c r="F248" s="193" t="s">
        <v>1518</v>
      </c>
      <c r="G248" s="37"/>
      <c r="H248" s="37"/>
      <c r="I248" s="109"/>
      <c r="J248" s="37"/>
      <c r="K248" s="37"/>
      <c r="L248" s="40"/>
      <c r="M248" s="194"/>
      <c r="N248" s="195"/>
      <c r="O248" s="65"/>
      <c r="P248" s="65"/>
      <c r="Q248" s="65"/>
      <c r="R248" s="65"/>
      <c r="S248" s="65"/>
      <c r="T248" s="66"/>
      <c r="U248" s="35"/>
      <c r="V248" s="35"/>
      <c r="W248" s="35"/>
      <c r="X248" s="35"/>
      <c r="Y248" s="35"/>
      <c r="Z248" s="35"/>
      <c r="AA248" s="35"/>
      <c r="AB248" s="35"/>
      <c r="AC248" s="35"/>
      <c r="AD248" s="35"/>
      <c r="AE248" s="35"/>
      <c r="AT248" s="18" t="s">
        <v>125</v>
      </c>
      <c r="AU248" s="18" t="s">
        <v>76</v>
      </c>
    </row>
    <row r="249" spans="1:65" s="2" customFormat="1" ht="21.75" customHeight="1">
      <c r="A249" s="35"/>
      <c r="B249" s="36"/>
      <c r="C249" s="179" t="s">
        <v>364</v>
      </c>
      <c r="D249" s="179" t="s">
        <v>118</v>
      </c>
      <c r="E249" s="180" t="s">
        <v>1519</v>
      </c>
      <c r="F249" s="181" t="s">
        <v>1520</v>
      </c>
      <c r="G249" s="182" t="s">
        <v>396</v>
      </c>
      <c r="H249" s="183">
        <v>4</v>
      </c>
      <c r="I249" s="184"/>
      <c r="J249" s="185">
        <f>ROUND(I249*H249,2)</f>
        <v>0</v>
      </c>
      <c r="K249" s="181" t="s">
        <v>519</v>
      </c>
      <c r="L249" s="40"/>
      <c r="M249" s="186" t="s">
        <v>19</v>
      </c>
      <c r="N249" s="187" t="s">
        <v>39</v>
      </c>
      <c r="O249" s="65"/>
      <c r="P249" s="188">
        <f>O249*H249</f>
        <v>0</v>
      </c>
      <c r="Q249" s="188">
        <v>0</v>
      </c>
      <c r="R249" s="188">
        <f>Q249*H249</f>
        <v>0</v>
      </c>
      <c r="S249" s="188">
        <v>0</v>
      </c>
      <c r="T249" s="189">
        <f>S249*H249</f>
        <v>0</v>
      </c>
      <c r="U249" s="35"/>
      <c r="V249" s="35"/>
      <c r="W249" s="35"/>
      <c r="X249" s="35"/>
      <c r="Y249" s="35"/>
      <c r="Z249" s="35"/>
      <c r="AA249" s="35"/>
      <c r="AB249" s="35"/>
      <c r="AC249" s="35"/>
      <c r="AD249" s="35"/>
      <c r="AE249" s="35"/>
      <c r="AR249" s="190" t="s">
        <v>123</v>
      </c>
      <c r="AT249" s="190" t="s">
        <v>118</v>
      </c>
      <c r="AU249" s="190" t="s">
        <v>76</v>
      </c>
      <c r="AY249" s="18" t="s">
        <v>117</v>
      </c>
      <c r="BE249" s="191">
        <f>IF(N249="základní",J249,0)</f>
        <v>0</v>
      </c>
      <c r="BF249" s="191">
        <f>IF(N249="snížená",J249,0)</f>
        <v>0</v>
      </c>
      <c r="BG249" s="191">
        <f>IF(N249="zákl. přenesená",J249,0)</f>
        <v>0</v>
      </c>
      <c r="BH249" s="191">
        <f>IF(N249="sníž. přenesená",J249,0)</f>
        <v>0</v>
      </c>
      <c r="BI249" s="191">
        <f>IF(N249="nulová",J249,0)</f>
        <v>0</v>
      </c>
      <c r="BJ249" s="18" t="s">
        <v>76</v>
      </c>
      <c r="BK249" s="191">
        <f>ROUND(I249*H249,2)</f>
        <v>0</v>
      </c>
      <c r="BL249" s="18" t="s">
        <v>123</v>
      </c>
      <c r="BM249" s="190" t="s">
        <v>1521</v>
      </c>
    </row>
    <row r="250" spans="1:65" s="2" customFormat="1" ht="29.25">
      <c r="A250" s="35"/>
      <c r="B250" s="36"/>
      <c r="C250" s="37"/>
      <c r="D250" s="192" t="s">
        <v>521</v>
      </c>
      <c r="E250" s="37"/>
      <c r="F250" s="193" t="s">
        <v>1513</v>
      </c>
      <c r="G250" s="37"/>
      <c r="H250" s="37"/>
      <c r="I250" s="109"/>
      <c r="J250" s="37"/>
      <c r="K250" s="37"/>
      <c r="L250" s="40"/>
      <c r="M250" s="194"/>
      <c r="N250" s="195"/>
      <c r="O250" s="65"/>
      <c r="P250" s="65"/>
      <c r="Q250" s="65"/>
      <c r="R250" s="65"/>
      <c r="S250" s="65"/>
      <c r="T250" s="66"/>
      <c r="U250" s="35"/>
      <c r="V250" s="35"/>
      <c r="W250" s="35"/>
      <c r="X250" s="35"/>
      <c r="Y250" s="35"/>
      <c r="Z250" s="35"/>
      <c r="AA250" s="35"/>
      <c r="AB250" s="35"/>
      <c r="AC250" s="35"/>
      <c r="AD250" s="35"/>
      <c r="AE250" s="35"/>
      <c r="AT250" s="18" t="s">
        <v>521</v>
      </c>
      <c r="AU250" s="18" t="s">
        <v>76</v>
      </c>
    </row>
    <row r="251" spans="1:65" s="2" customFormat="1" ht="39">
      <c r="A251" s="35"/>
      <c r="B251" s="36"/>
      <c r="C251" s="37"/>
      <c r="D251" s="192" t="s">
        <v>125</v>
      </c>
      <c r="E251" s="37"/>
      <c r="F251" s="193" t="s">
        <v>1522</v>
      </c>
      <c r="G251" s="37"/>
      <c r="H251" s="37"/>
      <c r="I251" s="109"/>
      <c r="J251" s="37"/>
      <c r="K251" s="37"/>
      <c r="L251" s="40"/>
      <c r="M251" s="194"/>
      <c r="N251" s="195"/>
      <c r="O251" s="65"/>
      <c r="P251" s="65"/>
      <c r="Q251" s="65"/>
      <c r="R251" s="65"/>
      <c r="S251" s="65"/>
      <c r="T251" s="66"/>
      <c r="U251" s="35"/>
      <c r="V251" s="35"/>
      <c r="W251" s="35"/>
      <c r="X251" s="35"/>
      <c r="Y251" s="35"/>
      <c r="Z251" s="35"/>
      <c r="AA251" s="35"/>
      <c r="AB251" s="35"/>
      <c r="AC251" s="35"/>
      <c r="AD251" s="35"/>
      <c r="AE251" s="35"/>
      <c r="AT251" s="18" t="s">
        <v>125</v>
      </c>
      <c r="AU251" s="18" t="s">
        <v>76</v>
      </c>
    </row>
    <row r="252" spans="1:65" s="2" customFormat="1" ht="21.75" customHeight="1">
      <c r="A252" s="35"/>
      <c r="B252" s="36"/>
      <c r="C252" s="179" t="s">
        <v>368</v>
      </c>
      <c r="D252" s="179" t="s">
        <v>118</v>
      </c>
      <c r="E252" s="180" t="s">
        <v>1523</v>
      </c>
      <c r="F252" s="181" t="s">
        <v>1524</v>
      </c>
      <c r="G252" s="182" t="s">
        <v>644</v>
      </c>
      <c r="H252" s="183">
        <v>277</v>
      </c>
      <c r="I252" s="184"/>
      <c r="J252" s="185">
        <f>ROUND(I252*H252,2)</f>
        <v>0</v>
      </c>
      <c r="K252" s="181" t="s">
        <v>519</v>
      </c>
      <c r="L252" s="40"/>
      <c r="M252" s="186" t="s">
        <v>19</v>
      </c>
      <c r="N252" s="187" t="s">
        <v>39</v>
      </c>
      <c r="O252" s="65"/>
      <c r="P252" s="188">
        <f>O252*H252</f>
        <v>0</v>
      </c>
      <c r="Q252" s="188">
        <v>0.20300000000000001</v>
      </c>
      <c r="R252" s="188">
        <f>Q252*H252</f>
        <v>56.231000000000002</v>
      </c>
      <c r="S252" s="188">
        <v>0</v>
      </c>
      <c r="T252" s="189">
        <f>S252*H252</f>
        <v>0</v>
      </c>
      <c r="U252" s="35"/>
      <c r="V252" s="35"/>
      <c r="W252" s="35"/>
      <c r="X252" s="35"/>
      <c r="Y252" s="35"/>
      <c r="Z252" s="35"/>
      <c r="AA252" s="35"/>
      <c r="AB252" s="35"/>
      <c r="AC252" s="35"/>
      <c r="AD252" s="35"/>
      <c r="AE252" s="35"/>
      <c r="AR252" s="190" t="s">
        <v>123</v>
      </c>
      <c r="AT252" s="190" t="s">
        <v>118</v>
      </c>
      <c r="AU252" s="190" t="s">
        <v>76</v>
      </c>
      <c r="AY252" s="18" t="s">
        <v>117</v>
      </c>
      <c r="BE252" s="191">
        <f>IF(N252="základní",J252,0)</f>
        <v>0</v>
      </c>
      <c r="BF252" s="191">
        <f>IF(N252="snížená",J252,0)</f>
        <v>0</v>
      </c>
      <c r="BG252" s="191">
        <f>IF(N252="zákl. přenesená",J252,0)</f>
        <v>0</v>
      </c>
      <c r="BH252" s="191">
        <f>IF(N252="sníž. přenesená",J252,0)</f>
        <v>0</v>
      </c>
      <c r="BI252" s="191">
        <f>IF(N252="nulová",J252,0)</f>
        <v>0</v>
      </c>
      <c r="BJ252" s="18" t="s">
        <v>76</v>
      </c>
      <c r="BK252" s="191">
        <f>ROUND(I252*H252,2)</f>
        <v>0</v>
      </c>
      <c r="BL252" s="18" t="s">
        <v>123</v>
      </c>
      <c r="BM252" s="190" t="s">
        <v>1525</v>
      </c>
    </row>
    <row r="253" spans="1:65" s="2" customFormat="1" ht="39">
      <c r="A253" s="35"/>
      <c r="B253" s="36"/>
      <c r="C253" s="37"/>
      <c r="D253" s="192" t="s">
        <v>521</v>
      </c>
      <c r="E253" s="37"/>
      <c r="F253" s="193" t="s">
        <v>1526</v>
      </c>
      <c r="G253" s="37"/>
      <c r="H253" s="37"/>
      <c r="I253" s="109"/>
      <c r="J253" s="37"/>
      <c r="K253" s="37"/>
      <c r="L253" s="40"/>
      <c r="M253" s="194"/>
      <c r="N253" s="195"/>
      <c r="O253" s="65"/>
      <c r="P253" s="65"/>
      <c r="Q253" s="65"/>
      <c r="R253" s="65"/>
      <c r="S253" s="65"/>
      <c r="T253" s="66"/>
      <c r="U253" s="35"/>
      <c r="V253" s="35"/>
      <c r="W253" s="35"/>
      <c r="X253" s="35"/>
      <c r="Y253" s="35"/>
      <c r="Z253" s="35"/>
      <c r="AA253" s="35"/>
      <c r="AB253" s="35"/>
      <c r="AC253" s="35"/>
      <c r="AD253" s="35"/>
      <c r="AE253" s="35"/>
      <c r="AT253" s="18" t="s">
        <v>521</v>
      </c>
      <c r="AU253" s="18" t="s">
        <v>76</v>
      </c>
    </row>
    <row r="254" spans="1:65" s="2" customFormat="1" ht="39">
      <c r="A254" s="35"/>
      <c r="B254" s="36"/>
      <c r="C254" s="37"/>
      <c r="D254" s="192" t="s">
        <v>125</v>
      </c>
      <c r="E254" s="37"/>
      <c r="F254" s="193" t="s">
        <v>1527</v>
      </c>
      <c r="G254" s="37"/>
      <c r="H254" s="37"/>
      <c r="I254" s="109"/>
      <c r="J254" s="37"/>
      <c r="K254" s="37"/>
      <c r="L254" s="40"/>
      <c r="M254" s="194"/>
      <c r="N254" s="195"/>
      <c r="O254" s="65"/>
      <c r="P254" s="65"/>
      <c r="Q254" s="65"/>
      <c r="R254" s="65"/>
      <c r="S254" s="65"/>
      <c r="T254" s="66"/>
      <c r="U254" s="35"/>
      <c r="V254" s="35"/>
      <c r="W254" s="35"/>
      <c r="X254" s="35"/>
      <c r="Y254" s="35"/>
      <c r="Z254" s="35"/>
      <c r="AA254" s="35"/>
      <c r="AB254" s="35"/>
      <c r="AC254" s="35"/>
      <c r="AD254" s="35"/>
      <c r="AE254" s="35"/>
      <c r="AT254" s="18" t="s">
        <v>125</v>
      </c>
      <c r="AU254" s="18" t="s">
        <v>76</v>
      </c>
    </row>
    <row r="255" spans="1:65" s="2" customFormat="1" ht="16.5" customHeight="1">
      <c r="A255" s="35"/>
      <c r="B255" s="36"/>
      <c r="C255" s="179" t="s">
        <v>372</v>
      </c>
      <c r="D255" s="179" t="s">
        <v>118</v>
      </c>
      <c r="E255" s="180" t="s">
        <v>1528</v>
      </c>
      <c r="F255" s="181" t="s">
        <v>1529</v>
      </c>
      <c r="G255" s="182" t="s">
        <v>1223</v>
      </c>
      <c r="H255" s="183">
        <v>12</v>
      </c>
      <c r="I255" s="184"/>
      <c r="J255" s="185">
        <f>ROUND(I255*H255,2)</f>
        <v>0</v>
      </c>
      <c r="K255" s="181" t="s">
        <v>519</v>
      </c>
      <c r="L255" s="40"/>
      <c r="M255" s="186" t="s">
        <v>19</v>
      </c>
      <c r="N255" s="187" t="s">
        <v>39</v>
      </c>
      <c r="O255" s="65"/>
      <c r="P255" s="188">
        <f>O255*H255</f>
        <v>0</v>
      </c>
      <c r="Q255" s="188">
        <v>3.8E-3</v>
      </c>
      <c r="R255" s="188">
        <f>Q255*H255</f>
        <v>4.5600000000000002E-2</v>
      </c>
      <c r="S255" s="188">
        <v>0</v>
      </c>
      <c r="T255" s="189">
        <f>S255*H255</f>
        <v>0</v>
      </c>
      <c r="U255" s="35"/>
      <c r="V255" s="35"/>
      <c r="W255" s="35"/>
      <c r="X255" s="35"/>
      <c r="Y255" s="35"/>
      <c r="Z255" s="35"/>
      <c r="AA255" s="35"/>
      <c r="AB255" s="35"/>
      <c r="AC255" s="35"/>
      <c r="AD255" s="35"/>
      <c r="AE255" s="35"/>
      <c r="AR255" s="190" t="s">
        <v>123</v>
      </c>
      <c r="AT255" s="190" t="s">
        <v>118</v>
      </c>
      <c r="AU255" s="190" t="s">
        <v>76</v>
      </c>
      <c r="AY255" s="18" t="s">
        <v>117</v>
      </c>
      <c r="BE255" s="191">
        <f>IF(N255="základní",J255,0)</f>
        <v>0</v>
      </c>
      <c r="BF255" s="191">
        <f>IF(N255="snížená",J255,0)</f>
        <v>0</v>
      </c>
      <c r="BG255" s="191">
        <f>IF(N255="zákl. přenesená",J255,0)</f>
        <v>0</v>
      </c>
      <c r="BH255" s="191">
        <f>IF(N255="sníž. přenesená",J255,0)</f>
        <v>0</v>
      </c>
      <c r="BI255" s="191">
        <f>IF(N255="nulová",J255,0)</f>
        <v>0</v>
      </c>
      <c r="BJ255" s="18" t="s">
        <v>76</v>
      </c>
      <c r="BK255" s="191">
        <f>ROUND(I255*H255,2)</f>
        <v>0</v>
      </c>
      <c r="BL255" s="18" t="s">
        <v>123</v>
      </c>
      <c r="BM255" s="190" t="s">
        <v>1530</v>
      </c>
    </row>
    <row r="256" spans="1:65" s="2" customFormat="1" ht="29.25">
      <c r="A256" s="35"/>
      <c r="B256" s="36"/>
      <c r="C256" s="37"/>
      <c r="D256" s="192" t="s">
        <v>521</v>
      </c>
      <c r="E256" s="37"/>
      <c r="F256" s="193" t="s">
        <v>1531</v>
      </c>
      <c r="G256" s="37"/>
      <c r="H256" s="37"/>
      <c r="I256" s="109"/>
      <c r="J256" s="37"/>
      <c r="K256" s="37"/>
      <c r="L256" s="40"/>
      <c r="M256" s="194"/>
      <c r="N256" s="195"/>
      <c r="O256" s="65"/>
      <c r="P256" s="65"/>
      <c r="Q256" s="65"/>
      <c r="R256" s="65"/>
      <c r="S256" s="65"/>
      <c r="T256" s="66"/>
      <c r="U256" s="35"/>
      <c r="V256" s="35"/>
      <c r="W256" s="35"/>
      <c r="X256" s="35"/>
      <c r="Y256" s="35"/>
      <c r="Z256" s="35"/>
      <c r="AA256" s="35"/>
      <c r="AB256" s="35"/>
      <c r="AC256" s="35"/>
      <c r="AD256" s="35"/>
      <c r="AE256" s="35"/>
      <c r="AT256" s="18" t="s">
        <v>521</v>
      </c>
      <c r="AU256" s="18" t="s">
        <v>76</v>
      </c>
    </row>
    <row r="257" spans="1:65" s="2" customFormat="1" ht="29.25">
      <c r="A257" s="35"/>
      <c r="B257" s="36"/>
      <c r="C257" s="37"/>
      <c r="D257" s="192" t="s">
        <v>125</v>
      </c>
      <c r="E257" s="37"/>
      <c r="F257" s="193" t="s">
        <v>1532</v>
      </c>
      <c r="G257" s="37"/>
      <c r="H257" s="37"/>
      <c r="I257" s="109"/>
      <c r="J257" s="37"/>
      <c r="K257" s="37"/>
      <c r="L257" s="40"/>
      <c r="M257" s="194"/>
      <c r="N257" s="195"/>
      <c r="O257" s="65"/>
      <c r="P257" s="65"/>
      <c r="Q257" s="65"/>
      <c r="R257" s="65"/>
      <c r="S257" s="65"/>
      <c r="T257" s="66"/>
      <c r="U257" s="35"/>
      <c r="V257" s="35"/>
      <c r="W257" s="35"/>
      <c r="X257" s="35"/>
      <c r="Y257" s="35"/>
      <c r="Z257" s="35"/>
      <c r="AA257" s="35"/>
      <c r="AB257" s="35"/>
      <c r="AC257" s="35"/>
      <c r="AD257" s="35"/>
      <c r="AE257" s="35"/>
      <c r="AT257" s="18" t="s">
        <v>125</v>
      </c>
      <c r="AU257" s="18" t="s">
        <v>76</v>
      </c>
    </row>
    <row r="258" spans="1:65" s="2" customFormat="1" ht="16.5" customHeight="1">
      <c r="A258" s="35"/>
      <c r="B258" s="36"/>
      <c r="C258" s="179" t="s">
        <v>376</v>
      </c>
      <c r="D258" s="179" t="s">
        <v>118</v>
      </c>
      <c r="E258" s="180" t="s">
        <v>1533</v>
      </c>
      <c r="F258" s="181" t="s">
        <v>1534</v>
      </c>
      <c r="G258" s="182" t="s">
        <v>1223</v>
      </c>
      <c r="H258" s="183">
        <v>18</v>
      </c>
      <c r="I258" s="184"/>
      <c r="J258" s="185">
        <f>ROUND(I258*H258,2)</f>
        <v>0</v>
      </c>
      <c r="K258" s="181" t="s">
        <v>519</v>
      </c>
      <c r="L258" s="40"/>
      <c r="M258" s="186" t="s">
        <v>19</v>
      </c>
      <c r="N258" s="187" t="s">
        <v>39</v>
      </c>
      <c r="O258" s="65"/>
      <c r="P258" s="188">
        <f>O258*H258</f>
        <v>0</v>
      </c>
      <c r="Q258" s="188">
        <v>7.6E-3</v>
      </c>
      <c r="R258" s="188">
        <f>Q258*H258</f>
        <v>0.1368</v>
      </c>
      <c r="S258" s="188">
        <v>0</v>
      </c>
      <c r="T258" s="189">
        <f>S258*H258</f>
        <v>0</v>
      </c>
      <c r="U258" s="35"/>
      <c r="V258" s="35"/>
      <c r="W258" s="35"/>
      <c r="X258" s="35"/>
      <c r="Y258" s="35"/>
      <c r="Z258" s="35"/>
      <c r="AA258" s="35"/>
      <c r="AB258" s="35"/>
      <c r="AC258" s="35"/>
      <c r="AD258" s="35"/>
      <c r="AE258" s="35"/>
      <c r="AR258" s="190" t="s">
        <v>123</v>
      </c>
      <c r="AT258" s="190" t="s">
        <v>118</v>
      </c>
      <c r="AU258" s="190" t="s">
        <v>76</v>
      </c>
      <c r="AY258" s="18" t="s">
        <v>117</v>
      </c>
      <c r="BE258" s="191">
        <f>IF(N258="základní",J258,0)</f>
        <v>0</v>
      </c>
      <c r="BF258" s="191">
        <f>IF(N258="snížená",J258,0)</f>
        <v>0</v>
      </c>
      <c r="BG258" s="191">
        <f>IF(N258="zákl. přenesená",J258,0)</f>
        <v>0</v>
      </c>
      <c r="BH258" s="191">
        <f>IF(N258="sníž. přenesená",J258,0)</f>
        <v>0</v>
      </c>
      <c r="BI258" s="191">
        <f>IF(N258="nulová",J258,0)</f>
        <v>0</v>
      </c>
      <c r="BJ258" s="18" t="s">
        <v>76</v>
      </c>
      <c r="BK258" s="191">
        <f>ROUND(I258*H258,2)</f>
        <v>0</v>
      </c>
      <c r="BL258" s="18" t="s">
        <v>123</v>
      </c>
      <c r="BM258" s="190" t="s">
        <v>1535</v>
      </c>
    </row>
    <row r="259" spans="1:65" s="2" customFormat="1" ht="29.25">
      <c r="A259" s="35"/>
      <c r="B259" s="36"/>
      <c r="C259" s="37"/>
      <c r="D259" s="192" t="s">
        <v>521</v>
      </c>
      <c r="E259" s="37"/>
      <c r="F259" s="193" t="s">
        <v>1531</v>
      </c>
      <c r="G259" s="37"/>
      <c r="H259" s="37"/>
      <c r="I259" s="109"/>
      <c r="J259" s="37"/>
      <c r="K259" s="37"/>
      <c r="L259" s="40"/>
      <c r="M259" s="194"/>
      <c r="N259" s="195"/>
      <c r="O259" s="65"/>
      <c r="P259" s="65"/>
      <c r="Q259" s="65"/>
      <c r="R259" s="65"/>
      <c r="S259" s="65"/>
      <c r="T259" s="66"/>
      <c r="U259" s="35"/>
      <c r="V259" s="35"/>
      <c r="W259" s="35"/>
      <c r="X259" s="35"/>
      <c r="Y259" s="35"/>
      <c r="Z259" s="35"/>
      <c r="AA259" s="35"/>
      <c r="AB259" s="35"/>
      <c r="AC259" s="35"/>
      <c r="AD259" s="35"/>
      <c r="AE259" s="35"/>
      <c r="AT259" s="18" t="s">
        <v>521</v>
      </c>
      <c r="AU259" s="18" t="s">
        <v>76</v>
      </c>
    </row>
    <row r="260" spans="1:65" s="2" customFormat="1" ht="29.25">
      <c r="A260" s="35"/>
      <c r="B260" s="36"/>
      <c r="C260" s="37"/>
      <c r="D260" s="192" t="s">
        <v>125</v>
      </c>
      <c r="E260" s="37"/>
      <c r="F260" s="193" t="s">
        <v>1536</v>
      </c>
      <c r="G260" s="37"/>
      <c r="H260" s="37"/>
      <c r="I260" s="109"/>
      <c r="J260" s="37"/>
      <c r="K260" s="37"/>
      <c r="L260" s="40"/>
      <c r="M260" s="194"/>
      <c r="N260" s="195"/>
      <c r="O260" s="65"/>
      <c r="P260" s="65"/>
      <c r="Q260" s="65"/>
      <c r="R260" s="65"/>
      <c r="S260" s="65"/>
      <c r="T260" s="66"/>
      <c r="U260" s="35"/>
      <c r="V260" s="35"/>
      <c r="W260" s="35"/>
      <c r="X260" s="35"/>
      <c r="Y260" s="35"/>
      <c r="Z260" s="35"/>
      <c r="AA260" s="35"/>
      <c r="AB260" s="35"/>
      <c r="AC260" s="35"/>
      <c r="AD260" s="35"/>
      <c r="AE260" s="35"/>
      <c r="AT260" s="18" t="s">
        <v>125</v>
      </c>
      <c r="AU260" s="18" t="s">
        <v>76</v>
      </c>
    </row>
    <row r="261" spans="1:65" s="2" customFormat="1" ht="21.75" customHeight="1">
      <c r="A261" s="35"/>
      <c r="B261" s="36"/>
      <c r="C261" s="179" t="s">
        <v>382</v>
      </c>
      <c r="D261" s="179" t="s">
        <v>118</v>
      </c>
      <c r="E261" s="180" t="s">
        <v>1537</v>
      </c>
      <c r="F261" s="181" t="s">
        <v>1538</v>
      </c>
      <c r="G261" s="182" t="s">
        <v>644</v>
      </c>
      <c r="H261" s="183">
        <v>355</v>
      </c>
      <c r="I261" s="184"/>
      <c r="J261" s="185">
        <f>ROUND(I261*H261,2)</f>
        <v>0</v>
      </c>
      <c r="K261" s="181" t="s">
        <v>519</v>
      </c>
      <c r="L261" s="40"/>
      <c r="M261" s="186" t="s">
        <v>19</v>
      </c>
      <c r="N261" s="187" t="s">
        <v>39</v>
      </c>
      <c r="O261" s="65"/>
      <c r="P261" s="188">
        <f>O261*H261</f>
        <v>0</v>
      </c>
      <c r="Q261" s="188">
        <v>9.0000000000000006E-5</v>
      </c>
      <c r="R261" s="188">
        <f>Q261*H261</f>
        <v>3.1949999999999999E-2</v>
      </c>
      <c r="S261" s="188">
        <v>0</v>
      </c>
      <c r="T261" s="189">
        <f>S261*H261</f>
        <v>0</v>
      </c>
      <c r="U261" s="35"/>
      <c r="V261" s="35"/>
      <c r="W261" s="35"/>
      <c r="X261" s="35"/>
      <c r="Y261" s="35"/>
      <c r="Z261" s="35"/>
      <c r="AA261" s="35"/>
      <c r="AB261" s="35"/>
      <c r="AC261" s="35"/>
      <c r="AD261" s="35"/>
      <c r="AE261" s="35"/>
      <c r="AR261" s="190" t="s">
        <v>123</v>
      </c>
      <c r="AT261" s="190" t="s">
        <v>118</v>
      </c>
      <c r="AU261" s="190" t="s">
        <v>76</v>
      </c>
      <c r="AY261" s="18" t="s">
        <v>117</v>
      </c>
      <c r="BE261" s="191">
        <f>IF(N261="základní",J261,0)</f>
        <v>0</v>
      </c>
      <c r="BF261" s="191">
        <f>IF(N261="snížená",J261,0)</f>
        <v>0</v>
      </c>
      <c r="BG261" s="191">
        <f>IF(N261="zákl. přenesená",J261,0)</f>
        <v>0</v>
      </c>
      <c r="BH261" s="191">
        <f>IF(N261="sníž. přenesená",J261,0)</f>
        <v>0</v>
      </c>
      <c r="BI261" s="191">
        <f>IF(N261="nulová",J261,0)</f>
        <v>0</v>
      </c>
      <c r="BJ261" s="18" t="s">
        <v>76</v>
      </c>
      <c r="BK261" s="191">
        <f>ROUND(I261*H261,2)</f>
        <v>0</v>
      </c>
      <c r="BL261" s="18" t="s">
        <v>123</v>
      </c>
      <c r="BM261" s="190" t="s">
        <v>1539</v>
      </c>
    </row>
    <row r="262" spans="1:65" s="2" customFormat="1" ht="29.25">
      <c r="A262" s="35"/>
      <c r="B262" s="36"/>
      <c r="C262" s="37"/>
      <c r="D262" s="192" t="s">
        <v>125</v>
      </c>
      <c r="E262" s="37"/>
      <c r="F262" s="193" t="s">
        <v>1540</v>
      </c>
      <c r="G262" s="37"/>
      <c r="H262" s="37"/>
      <c r="I262" s="109"/>
      <c r="J262" s="37"/>
      <c r="K262" s="37"/>
      <c r="L262" s="40"/>
      <c r="M262" s="194"/>
      <c r="N262" s="195"/>
      <c r="O262" s="65"/>
      <c r="P262" s="65"/>
      <c r="Q262" s="65"/>
      <c r="R262" s="65"/>
      <c r="S262" s="65"/>
      <c r="T262" s="66"/>
      <c r="U262" s="35"/>
      <c r="V262" s="35"/>
      <c r="W262" s="35"/>
      <c r="X262" s="35"/>
      <c r="Y262" s="35"/>
      <c r="Z262" s="35"/>
      <c r="AA262" s="35"/>
      <c r="AB262" s="35"/>
      <c r="AC262" s="35"/>
      <c r="AD262" s="35"/>
      <c r="AE262" s="35"/>
      <c r="AT262" s="18" t="s">
        <v>125</v>
      </c>
      <c r="AU262" s="18" t="s">
        <v>76</v>
      </c>
    </row>
    <row r="263" spans="1:65" s="2" customFormat="1" ht="21.75" customHeight="1">
      <c r="A263" s="35"/>
      <c r="B263" s="36"/>
      <c r="C263" s="179" t="s">
        <v>387</v>
      </c>
      <c r="D263" s="179" t="s">
        <v>118</v>
      </c>
      <c r="E263" s="180" t="s">
        <v>1541</v>
      </c>
      <c r="F263" s="181" t="s">
        <v>1542</v>
      </c>
      <c r="G263" s="182" t="s">
        <v>644</v>
      </c>
      <c r="H263" s="183">
        <v>12</v>
      </c>
      <c r="I263" s="184"/>
      <c r="J263" s="185">
        <f>ROUND(I263*H263,2)</f>
        <v>0</v>
      </c>
      <c r="K263" s="181" t="s">
        <v>519</v>
      </c>
      <c r="L263" s="40"/>
      <c r="M263" s="186" t="s">
        <v>19</v>
      </c>
      <c r="N263" s="187" t="s">
        <v>39</v>
      </c>
      <c r="O263" s="65"/>
      <c r="P263" s="188">
        <f>O263*H263</f>
        <v>0</v>
      </c>
      <c r="Q263" s="188">
        <v>0.22563</v>
      </c>
      <c r="R263" s="188">
        <f>Q263*H263</f>
        <v>2.70756</v>
      </c>
      <c r="S263" s="188">
        <v>0</v>
      </c>
      <c r="T263" s="189">
        <f>S263*H263</f>
        <v>0</v>
      </c>
      <c r="U263" s="35"/>
      <c r="V263" s="35"/>
      <c r="W263" s="35"/>
      <c r="X263" s="35"/>
      <c r="Y263" s="35"/>
      <c r="Z263" s="35"/>
      <c r="AA263" s="35"/>
      <c r="AB263" s="35"/>
      <c r="AC263" s="35"/>
      <c r="AD263" s="35"/>
      <c r="AE263" s="35"/>
      <c r="AR263" s="190" t="s">
        <v>123</v>
      </c>
      <c r="AT263" s="190" t="s">
        <v>118</v>
      </c>
      <c r="AU263" s="190" t="s">
        <v>76</v>
      </c>
      <c r="AY263" s="18" t="s">
        <v>117</v>
      </c>
      <c r="BE263" s="191">
        <f>IF(N263="základní",J263,0)</f>
        <v>0</v>
      </c>
      <c r="BF263" s="191">
        <f>IF(N263="snížená",J263,0)</f>
        <v>0</v>
      </c>
      <c r="BG263" s="191">
        <f>IF(N263="zákl. přenesená",J263,0)</f>
        <v>0</v>
      </c>
      <c r="BH263" s="191">
        <f>IF(N263="sníž. přenesená",J263,0)</f>
        <v>0</v>
      </c>
      <c r="BI263" s="191">
        <f>IF(N263="nulová",J263,0)</f>
        <v>0</v>
      </c>
      <c r="BJ263" s="18" t="s">
        <v>76</v>
      </c>
      <c r="BK263" s="191">
        <f>ROUND(I263*H263,2)</f>
        <v>0</v>
      </c>
      <c r="BL263" s="18" t="s">
        <v>123</v>
      </c>
      <c r="BM263" s="190" t="s">
        <v>1543</v>
      </c>
    </row>
    <row r="264" spans="1:65" s="2" customFormat="1" ht="48.75">
      <c r="A264" s="35"/>
      <c r="B264" s="36"/>
      <c r="C264" s="37"/>
      <c r="D264" s="192" t="s">
        <v>521</v>
      </c>
      <c r="E264" s="37"/>
      <c r="F264" s="193" t="s">
        <v>1544</v>
      </c>
      <c r="G264" s="37"/>
      <c r="H264" s="37"/>
      <c r="I264" s="109"/>
      <c r="J264" s="37"/>
      <c r="K264" s="37"/>
      <c r="L264" s="40"/>
      <c r="M264" s="194"/>
      <c r="N264" s="195"/>
      <c r="O264" s="65"/>
      <c r="P264" s="65"/>
      <c r="Q264" s="65"/>
      <c r="R264" s="65"/>
      <c r="S264" s="65"/>
      <c r="T264" s="66"/>
      <c r="U264" s="35"/>
      <c r="V264" s="35"/>
      <c r="W264" s="35"/>
      <c r="X264" s="35"/>
      <c r="Y264" s="35"/>
      <c r="Z264" s="35"/>
      <c r="AA264" s="35"/>
      <c r="AB264" s="35"/>
      <c r="AC264" s="35"/>
      <c r="AD264" s="35"/>
      <c r="AE264" s="35"/>
      <c r="AT264" s="18" t="s">
        <v>521</v>
      </c>
      <c r="AU264" s="18" t="s">
        <v>76</v>
      </c>
    </row>
    <row r="265" spans="1:65" s="2" customFormat="1" ht="58.5">
      <c r="A265" s="35"/>
      <c r="B265" s="36"/>
      <c r="C265" s="37"/>
      <c r="D265" s="192" t="s">
        <v>125</v>
      </c>
      <c r="E265" s="37"/>
      <c r="F265" s="193" t="s">
        <v>1545</v>
      </c>
      <c r="G265" s="37"/>
      <c r="H265" s="37"/>
      <c r="I265" s="109"/>
      <c r="J265" s="37"/>
      <c r="K265" s="37"/>
      <c r="L265" s="40"/>
      <c r="M265" s="194"/>
      <c r="N265" s="195"/>
      <c r="O265" s="65"/>
      <c r="P265" s="65"/>
      <c r="Q265" s="65"/>
      <c r="R265" s="65"/>
      <c r="S265" s="65"/>
      <c r="T265" s="66"/>
      <c r="U265" s="35"/>
      <c r="V265" s="35"/>
      <c r="W265" s="35"/>
      <c r="X265" s="35"/>
      <c r="Y265" s="35"/>
      <c r="Z265" s="35"/>
      <c r="AA265" s="35"/>
      <c r="AB265" s="35"/>
      <c r="AC265" s="35"/>
      <c r="AD265" s="35"/>
      <c r="AE265" s="35"/>
      <c r="AT265" s="18" t="s">
        <v>125</v>
      </c>
      <c r="AU265" s="18" t="s">
        <v>76</v>
      </c>
    </row>
    <row r="266" spans="1:65" s="2" customFormat="1" ht="21.75" customHeight="1">
      <c r="A266" s="35"/>
      <c r="B266" s="36"/>
      <c r="C266" s="179" t="s">
        <v>393</v>
      </c>
      <c r="D266" s="179" t="s">
        <v>118</v>
      </c>
      <c r="E266" s="180" t="s">
        <v>1546</v>
      </c>
      <c r="F266" s="181" t="s">
        <v>1547</v>
      </c>
      <c r="G266" s="182" t="s">
        <v>1223</v>
      </c>
      <c r="H266" s="183">
        <v>40</v>
      </c>
      <c r="I266" s="184"/>
      <c r="J266" s="185">
        <f>ROUND(I266*H266,2)</f>
        <v>0</v>
      </c>
      <c r="K266" s="181" t="s">
        <v>519</v>
      </c>
      <c r="L266" s="40"/>
      <c r="M266" s="186" t="s">
        <v>19</v>
      </c>
      <c r="N266" s="187" t="s">
        <v>39</v>
      </c>
      <c r="O266" s="65"/>
      <c r="P266" s="188">
        <f>O266*H266</f>
        <v>0</v>
      </c>
      <c r="Q266" s="188">
        <v>7.1199999999999996E-3</v>
      </c>
      <c r="R266" s="188">
        <f>Q266*H266</f>
        <v>0.2848</v>
      </c>
      <c r="S266" s="188">
        <v>0</v>
      </c>
      <c r="T266" s="189">
        <f>S266*H266</f>
        <v>0</v>
      </c>
      <c r="U266" s="35"/>
      <c r="V266" s="35"/>
      <c r="W266" s="35"/>
      <c r="X266" s="35"/>
      <c r="Y266" s="35"/>
      <c r="Z266" s="35"/>
      <c r="AA266" s="35"/>
      <c r="AB266" s="35"/>
      <c r="AC266" s="35"/>
      <c r="AD266" s="35"/>
      <c r="AE266" s="35"/>
      <c r="AR266" s="190" t="s">
        <v>123</v>
      </c>
      <c r="AT266" s="190" t="s">
        <v>118</v>
      </c>
      <c r="AU266" s="190" t="s">
        <v>76</v>
      </c>
      <c r="AY266" s="18" t="s">
        <v>117</v>
      </c>
      <c r="BE266" s="191">
        <f>IF(N266="základní",J266,0)</f>
        <v>0</v>
      </c>
      <c r="BF266" s="191">
        <f>IF(N266="snížená",J266,0)</f>
        <v>0</v>
      </c>
      <c r="BG266" s="191">
        <f>IF(N266="zákl. přenesená",J266,0)</f>
        <v>0</v>
      </c>
      <c r="BH266" s="191">
        <f>IF(N266="sníž. přenesená",J266,0)</f>
        <v>0</v>
      </c>
      <c r="BI266" s="191">
        <f>IF(N266="nulová",J266,0)</f>
        <v>0</v>
      </c>
      <c r="BJ266" s="18" t="s">
        <v>76</v>
      </c>
      <c r="BK266" s="191">
        <f>ROUND(I266*H266,2)</f>
        <v>0</v>
      </c>
      <c r="BL266" s="18" t="s">
        <v>123</v>
      </c>
      <c r="BM266" s="190" t="s">
        <v>1548</v>
      </c>
    </row>
    <row r="267" spans="1:65" s="2" customFormat="1" ht="48.75">
      <c r="A267" s="35"/>
      <c r="B267" s="36"/>
      <c r="C267" s="37"/>
      <c r="D267" s="192" t="s">
        <v>521</v>
      </c>
      <c r="E267" s="37"/>
      <c r="F267" s="193" t="s">
        <v>1544</v>
      </c>
      <c r="G267" s="37"/>
      <c r="H267" s="37"/>
      <c r="I267" s="109"/>
      <c r="J267" s="37"/>
      <c r="K267" s="37"/>
      <c r="L267" s="40"/>
      <c r="M267" s="194"/>
      <c r="N267" s="195"/>
      <c r="O267" s="65"/>
      <c r="P267" s="65"/>
      <c r="Q267" s="65"/>
      <c r="R267" s="65"/>
      <c r="S267" s="65"/>
      <c r="T267" s="66"/>
      <c r="U267" s="35"/>
      <c r="V267" s="35"/>
      <c r="W267" s="35"/>
      <c r="X267" s="35"/>
      <c r="Y267" s="35"/>
      <c r="Z267" s="35"/>
      <c r="AA267" s="35"/>
      <c r="AB267" s="35"/>
      <c r="AC267" s="35"/>
      <c r="AD267" s="35"/>
      <c r="AE267" s="35"/>
      <c r="AT267" s="18" t="s">
        <v>521</v>
      </c>
      <c r="AU267" s="18" t="s">
        <v>76</v>
      </c>
    </row>
    <row r="268" spans="1:65" s="2" customFormat="1" ht="58.5">
      <c r="A268" s="35"/>
      <c r="B268" s="36"/>
      <c r="C268" s="37"/>
      <c r="D268" s="192" t="s">
        <v>125</v>
      </c>
      <c r="E268" s="37"/>
      <c r="F268" s="193" t="s">
        <v>1549</v>
      </c>
      <c r="G268" s="37"/>
      <c r="H268" s="37"/>
      <c r="I268" s="109"/>
      <c r="J268" s="37"/>
      <c r="K268" s="37"/>
      <c r="L268" s="40"/>
      <c r="M268" s="194"/>
      <c r="N268" s="195"/>
      <c r="O268" s="65"/>
      <c r="P268" s="65"/>
      <c r="Q268" s="65"/>
      <c r="R268" s="65"/>
      <c r="S268" s="65"/>
      <c r="T268" s="66"/>
      <c r="U268" s="35"/>
      <c r="V268" s="35"/>
      <c r="W268" s="35"/>
      <c r="X268" s="35"/>
      <c r="Y268" s="35"/>
      <c r="Z268" s="35"/>
      <c r="AA268" s="35"/>
      <c r="AB268" s="35"/>
      <c r="AC268" s="35"/>
      <c r="AD268" s="35"/>
      <c r="AE268" s="35"/>
      <c r="AT268" s="18" t="s">
        <v>125</v>
      </c>
      <c r="AU268" s="18" t="s">
        <v>76</v>
      </c>
    </row>
    <row r="269" spans="1:65" s="2" customFormat="1" ht="21.75" customHeight="1">
      <c r="A269" s="35"/>
      <c r="B269" s="36"/>
      <c r="C269" s="179" t="s">
        <v>398</v>
      </c>
      <c r="D269" s="179" t="s">
        <v>118</v>
      </c>
      <c r="E269" s="180" t="s">
        <v>1550</v>
      </c>
      <c r="F269" s="181" t="s">
        <v>1551</v>
      </c>
      <c r="G269" s="182" t="s">
        <v>644</v>
      </c>
      <c r="H269" s="183">
        <v>488</v>
      </c>
      <c r="I269" s="184"/>
      <c r="J269" s="185">
        <f>ROUND(I269*H269,2)</f>
        <v>0</v>
      </c>
      <c r="K269" s="181" t="s">
        <v>519</v>
      </c>
      <c r="L269" s="40"/>
      <c r="M269" s="186" t="s">
        <v>19</v>
      </c>
      <c r="N269" s="187" t="s">
        <v>39</v>
      </c>
      <c r="O269" s="65"/>
      <c r="P269" s="188">
        <f>O269*H269</f>
        <v>0</v>
      </c>
      <c r="Q269" s="188">
        <v>0.108</v>
      </c>
      <c r="R269" s="188">
        <f>Q269*H269</f>
        <v>52.704000000000001</v>
      </c>
      <c r="S269" s="188">
        <v>0</v>
      </c>
      <c r="T269" s="189">
        <f>S269*H269</f>
        <v>0</v>
      </c>
      <c r="U269" s="35"/>
      <c r="V269" s="35"/>
      <c r="W269" s="35"/>
      <c r="X269" s="35"/>
      <c r="Y269" s="35"/>
      <c r="Z269" s="35"/>
      <c r="AA269" s="35"/>
      <c r="AB269" s="35"/>
      <c r="AC269" s="35"/>
      <c r="AD269" s="35"/>
      <c r="AE269" s="35"/>
      <c r="AR269" s="190" t="s">
        <v>123</v>
      </c>
      <c r="AT269" s="190" t="s">
        <v>118</v>
      </c>
      <c r="AU269" s="190" t="s">
        <v>76</v>
      </c>
      <c r="AY269" s="18" t="s">
        <v>117</v>
      </c>
      <c r="BE269" s="191">
        <f>IF(N269="základní",J269,0)</f>
        <v>0</v>
      </c>
      <c r="BF269" s="191">
        <f>IF(N269="snížená",J269,0)</f>
        <v>0</v>
      </c>
      <c r="BG269" s="191">
        <f>IF(N269="zákl. přenesená",J269,0)</f>
        <v>0</v>
      </c>
      <c r="BH269" s="191">
        <f>IF(N269="sníž. přenesená",J269,0)</f>
        <v>0</v>
      </c>
      <c r="BI269" s="191">
        <f>IF(N269="nulová",J269,0)</f>
        <v>0</v>
      </c>
      <c r="BJ269" s="18" t="s">
        <v>76</v>
      </c>
      <c r="BK269" s="191">
        <f>ROUND(I269*H269,2)</f>
        <v>0</v>
      </c>
      <c r="BL269" s="18" t="s">
        <v>123</v>
      </c>
      <c r="BM269" s="190" t="s">
        <v>1552</v>
      </c>
    </row>
    <row r="270" spans="1:65" s="2" customFormat="1" ht="48.75">
      <c r="A270" s="35"/>
      <c r="B270" s="36"/>
      <c r="C270" s="37"/>
      <c r="D270" s="192" t="s">
        <v>521</v>
      </c>
      <c r="E270" s="37"/>
      <c r="F270" s="193" t="s">
        <v>1544</v>
      </c>
      <c r="G270" s="37"/>
      <c r="H270" s="37"/>
      <c r="I270" s="109"/>
      <c r="J270" s="37"/>
      <c r="K270" s="37"/>
      <c r="L270" s="40"/>
      <c r="M270" s="194"/>
      <c r="N270" s="195"/>
      <c r="O270" s="65"/>
      <c r="P270" s="65"/>
      <c r="Q270" s="65"/>
      <c r="R270" s="65"/>
      <c r="S270" s="65"/>
      <c r="T270" s="66"/>
      <c r="U270" s="35"/>
      <c r="V270" s="35"/>
      <c r="W270" s="35"/>
      <c r="X270" s="35"/>
      <c r="Y270" s="35"/>
      <c r="Z270" s="35"/>
      <c r="AA270" s="35"/>
      <c r="AB270" s="35"/>
      <c r="AC270" s="35"/>
      <c r="AD270" s="35"/>
      <c r="AE270" s="35"/>
      <c r="AT270" s="18" t="s">
        <v>521</v>
      </c>
      <c r="AU270" s="18" t="s">
        <v>76</v>
      </c>
    </row>
    <row r="271" spans="1:65" s="2" customFormat="1" ht="58.5">
      <c r="A271" s="35"/>
      <c r="B271" s="36"/>
      <c r="C271" s="37"/>
      <c r="D271" s="192" t="s">
        <v>125</v>
      </c>
      <c r="E271" s="37"/>
      <c r="F271" s="193" t="s">
        <v>1553</v>
      </c>
      <c r="G271" s="37"/>
      <c r="H271" s="37"/>
      <c r="I271" s="109"/>
      <c r="J271" s="37"/>
      <c r="K271" s="37"/>
      <c r="L271" s="40"/>
      <c r="M271" s="194"/>
      <c r="N271" s="195"/>
      <c r="O271" s="65"/>
      <c r="P271" s="65"/>
      <c r="Q271" s="65"/>
      <c r="R271" s="65"/>
      <c r="S271" s="65"/>
      <c r="T271" s="66"/>
      <c r="U271" s="35"/>
      <c r="V271" s="35"/>
      <c r="W271" s="35"/>
      <c r="X271" s="35"/>
      <c r="Y271" s="35"/>
      <c r="Z271" s="35"/>
      <c r="AA271" s="35"/>
      <c r="AB271" s="35"/>
      <c r="AC271" s="35"/>
      <c r="AD271" s="35"/>
      <c r="AE271" s="35"/>
      <c r="AT271" s="18" t="s">
        <v>125</v>
      </c>
      <c r="AU271" s="18" t="s">
        <v>76</v>
      </c>
    </row>
    <row r="272" spans="1:65" s="2" customFormat="1" ht="21.75" customHeight="1">
      <c r="A272" s="35"/>
      <c r="B272" s="36"/>
      <c r="C272" s="179" t="s">
        <v>403</v>
      </c>
      <c r="D272" s="179" t="s">
        <v>118</v>
      </c>
      <c r="E272" s="180" t="s">
        <v>1554</v>
      </c>
      <c r="F272" s="181" t="s">
        <v>1555</v>
      </c>
      <c r="G272" s="182" t="s">
        <v>644</v>
      </c>
      <c r="H272" s="183">
        <v>210</v>
      </c>
      <c r="I272" s="184"/>
      <c r="J272" s="185">
        <f>ROUND(I272*H272,2)</f>
        <v>0</v>
      </c>
      <c r="K272" s="181" t="s">
        <v>519</v>
      </c>
      <c r="L272" s="40"/>
      <c r="M272" s="186" t="s">
        <v>19</v>
      </c>
      <c r="N272" s="187" t="s">
        <v>39</v>
      </c>
      <c r="O272" s="65"/>
      <c r="P272" s="188">
        <f>O272*H272</f>
        <v>0</v>
      </c>
      <c r="Q272" s="188">
        <v>0.18</v>
      </c>
      <c r="R272" s="188">
        <f>Q272*H272</f>
        <v>37.799999999999997</v>
      </c>
      <c r="S272" s="188">
        <v>0</v>
      </c>
      <c r="T272" s="189">
        <f>S272*H272</f>
        <v>0</v>
      </c>
      <c r="U272" s="35"/>
      <c r="V272" s="35"/>
      <c r="W272" s="35"/>
      <c r="X272" s="35"/>
      <c r="Y272" s="35"/>
      <c r="Z272" s="35"/>
      <c r="AA272" s="35"/>
      <c r="AB272" s="35"/>
      <c r="AC272" s="35"/>
      <c r="AD272" s="35"/>
      <c r="AE272" s="35"/>
      <c r="AR272" s="190" t="s">
        <v>123</v>
      </c>
      <c r="AT272" s="190" t="s">
        <v>118</v>
      </c>
      <c r="AU272" s="190" t="s">
        <v>76</v>
      </c>
      <c r="AY272" s="18" t="s">
        <v>117</v>
      </c>
      <c r="BE272" s="191">
        <f>IF(N272="základní",J272,0)</f>
        <v>0</v>
      </c>
      <c r="BF272" s="191">
        <f>IF(N272="snížená",J272,0)</f>
        <v>0</v>
      </c>
      <c r="BG272" s="191">
        <f>IF(N272="zákl. přenesená",J272,0)</f>
        <v>0</v>
      </c>
      <c r="BH272" s="191">
        <f>IF(N272="sníž. přenesená",J272,0)</f>
        <v>0</v>
      </c>
      <c r="BI272" s="191">
        <f>IF(N272="nulová",J272,0)</f>
        <v>0</v>
      </c>
      <c r="BJ272" s="18" t="s">
        <v>76</v>
      </c>
      <c r="BK272" s="191">
        <f>ROUND(I272*H272,2)</f>
        <v>0</v>
      </c>
      <c r="BL272" s="18" t="s">
        <v>123</v>
      </c>
      <c r="BM272" s="190" t="s">
        <v>1556</v>
      </c>
    </row>
    <row r="273" spans="1:65" s="2" customFormat="1" ht="48.75">
      <c r="A273" s="35"/>
      <c r="B273" s="36"/>
      <c r="C273" s="37"/>
      <c r="D273" s="192" t="s">
        <v>521</v>
      </c>
      <c r="E273" s="37"/>
      <c r="F273" s="193" t="s">
        <v>1544</v>
      </c>
      <c r="G273" s="37"/>
      <c r="H273" s="37"/>
      <c r="I273" s="109"/>
      <c r="J273" s="37"/>
      <c r="K273" s="37"/>
      <c r="L273" s="40"/>
      <c r="M273" s="194"/>
      <c r="N273" s="195"/>
      <c r="O273" s="65"/>
      <c r="P273" s="65"/>
      <c r="Q273" s="65"/>
      <c r="R273" s="65"/>
      <c r="S273" s="65"/>
      <c r="T273" s="66"/>
      <c r="U273" s="35"/>
      <c r="V273" s="35"/>
      <c r="W273" s="35"/>
      <c r="X273" s="35"/>
      <c r="Y273" s="35"/>
      <c r="Z273" s="35"/>
      <c r="AA273" s="35"/>
      <c r="AB273" s="35"/>
      <c r="AC273" s="35"/>
      <c r="AD273" s="35"/>
      <c r="AE273" s="35"/>
      <c r="AT273" s="18" t="s">
        <v>521</v>
      </c>
      <c r="AU273" s="18" t="s">
        <v>76</v>
      </c>
    </row>
    <row r="274" spans="1:65" s="2" customFormat="1" ht="58.5">
      <c r="A274" s="35"/>
      <c r="B274" s="36"/>
      <c r="C274" s="37"/>
      <c r="D274" s="192" t="s">
        <v>125</v>
      </c>
      <c r="E274" s="37"/>
      <c r="F274" s="193" t="s">
        <v>1557</v>
      </c>
      <c r="G274" s="37"/>
      <c r="H274" s="37"/>
      <c r="I274" s="109"/>
      <c r="J274" s="37"/>
      <c r="K274" s="37"/>
      <c r="L274" s="40"/>
      <c r="M274" s="194"/>
      <c r="N274" s="195"/>
      <c r="O274" s="65"/>
      <c r="P274" s="65"/>
      <c r="Q274" s="65"/>
      <c r="R274" s="65"/>
      <c r="S274" s="65"/>
      <c r="T274" s="66"/>
      <c r="U274" s="35"/>
      <c r="V274" s="35"/>
      <c r="W274" s="35"/>
      <c r="X274" s="35"/>
      <c r="Y274" s="35"/>
      <c r="Z274" s="35"/>
      <c r="AA274" s="35"/>
      <c r="AB274" s="35"/>
      <c r="AC274" s="35"/>
      <c r="AD274" s="35"/>
      <c r="AE274" s="35"/>
      <c r="AT274" s="18" t="s">
        <v>125</v>
      </c>
      <c r="AU274" s="18" t="s">
        <v>76</v>
      </c>
    </row>
    <row r="275" spans="1:65" s="2" customFormat="1" ht="21.75" customHeight="1">
      <c r="A275" s="35"/>
      <c r="B275" s="36"/>
      <c r="C275" s="179" t="s">
        <v>407</v>
      </c>
      <c r="D275" s="179" t="s">
        <v>118</v>
      </c>
      <c r="E275" s="180" t="s">
        <v>1558</v>
      </c>
      <c r="F275" s="181" t="s">
        <v>1559</v>
      </c>
      <c r="G275" s="182" t="s">
        <v>644</v>
      </c>
      <c r="H275" s="183">
        <v>222</v>
      </c>
      <c r="I275" s="184"/>
      <c r="J275" s="185">
        <f>ROUND(I275*H275,2)</f>
        <v>0</v>
      </c>
      <c r="K275" s="181" t="s">
        <v>519</v>
      </c>
      <c r="L275" s="40"/>
      <c r="M275" s="186" t="s">
        <v>19</v>
      </c>
      <c r="N275" s="187" t="s">
        <v>39</v>
      </c>
      <c r="O275" s="65"/>
      <c r="P275" s="188">
        <f>O275*H275</f>
        <v>0</v>
      </c>
      <c r="Q275" s="188">
        <v>0</v>
      </c>
      <c r="R275" s="188">
        <f>Q275*H275</f>
        <v>0</v>
      </c>
      <c r="S275" s="188">
        <v>0</v>
      </c>
      <c r="T275" s="189">
        <f>S275*H275</f>
        <v>0</v>
      </c>
      <c r="U275" s="35"/>
      <c r="V275" s="35"/>
      <c r="W275" s="35"/>
      <c r="X275" s="35"/>
      <c r="Y275" s="35"/>
      <c r="Z275" s="35"/>
      <c r="AA275" s="35"/>
      <c r="AB275" s="35"/>
      <c r="AC275" s="35"/>
      <c r="AD275" s="35"/>
      <c r="AE275" s="35"/>
      <c r="AR275" s="190" t="s">
        <v>123</v>
      </c>
      <c r="AT275" s="190" t="s">
        <v>118</v>
      </c>
      <c r="AU275" s="190" t="s">
        <v>76</v>
      </c>
      <c r="AY275" s="18" t="s">
        <v>117</v>
      </c>
      <c r="BE275" s="191">
        <f>IF(N275="základní",J275,0)</f>
        <v>0</v>
      </c>
      <c r="BF275" s="191">
        <f>IF(N275="snížená",J275,0)</f>
        <v>0</v>
      </c>
      <c r="BG275" s="191">
        <f>IF(N275="zákl. přenesená",J275,0)</f>
        <v>0</v>
      </c>
      <c r="BH275" s="191">
        <f>IF(N275="sníž. přenesená",J275,0)</f>
        <v>0</v>
      </c>
      <c r="BI275" s="191">
        <f>IF(N275="nulová",J275,0)</f>
        <v>0</v>
      </c>
      <c r="BJ275" s="18" t="s">
        <v>76</v>
      </c>
      <c r="BK275" s="191">
        <f>ROUND(I275*H275,2)</f>
        <v>0</v>
      </c>
      <c r="BL275" s="18" t="s">
        <v>123</v>
      </c>
      <c r="BM275" s="190" t="s">
        <v>1560</v>
      </c>
    </row>
    <row r="276" spans="1:65" s="2" customFormat="1" ht="29.25">
      <c r="A276" s="35"/>
      <c r="B276" s="36"/>
      <c r="C276" s="37"/>
      <c r="D276" s="192" t="s">
        <v>125</v>
      </c>
      <c r="E276" s="37"/>
      <c r="F276" s="193" t="s">
        <v>1561</v>
      </c>
      <c r="G276" s="37"/>
      <c r="H276" s="37"/>
      <c r="I276" s="109"/>
      <c r="J276" s="37"/>
      <c r="K276" s="37"/>
      <c r="L276" s="40"/>
      <c r="M276" s="194"/>
      <c r="N276" s="195"/>
      <c r="O276" s="65"/>
      <c r="P276" s="65"/>
      <c r="Q276" s="65"/>
      <c r="R276" s="65"/>
      <c r="S276" s="65"/>
      <c r="T276" s="66"/>
      <c r="U276" s="35"/>
      <c r="V276" s="35"/>
      <c r="W276" s="35"/>
      <c r="X276" s="35"/>
      <c r="Y276" s="35"/>
      <c r="Z276" s="35"/>
      <c r="AA276" s="35"/>
      <c r="AB276" s="35"/>
      <c r="AC276" s="35"/>
      <c r="AD276" s="35"/>
      <c r="AE276" s="35"/>
      <c r="AT276" s="18" t="s">
        <v>125</v>
      </c>
      <c r="AU276" s="18" t="s">
        <v>76</v>
      </c>
    </row>
    <row r="277" spans="1:65" s="2" customFormat="1" ht="21.75" customHeight="1">
      <c r="A277" s="35"/>
      <c r="B277" s="36"/>
      <c r="C277" s="179" t="s">
        <v>412</v>
      </c>
      <c r="D277" s="179" t="s">
        <v>118</v>
      </c>
      <c r="E277" s="180" t="s">
        <v>1562</v>
      </c>
      <c r="F277" s="181" t="s">
        <v>1563</v>
      </c>
      <c r="G277" s="182" t="s">
        <v>644</v>
      </c>
      <c r="H277" s="183">
        <v>55</v>
      </c>
      <c r="I277" s="184"/>
      <c r="J277" s="185">
        <f>ROUND(I277*H277,2)</f>
        <v>0</v>
      </c>
      <c r="K277" s="181" t="s">
        <v>519</v>
      </c>
      <c r="L277" s="40"/>
      <c r="M277" s="186" t="s">
        <v>19</v>
      </c>
      <c r="N277" s="187" t="s">
        <v>39</v>
      </c>
      <c r="O277" s="65"/>
      <c r="P277" s="188">
        <f>O277*H277</f>
        <v>0</v>
      </c>
      <c r="Q277" s="188">
        <v>0</v>
      </c>
      <c r="R277" s="188">
        <f>Q277*H277</f>
        <v>0</v>
      </c>
      <c r="S277" s="188">
        <v>0</v>
      </c>
      <c r="T277" s="189">
        <f>S277*H277</f>
        <v>0</v>
      </c>
      <c r="U277" s="35"/>
      <c r="V277" s="35"/>
      <c r="W277" s="35"/>
      <c r="X277" s="35"/>
      <c r="Y277" s="35"/>
      <c r="Z277" s="35"/>
      <c r="AA277" s="35"/>
      <c r="AB277" s="35"/>
      <c r="AC277" s="35"/>
      <c r="AD277" s="35"/>
      <c r="AE277" s="35"/>
      <c r="AR277" s="190" t="s">
        <v>123</v>
      </c>
      <c r="AT277" s="190" t="s">
        <v>118</v>
      </c>
      <c r="AU277" s="190" t="s">
        <v>76</v>
      </c>
      <c r="AY277" s="18" t="s">
        <v>117</v>
      </c>
      <c r="BE277" s="191">
        <f>IF(N277="základní",J277,0)</f>
        <v>0</v>
      </c>
      <c r="BF277" s="191">
        <f>IF(N277="snížená",J277,0)</f>
        <v>0</v>
      </c>
      <c r="BG277" s="191">
        <f>IF(N277="zákl. přenesená",J277,0)</f>
        <v>0</v>
      </c>
      <c r="BH277" s="191">
        <f>IF(N277="sníž. přenesená",J277,0)</f>
        <v>0</v>
      </c>
      <c r="BI277" s="191">
        <f>IF(N277="nulová",J277,0)</f>
        <v>0</v>
      </c>
      <c r="BJ277" s="18" t="s">
        <v>76</v>
      </c>
      <c r="BK277" s="191">
        <f>ROUND(I277*H277,2)</f>
        <v>0</v>
      </c>
      <c r="BL277" s="18" t="s">
        <v>123</v>
      </c>
      <c r="BM277" s="190" t="s">
        <v>1564</v>
      </c>
    </row>
    <row r="278" spans="1:65" s="2" customFormat="1" ht="29.25">
      <c r="A278" s="35"/>
      <c r="B278" s="36"/>
      <c r="C278" s="37"/>
      <c r="D278" s="192" t="s">
        <v>125</v>
      </c>
      <c r="E278" s="37"/>
      <c r="F278" s="193" t="s">
        <v>1565</v>
      </c>
      <c r="G278" s="37"/>
      <c r="H278" s="37"/>
      <c r="I278" s="109"/>
      <c r="J278" s="37"/>
      <c r="K278" s="37"/>
      <c r="L278" s="40"/>
      <c r="M278" s="194"/>
      <c r="N278" s="195"/>
      <c r="O278" s="65"/>
      <c r="P278" s="65"/>
      <c r="Q278" s="65"/>
      <c r="R278" s="65"/>
      <c r="S278" s="65"/>
      <c r="T278" s="66"/>
      <c r="U278" s="35"/>
      <c r="V278" s="35"/>
      <c r="W278" s="35"/>
      <c r="X278" s="35"/>
      <c r="Y278" s="35"/>
      <c r="Z278" s="35"/>
      <c r="AA278" s="35"/>
      <c r="AB278" s="35"/>
      <c r="AC278" s="35"/>
      <c r="AD278" s="35"/>
      <c r="AE278" s="35"/>
      <c r="AT278" s="18" t="s">
        <v>125</v>
      </c>
      <c r="AU278" s="18" t="s">
        <v>76</v>
      </c>
    </row>
    <row r="279" spans="1:65" s="2" customFormat="1" ht="21.75" customHeight="1">
      <c r="A279" s="35"/>
      <c r="B279" s="36"/>
      <c r="C279" s="179" t="s">
        <v>416</v>
      </c>
      <c r="D279" s="179" t="s">
        <v>118</v>
      </c>
      <c r="E279" s="180" t="s">
        <v>1566</v>
      </c>
      <c r="F279" s="181" t="s">
        <v>1567</v>
      </c>
      <c r="G279" s="182" t="s">
        <v>396</v>
      </c>
      <c r="H279" s="183">
        <v>3.6</v>
      </c>
      <c r="I279" s="184"/>
      <c r="J279" s="185">
        <f>ROUND(I279*H279,2)</f>
        <v>0</v>
      </c>
      <c r="K279" s="181" t="s">
        <v>519</v>
      </c>
      <c r="L279" s="40"/>
      <c r="M279" s="186" t="s">
        <v>19</v>
      </c>
      <c r="N279" s="187" t="s">
        <v>39</v>
      </c>
      <c r="O279" s="65"/>
      <c r="P279" s="188">
        <f>O279*H279</f>
        <v>0</v>
      </c>
      <c r="Q279" s="188">
        <v>0</v>
      </c>
      <c r="R279" s="188">
        <f>Q279*H279</f>
        <v>0</v>
      </c>
      <c r="S279" s="188">
        <v>0</v>
      </c>
      <c r="T279" s="189">
        <f>S279*H279</f>
        <v>0</v>
      </c>
      <c r="U279" s="35"/>
      <c r="V279" s="35"/>
      <c r="W279" s="35"/>
      <c r="X279" s="35"/>
      <c r="Y279" s="35"/>
      <c r="Z279" s="35"/>
      <c r="AA279" s="35"/>
      <c r="AB279" s="35"/>
      <c r="AC279" s="35"/>
      <c r="AD279" s="35"/>
      <c r="AE279" s="35"/>
      <c r="AR279" s="190" t="s">
        <v>123</v>
      </c>
      <c r="AT279" s="190" t="s">
        <v>118</v>
      </c>
      <c r="AU279" s="190" t="s">
        <v>76</v>
      </c>
      <c r="AY279" s="18" t="s">
        <v>117</v>
      </c>
      <c r="BE279" s="191">
        <f>IF(N279="základní",J279,0)</f>
        <v>0</v>
      </c>
      <c r="BF279" s="191">
        <f>IF(N279="snížená",J279,0)</f>
        <v>0</v>
      </c>
      <c r="BG279" s="191">
        <f>IF(N279="zákl. přenesená",J279,0)</f>
        <v>0</v>
      </c>
      <c r="BH279" s="191">
        <f>IF(N279="sníž. přenesená",J279,0)</f>
        <v>0</v>
      </c>
      <c r="BI279" s="191">
        <f>IF(N279="nulová",J279,0)</f>
        <v>0</v>
      </c>
      <c r="BJ279" s="18" t="s">
        <v>76</v>
      </c>
      <c r="BK279" s="191">
        <f>ROUND(I279*H279,2)</f>
        <v>0</v>
      </c>
      <c r="BL279" s="18" t="s">
        <v>123</v>
      </c>
      <c r="BM279" s="190" t="s">
        <v>1568</v>
      </c>
    </row>
    <row r="280" spans="1:65" s="2" customFormat="1" ht="29.25">
      <c r="A280" s="35"/>
      <c r="B280" s="36"/>
      <c r="C280" s="37"/>
      <c r="D280" s="192" t="s">
        <v>125</v>
      </c>
      <c r="E280" s="37"/>
      <c r="F280" s="193" t="s">
        <v>1569</v>
      </c>
      <c r="G280" s="37"/>
      <c r="H280" s="37"/>
      <c r="I280" s="109"/>
      <c r="J280" s="37"/>
      <c r="K280" s="37"/>
      <c r="L280" s="40"/>
      <c r="M280" s="194"/>
      <c r="N280" s="195"/>
      <c r="O280" s="65"/>
      <c r="P280" s="65"/>
      <c r="Q280" s="65"/>
      <c r="R280" s="65"/>
      <c r="S280" s="65"/>
      <c r="T280" s="66"/>
      <c r="U280" s="35"/>
      <c r="V280" s="35"/>
      <c r="W280" s="35"/>
      <c r="X280" s="35"/>
      <c r="Y280" s="35"/>
      <c r="Z280" s="35"/>
      <c r="AA280" s="35"/>
      <c r="AB280" s="35"/>
      <c r="AC280" s="35"/>
      <c r="AD280" s="35"/>
      <c r="AE280" s="35"/>
      <c r="AT280" s="18" t="s">
        <v>125</v>
      </c>
      <c r="AU280" s="18" t="s">
        <v>76</v>
      </c>
    </row>
    <row r="281" spans="1:65" s="2" customFormat="1" ht="21.75" customHeight="1">
      <c r="A281" s="35"/>
      <c r="B281" s="36"/>
      <c r="C281" s="179" t="s">
        <v>428</v>
      </c>
      <c r="D281" s="179" t="s">
        <v>118</v>
      </c>
      <c r="E281" s="180" t="s">
        <v>1570</v>
      </c>
      <c r="F281" s="181" t="s">
        <v>1571</v>
      </c>
      <c r="G281" s="182" t="s">
        <v>462</v>
      </c>
      <c r="H281" s="183">
        <v>222</v>
      </c>
      <c r="I281" s="184"/>
      <c r="J281" s="185">
        <f>ROUND(I281*H281,2)</f>
        <v>0</v>
      </c>
      <c r="K281" s="181" t="s">
        <v>519</v>
      </c>
      <c r="L281" s="40"/>
      <c r="M281" s="186" t="s">
        <v>19</v>
      </c>
      <c r="N281" s="187" t="s">
        <v>39</v>
      </c>
      <c r="O281" s="65"/>
      <c r="P281" s="188">
        <f>O281*H281</f>
        <v>0</v>
      </c>
      <c r="Q281" s="188">
        <v>0</v>
      </c>
      <c r="R281" s="188">
        <f>Q281*H281</f>
        <v>0</v>
      </c>
      <c r="S281" s="188">
        <v>0</v>
      </c>
      <c r="T281" s="189">
        <f>S281*H281</f>
        <v>0</v>
      </c>
      <c r="U281" s="35"/>
      <c r="V281" s="35"/>
      <c r="W281" s="35"/>
      <c r="X281" s="35"/>
      <c r="Y281" s="35"/>
      <c r="Z281" s="35"/>
      <c r="AA281" s="35"/>
      <c r="AB281" s="35"/>
      <c r="AC281" s="35"/>
      <c r="AD281" s="35"/>
      <c r="AE281" s="35"/>
      <c r="AR281" s="190" t="s">
        <v>123</v>
      </c>
      <c r="AT281" s="190" t="s">
        <v>118</v>
      </c>
      <c r="AU281" s="190" t="s">
        <v>76</v>
      </c>
      <c r="AY281" s="18" t="s">
        <v>117</v>
      </c>
      <c r="BE281" s="191">
        <f>IF(N281="základní",J281,0)</f>
        <v>0</v>
      </c>
      <c r="BF281" s="191">
        <f>IF(N281="snížená",J281,0)</f>
        <v>0</v>
      </c>
      <c r="BG281" s="191">
        <f>IF(N281="zákl. přenesená",J281,0)</f>
        <v>0</v>
      </c>
      <c r="BH281" s="191">
        <f>IF(N281="sníž. přenesená",J281,0)</f>
        <v>0</v>
      </c>
      <c r="BI281" s="191">
        <f>IF(N281="nulová",J281,0)</f>
        <v>0</v>
      </c>
      <c r="BJ281" s="18" t="s">
        <v>76</v>
      </c>
      <c r="BK281" s="191">
        <f>ROUND(I281*H281,2)</f>
        <v>0</v>
      </c>
      <c r="BL281" s="18" t="s">
        <v>123</v>
      </c>
      <c r="BM281" s="190" t="s">
        <v>1572</v>
      </c>
    </row>
    <row r="282" spans="1:65" s="2" customFormat="1" ht="39">
      <c r="A282" s="35"/>
      <c r="B282" s="36"/>
      <c r="C282" s="37"/>
      <c r="D282" s="192" t="s">
        <v>521</v>
      </c>
      <c r="E282" s="37"/>
      <c r="F282" s="193" t="s">
        <v>1573</v>
      </c>
      <c r="G282" s="37"/>
      <c r="H282" s="37"/>
      <c r="I282" s="109"/>
      <c r="J282" s="37"/>
      <c r="K282" s="37"/>
      <c r="L282" s="40"/>
      <c r="M282" s="194"/>
      <c r="N282" s="195"/>
      <c r="O282" s="65"/>
      <c r="P282" s="65"/>
      <c r="Q282" s="65"/>
      <c r="R282" s="65"/>
      <c r="S282" s="65"/>
      <c r="T282" s="66"/>
      <c r="U282" s="35"/>
      <c r="V282" s="35"/>
      <c r="W282" s="35"/>
      <c r="X282" s="35"/>
      <c r="Y282" s="35"/>
      <c r="Z282" s="35"/>
      <c r="AA282" s="35"/>
      <c r="AB282" s="35"/>
      <c r="AC282" s="35"/>
      <c r="AD282" s="35"/>
      <c r="AE282" s="35"/>
      <c r="AT282" s="18" t="s">
        <v>521</v>
      </c>
      <c r="AU282" s="18" t="s">
        <v>76</v>
      </c>
    </row>
    <row r="283" spans="1:65" s="2" customFormat="1" ht="39">
      <c r="A283" s="35"/>
      <c r="B283" s="36"/>
      <c r="C283" s="37"/>
      <c r="D283" s="192" t="s">
        <v>125</v>
      </c>
      <c r="E283" s="37"/>
      <c r="F283" s="193" t="s">
        <v>1574</v>
      </c>
      <c r="G283" s="37"/>
      <c r="H283" s="37"/>
      <c r="I283" s="109"/>
      <c r="J283" s="37"/>
      <c r="K283" s="37"/>
      <c r="L283" s="40"/>
      <c r="M283" s="194"/>
      <c r="N283" s="195"/>
      <c r="O283" s="65"/>
      <c r="P283" s="65"/>
      <c r="Q283" s="65"/>
      <c r="R283" s="65"/>
      <c r="S283" s="65"/>
      <c r="T283" s="66"/>
      <c r="U283" s="35"/>
      <c r="V283" s="35"/>
      <c r="W283" s="35"/>
      <c r="X283" s="35"/>
      <c r="Y283" s="35"/>
      <c r="Z283" s="35"/>
      <c r="AA283" s="35"/>
      <c r="AB283" s="35"/>
      <c r="AC283" s="35"/>
      <c r="AD283" s="35"/>
      <c r="AE283" s="35"/>
      <c r="AT283" s="18" t="s">
        <v>125</v>
      </c>
      <c r="AU283" s="18" t="s">
        <v>76</v>
      </c>
    </row>
    <row r="284" spans="1:65" s="2" customFormat="1" ht="21.75" customHeight="1">
      <c r="A284" s="35"/>
      <c r="B284" s="36"/>
      <c r="C284" s="179" t="s">
        <v>115</v>
      </c>
      <c r="D284" s="179" t="s">
        <v>118</v>
      </c>
      <c r="E284" s="180" t="s">
        <v>1575</v>
      </c>
      <c r="F284" s="181" t="s">
        <v>1576</v>
      </c>
      <c r="G284" s="182" t="s">
        <v>462</v>
      </c>
      <c r="H284" s="183">
        <v>55</v>
      </c>
      <c r="I284" s="184"/>
      <c r="J284" s="185">
        <f>ROUND(I284*H284,2)</f>
        <v>0</v>
      </c>
      <c r="K284" s="181" t="s">
        <v>519</v>
      </c>
      <c r="L284" s="40"/>
      <c r="M284" s="186" t="s">
        <v>19</v>
      </c>
      <c r="N284" s="187" t="s">
        <v>39</v>
      </c>
      <c r="O284" s="65"/>
      <c r="P284" s="188">
        <f>O284*H284</f>
        <v>0</v>
      </c>
      <c r="Q284" s="188">
        <v>0</v>
      </c>
      <c r="R284" s="188">
        <f>Q284*H284</f>
        <v>0</v>
      </c>
      <c r="S284" s="188">
        <v>0</v>
      </c>
      <c r="T284" s="189">
        <f>S284*H284</f>
        <v>0</v>
      </c>
      <c r="U284" s="35"/>
      <c r="V284" s="35"/>
      <c r="W284" s="35"/>
      <c r="X284" s="35"/>
      <c r="Y284" s="35"/>
      <c r="Z284" s="35"/>
      <c r="AA284" s="35"/>
      <c r="AB284" s="35"/>
      <c r="AC284" s="35"/>
      <c r="AD284" s="35"/>
      <c r="AE284" s="35"/>
      <c r="AR284" s="190" t="s">
        <v>123</v>
      </c>
      <c r="AT284" s="190" t="s">
        <v>118</v>
      </c>
      <c r="AU284" s="190" t="s">
        <v>76</v>
      </c>
      <c r="AY284" s="18" t="s">
        <v>117</v>
      </c>
      <c r="BE284" s="191">
        <f>IF(N284="základní",J284,0)</f>
        <v>0</v>
      </c>
      <c r="BF284" s="191">
        <f>IF(N284="snížená",J284,0)</f>
        <v>0</v>
      </c>
      <c r="BG284" s="191">
        <f>IF(N284="zákl. přenesená",J284,0)</f>
        <v>0</v>
      </c>
      <c r="BH284" s="191">
        <f>IF(N284="sníž. přenesená",J284,0)</f>
        <v>0</v>
      </c>
      <c r="BI284" s="191">
        <f>IF(N284="nulová",J284,0)</f>
        <v>0</v>
      </c>
      <c r="BJ284" s="18" t="s">
        <v>76</v>
      </c>
      <c r="BK284" s="191">
        <f>ROUND(I284*H284,2)</f>
        <v>0</v>
      </c>
      <c r="BL284" s="18" t="s">
        <v>123</v>
      </c>
      <c r="BM284" s="190" t="s">
        <v>1577</v>
      </c>
    </row>
    <row r="285" spans="1:65" s="2" customFormat="1" ht="39">
      <c r="A285" s="35"/>
      <c r="B285" s="36"/>
      <c r="C285" s="37"/>
      <c r="D285" s="192" t="s">
        <v>521</v>
      </c>
      <c r="E285" s="37"/>
      <c r="F285" s="193" t="s">
        <v>1573</v>
      </c>
      <c r="G285" s="37"/>
      <c r="H285" s="37"/>
      <c r="I285" s="109"/>
      <c r="J285" s="37"/>
      <c r="K285" s="37"/>
      <c r="L285" s="40"/>
      <c r="M285" s="194"/>
      <c r="N285" s="195"/>
      <c r="O285" s="65"/>
      <c r="P285" s="65"/>
      <c r="Q285" s="65"/>
      <c r="R285" s="65"/>
      <c r="S285" s="65"/>
      <c r="T285" s="66"/>
      <c r="U285" s="35"/>
      <c r="V285" s="35"/>
      <c r="W285" s="35"/>
      <c r="X285" s="35"/>
      <c r="Y285" s="35"/>
      <c r="Z285" s="35"/>
      <c r="AA285" s="35"/>
      <c r="AB285" s="35"/>
      <c r="AC285" s="35"/>
      <c r="AD285" s="35"/>
      <c r="AE285" s="35"/>
      <c r="AT285" s="18" t="s">
        <v>521</v>
      </c>
      <c r="AU285" s="18" t="s">
        <v>76</v>
      </c>
    </row>
    <row r="286" spans="1:65" s="2" customFormat="1" ht="39">
      <c r="A286" s="35"/>
      <c r="B286" s="36"/>
      <c r="C286" s="37"/>
      <c r="D286" s="192" t="s">
        <v>125</v>
      </c>
      <c r="E286" s="37"/>
      <c r="F286" s="193" t="s">
        <v>1578</v>
      </c>
      <c r="G286" s="37"/>
      <c r="H286" s="37"/>
      <c r="I286" s="109"/>
      <c r="J286" s="37"/>
      <c r="K286" s="37"/>
      <c r="L286" s="40"/>
      <c r="M286" s="194"/>
      <c r="N286" s="195"/>
      <c r="O286" s="65"/>
      <c r="P286" s="65"/>
      <c r="Q286" s="65"/>
      <c r="R286" s="65"/>
      <c r="S286" s="65"/>
      <c r="T286" s="66"/>
      <c r="U286" s="35"/>
      <c r="V286" s="35"/>
      <c r="W286" s="35"/>
      <c r="X286" s="35"/>
      <c r="Y286" s="35"/>
      <c r="Z286" s="35"/>
      <c r="AA286" s="35"/>
      <c r="AB286" s="35"/>
      <c r="AC286" s="35"/>
      <c r="AD286" s="35"/>
      <c r="AE286" s="35"/>
      <c r="AT286" s="18" t="s">
        <v>125</v>
      </c>
      <c r="AU286" s="18" t="s">
        <v>76</v>
      </c>
    </row>
    <row r="287" spans="1:65" s="2" customFormat="1" ht="16.5" customHeight="1">
      <c r="A287" s="35"/>
      <c r="B287" s="36"/>
      <c r="C287" s="179" t="s">
        <v>459</v>
      </c>
      <c r="D287" s="179" t="s">
        <v>118</v>
      </c>
      <c r="E287" s="180" t="s">
        <v>1579</v>
      </c>
      <c r="F287" s="181" t="s">
        <v>1580</v>
      </c>
      <c r="G287" s="182" t="s">
        <v>1246</v>
      </c>
      <c r="H287" s="183">
        <v>83.16</v>
      </c>
      <c r="I287" s="184"/>
      <c r="J287" s="185">
        <f>ROUND(I287*H287,2)</f>
        <v>0</v>
      </c>
      <c r="K287" s="181" t="s">
        <v>1258</v>
      </c>
      <c r="L287" s="40"/>
      <c r="M287" s="186" t="s">
        <v>19</v>
      </c>
      <c r="N287" s="187" t="s">
        <v>39</v>
      </c>
      <c r="O287" s="65"/>
      <c r="P287" s="188">
        <f>O287*H287</f>
        <v>0</v>
      </c>
      <c r="Q287" s="188">
        <v>1</v>
      </c>
      <c r="R287" s="188">
        <f>Q287*H287</f>
        <v>83.16</v>
      </c>
      <c r="S287" s="188">
        <v>0</v>
      </c>
      <c r="T287" s="189">
        <f>S287*H287</f>
        <v>0</v>
      </c>
      <c r="U287" s="35"/>
      <c r="V287" s="35"/>
      <c r="W287" s="35"/>
      <c r="X287" s="35"/>
      <c r="Y287" s="35"/>
      <c r="Z287" s="35"/>
      <c r="AA287" s="35"/>
      <c r="AB287" s="35"/>
      <c r="AC287" s="35"/>
      <c r="AD287" s="35"/>
      <c r="AE287" s="35"/>
      <c r="AR287" s="190" t="s">
        <v>123</v>
      </c>
      <c r="AT287" s="190" t="s">
        <v>118</v>
      </c>
      <c r="AU287" s="190" t="s">
        <v>76</v>
      </c>
      <c r="AY287" s="18" t="s">
        <v>117</v>
      </c>
      <c r="BE287" s="191">
        <f>IF(N287="základní",J287,0)</f>
        <v>0</v>
      </c>
      <c r="BF287" s="191">
        <f>IF(N287="snížená",J287,0)</f>
        <v>0</v>
      </c>
      <c r="BG287" s="191">
        <f>IF(N287="zákl. přenesená",J287,0)</f>
        <v>0</v>
      </c>
      <c r="BH287" s="191">
        <f>IF(N287="sníž. přenesená",J287,0)</f>
        <v>0</v>
      </c>
      <c r="BI287" s="191">
        <f>IF(N287="nulová",J287,0)</f>
        <v>0</v>
      </c>
      <c r="BJ287" s="18" t="s">
        <v>76</v>
      </c>
      <c r="BK287" s="191">
        <f>ROUND(I287*H287,2)</f>
        <v>0</v>
      </c>
      <c r="BL287" s="18" t="s">
        <v>123</v>
      </c>
      <c r="BM287" s="190" t="s">
        <v>1581</v>
      </c>
    </row>
    <row r="288" spans="1:65" s="2" customFormat="1" ht="19.5">
      <c r="A288" s="35"/>
      <c r="B288" s="36"/>
      <c r="C288" s="37"/>
      <c r="D288" s="192" t="s">
        <v>125</v>
      </c>
      <c r="E288" s="37"/>
      <c r="F288" s="193" t="s">
        <v>1582</v>
      </c>
      <c r="G288" s="37"/>
      <c r="H288" s="37"/>
      <c r="I288" s="109"/>
      <c r="J288" s="37"/>
      <c r="K288" s="37"/>
      <c r="L288" s="40"/>
      <c r="M288" s="194"/>
      <c r="N288" s="195"/>
      <c r="O288" s="65"/>
      <c r="P288" s="65"/>
      <c r="Q288" s="65"/>
      <c r="R288" s="65"/>
      <c r="S288" s="65"/>
      <c r="T288" s="66"/>
      <c r="U288" s="35"/>
      <c r="V288" s="35"/>
      <c r="W288" s="35"/>
      <c r="X288" s="35"/>
      <c r="Y288" s="35"/>
      <c r="Z288" s="35"/>
      <c r="AA288" s="35"/>
      <c r="AB288" s="35"/>
      <c r="AC288" s="35"/>
      <c r="AD288" s="35"/>
      <c r="AE288" s="35"/>
      <c r="AT288" s="18" t="s">
        <v>125</v>
      </c>
      <c r="AU288" s="18" t="s">
        <v>76</v>
      </c>
    </row>
    <row r="289" spans="1:65" s="2" customFormat="1" ht="16.5" customHeight="1">
      <c r="A289" s="35"/>
      <c r="B289" s="36"/>
      <c r="C289" s="179" t="s">
        <v>464</v>
      </c>
      <c r="D289" s="179" t="s">
        <v>118</v>
      </c>
      <c r="E289" s="180" t="s">
        <v>1583</v>
      </c>
      <c r="F289" s="181" t="s">
        <v>1584</v>
      </c>
      <c r="G289" s="182" t="s">
        <v>644</v>
      </c>
      <c r="H289" s="183">
        <v>12</v>
      </c>
      <c r="I289" s="184"/>
      <c r="J289" s="185">
        <f>ROUND(I289*H289,2)</f>
        <v>0</v>
      </c>
      <c r="K289" s="181" t="s">
        <v>1258</v>
      </c>
      <c r="L289" s="40"/>
      <c r="M289" s="186" t="s">
        <v>19</v>
      </c>
      <c r="N289" s="187" t="s">
        <v>39</v>
      </c>
      <c r="O289" s="65"/>
      <c r="P289" s="188">
        <f>O289*H289</f>
        <v>0</v>
      </c>
      <c r="Q289" s="188">
        <v>3.1E-2</v>
      </c>
      <c r="R289" s="188">
        <f>Q289*H289</f>
        <v>0.372</v>
      </c>
      <c r="S289" s="188">
        <v>0</v>
      </c>
      <c r="T289" s="189">
        <f>S289*H289</f>
        <v>0</v>
      </c>
      <c r="U289" s="35"/>
      <c r="V289" s="35"/>
      <c r="W289" s="35"/>
      <c r="X289" s="35"/>
      <c r="Y289" s="35"/>
      <c r="Z289" s="35"/>
      <c r="AA289" s="35"/>
      <c r="AB289" s="35"/>
      <c r="AC289" s="35"/>
      <c r="AD289" s="35"/>
      <c r="AE289" s="35"/>
      <c r="AR289" s="190" t="s">
        <v>123</v>
      </c>
      <c r="AT289" s="190" t="s">
        <v>118</v>
      </c>
      <c r="AU289" s="190" t="s">
        <v>76</v>
      </c>
      <c r="AY289" s="18" t="s">
        <v>117</v>
      </c>
      <c r="BE289" s="191">
        <f>IF(N289="základní",J289,0)</f>
        <v>0</v>
      </c>
      <c r="BF289" s="191">
        <f>IF(N289="snížená",J289,0)</f>
        <v>0</v>
      </c>
      <c r="BG289" s="191">
        <f>IF(N289="zákl. přenesená",J289,0)</f>
        <v>0</v>
      </c>
      <c r="BH289" s="191">
        <f>IF(N289="sníž. přenesená",J289,0)</f>
        <v>0</v>
      </c>
      <c r="BI289" s="191">
        <f>IF(N289="nulová",J289,0)</f>
        <v>0</v>
      </c>
      <c r="BJ289" s="18" t="s">
        <v>76</v>
      </c>
      <c r="BK289" s="191">
        <f>ROUND(I289*H289,2)</f>
        <v>0</v>
      </c>
      <c r="BL289" s="18" t="s">
        <v>123</v>
      </c>
      <c r="BM289" s="190" t="s">
        <v>1585</v>
      </c>
    </row>
    <row r="290" spans="1:65" s="2" customFormat="1" ht="19.5">
      <c r="A290" s="35"/>
      <c r="B290" s="36"/>
      <c r="C290" s="37"/>
      <c r="D290" s="192" t="s">
        <v>125</v>
      </c>
      <c r="E290" s="37"/>
      <c r="F290" s="193" t="s">
        <v>1586</v>
      </c>
      <c r="G290" s="37"/>
      <c r="H290" s="37"/>
      <c r="I290" s="109"/>
      <c r="J290" s="37"/>
      <c r="K290" s="37"/>
      <c r="L290" s="40"/>
      <c r="M290" s="194"/>
      <c r="N290" s="195"/>
      <c r="O290" s="65"/>
      <c r="P290" s="65"/>
      <c r="Q290" s="65"/>
      <c r="R290" s="65"/>
      <c r="S290" s="65"/>
      <c r="T290" s="66"/>
      <c r="U290" s="35"/>
      <c r="V290" s="35"/>
      <c r="W290" s="35"/>
      <c r="X290" s="35"/>
      <c r="Y290" s="35"/>
      <c r="Z290" s="35"/>
      <c r="AA290" s="35"/>
      <c r="AB290" s="35"/>
      <c r="AC290" s="35"/>
      <c r="AD290" s="35"/>
      <c r="AE290" s="35"/>
      <c r="AT290" s="18" t="s">
        <v>125</v>
      </c>
      <c r="AU290" s="18" t="s">
        <v>76</v>
      </c>
    </row>
    <row r="291" spans="1:65" s="2" customFormat="1" ht="16.5" customHeight="1">
      <c r="A291" s="35"/>
      <c r="B291" s="36"/>
      <c r="C291" s="179" t="s">
        <v>466</v>
      </c>
      <c r="D291" s="179" t="s">
        <v>118</v>
      </c>
      <c r="E291" s="180" t="s">
        <v>1587</v>
      </c>
      <c r="F291" s="181" t="s">
        <v>1588</v>
      </c>
      <c r="G291" s="182" t="s">
        <v>1223</v>
      </c>
      <c r="H291" s="183">
        <v>12</v>
      </c>
      <c r="I291" s="184"/>
      <c r="J291" s="185">
        <f>ROUND(I291*H291,2)</f>
        <v>0</v>
      </c>
      <c r="K291" s="181" t="s">
        <v>1258</v>
      </c>
      <c r="L291" s="40"/>
      <c r="M291" s="186" t="s">
        <v>19</v>
      </c>
      <c r="N291" s="187" t="s">
        <v>39</v>
      </c>
      <c r="O291" s="65"/>
      <c r="P291" s="188">
        <f>O291*H291</f>
        <v>0</v>
      </c>
      <c r="Q291" s="188">
        <v>6.0000000000000001E-3</v>
      </c>
      <c r="R291" s="188">
        <f>Q291*H291</f>
        <v>7.2000000000000008E-2</v>
      </c>
      <c r="S291" s="188">
        <v>0</v>
      </c>
      <c r="T291" s="189">
        <f>S291*H291</f>
        <v>0</v>
      </c>
      <c r="U291" s="35"/>
      <c r="V291" s="35"/>
      <c r="W291" s="35"/>
      <c r="X291" s="35"/>
      <c r="Y291" s="35"/>
      <c r="Z291" s="35"/>
      <c r="AA291" s="35"/>
      <c r="AB291" s="35"/>
      <c r="AC291" s="35"/>
      <c r="AD291" s="35"/>
      <c r="AE291" s="35"/>
      <c r="AR291" s="190" t="s">
        <v>123</v>
      </c>
      <c r="AT291" s="190" t="s">
        <v>118</v>
      </c>
      <c r="AU291" s="190" t="s">
        <v>76</v>
      </c>
      <c r="AY291" s="18" t="s">
        <v>117</v>
      </c>
      <c r="BE291" s="191">
        <f>IF(N291="základní",J291,0)</f>
        <v>0</v>
      </c>
      <c r="BF291" s="191">
        <f>IF(N291="snížená",J291,0)</f>
        <v>0</v>
      </c>
      <c r="BG291" s="191">
        <f>IF(N291="zákl. přenesená",J291,0)</f>
        <v>0</v>
      </c>
      <c r="BH291" s="191">
        <f>IF(N291="sníž. přenesená",J291,0)</f>
        <v>0</v>
      </c>
      <c r="BI291" s="191">
        <f>IF(N291="nulová",J291,0)</f>
        <v>0</v>
      </c>
      <c r="BJ291" s="18" t="s">
        <v>76</v>
      </c>
      <c r="BK291" s="191">
        <f>ROUND(I291*H291,2)</f>
        <v>0</v>
      </c>
      <c r="BL291" s="18" t="s">
        <v>123</v>
      </c>
      <c r="BM291" s="190" t="s">
        <v>1589</v>
      </c>
    </row>
    <row r="292" spans="1:65" s="2" customFormat="1" ht="19.5">
      <c r="A292" s="35"/>
      <c r="B292" s="36"/>
      <c r="C292" s="37"/>
      <c r="D292" s="192" t="s">
        <v>125</v>
      </c>
      <c r="E292" s="37"/>
      <c r="F292" s="193" t="s">
        <v>1590</v>
      </c>
      <c r="G292" s="37"/>
      <c r="H292" s="37"/>
      <c r="I292" s="109"/>
      <c r="J292" s="37"/>
      <c r="K292" s="37"/>
      <c r="L292" s="40"/>
      <c r="M292" s="194"/>
      <c r="N292" s="195"/>
      <c r="O292" s="65"/>
      <c r="P292" s="65"/>
      <c r="Q292" s="65"/>
      <c r="R292" s="65"/>
      <c r="S292" s="65"/>
      <c r="T292" s="66"/>
      <c r="U292" s="35"/>
      <c r="V292" s="35"/>
      <c r="W292" s="35"/>
      <c r="X292" s="35"/>
      <c r="Y292" s="35"/>
      <c r="Z292" s="35"/>
      <c r="AA292" s="35"/>
      <c r="AB292" s="35"/>
      <c r="AC292" s="35"/>
      <c r="AD292" s="35"/>
      <c r="AE292" s="35"/>
      <c r="AT292" s="18" t="s">
        <v>125</v>
      </c>
      <c r="AU292" s="18" t="s">
        <v>76</v>
      </c>
    </row>
    <row r="293" spans="1:65" s="2" customFormat="1" ht="16.5" customHeight="1">
      <c r="A293" s="35"/>
      <c r="B293" s="36"/>
      <c r="C293" s="179" t="s">
        <v>1591</v>
      </c>
      <c r="D293" s="179" t="s">
        <v>118</v>
      </c>
      <c r="E293" s="180" t="s">
        <v>1592</v>
      </c>
      <c r="F293" s="181" t="s">
        <v>1593</v>
      </c>
      <c r="G293" s="182" t="s">
        <v>1223</v>
      </c>
      <c r="H293" s="183">
        <v>1</v>
      </c>
      <c r="I293" s="184"/>
      <c r="J293" s="185">
        <f>ROUND(I293*H293,2)</f>
        <v>0</v>
      </c>
      <c r="K293" s="181" t="s">
        <v>519</v>
      </c>
      <c r="L293" s="40"/>
      <c r="M293" s="186" t="s">
        <v>19</v>
      </c>
      <c r="N293" s="187" t="s">
        <v>39</v>
      </c>
      <c r="O293" s="65"/>
      <c r="P293" s="188">
        <f>O293*H293</f>
        <v>0</v>
      </c>
      <c r="Q293" s="188">
        <v>8.8000000000000005E-3</v>
      </c>
      <c r="R293" s="188">
        <f>Q293*H293</f>
        <v>8.8000000000000005E-3</v>
      </c>
      <c r="S293" s="188">
        <v>0</v>
      </c>
      <c r="T293" s="189">
        <f>S293*H293</f>
        <v>0</v>
      </c>
      <c r="U293" s="35"/>
      <c r="V293" s="35"/>
      <c r="W293" s="35"/>
      <c r="X293" s="35"/>
      <c r="Y293" s="35"/>
      <c r="Z293" s="35"/>
      <c r="AA293" s="35"/>
      <c r="AB293" s="35"/>
      <c r="AC293" s="35"/>
      <c r="AD293" s="35"/>
      <c r="AE293" s="35"/>
      <c r="AR293" s="190" t="s">
        <v>123</v>
      </c>
      <c r="AT293" s="190" t="s">
        <v>118</v>
      </c>
      <c r="AU293" s="190" t="s">
        <v>76</v>
      </c>
      <c r="AY293" s="18" t="s">
        <v>117</v>
      </c>
      <c r="BE293" s="191">
        <f>IF(N293="základní",J293,0)</f>
        <v>0</v>
      </c>
      <c r="BF293" s="191">
        <f>IF(N293="snížená",J293,0)</f>
        <v>0</v>
      </c>
      <c r="BG293" s="191">
        <f>IF(N293="zákl. přenesená",J293,0)</f>
        <v>0</v>
      </c>
      <c r="BH293" s="191">
        <f>IF(N293="sníž. přenesená",J293,0)</f>
        <v>0</v>
      </c>
      <c r="BI293" s="191">
        <f>IF(N293="nulová",J293,0)</f>
        <v>0</v>
      </c>
      <c r="BJ293" s="18" t="s">
        <v>76</v>
      </c>
      <c r="BK293" s="191">
        <f>ROUND(I293*H293,2)</f>
        <v>0</v>
      </c>
      <c r="BL293" s="18" t="s">
        <v>123</v>
      </c>
      <c r="BM293" s="190" t="s">
        <v>1594</v>
      </c>
    </row>
    <row r="294" spans="1:65" s="2" customFormat="1" ht="68.25">
      <c r="A294" s="35"/>
      <c r="B294" s="36"/>
      <c r="C294" s="37"/>
      <c r="D294" s="192" t="s">
        <v>521</v>
      </c>
      <c r="E294" s="37"/>
      <c r="F294" s="193" t="s">
        <v>1595</v>
      </c>
      <c r="G294" s="37"/>
      <c r="H294" s="37"/>
      <c r="I294" s="109"/>
      <c r="J294" s="37"/>
      <c r="K294" s="37"/>
      <c r="L294" s="40"/>
      <c r="M294" s="194"/>
      <c r="N294" s="195"/>
      <c r="O294" s="65"/>
      <c r="P294" s="65"/>
      <c r="Q294" s="65"/>
      <c r="R294" s="65"/>
      <c r="S294" s="65"/>
      <c r="T294" s="66"/>
      <c r="U294" s="35"/>
      <c r="V294" s="35"/>
      <c r="W294" s="35"/>
      <c r="X294" s="35"/>
      <c r="Y294" s="35"/>
      <c r="Z294" s="35"/>
      <c r="AA294" s="35"/>
      <c r="AB294" s="35"/>
      <c r="AC294" s="35"/>
      <c r="AD294" s="35"/>
      <c r="AE294" s="35"/>
      <c r="AT294" s="18" t="s">
        <v>521</v>
      </c>
      <c r="AU294" s="18" t="s">
        <v>76</v>
      </c>
    </row>
    <row r="295" spans="1:65" s="2" customFormat="1" ht="39">
      <c r="A295" s="35"/>
      <c r="B295" s="36"/>
      <c r="C295" s="37"/>
      <c r="D295" s="192" t="s">
        <v>125</v>
      </c>
      <c r="E295" s="37"/>
      <c r="F295" s="193" t="s">
        <v>1596</v>
      </c>
      <c r="G295" s="37"/>
      <c r="H295" s="37"/>
      <c r="I295" s="109"/>
      <c r="J295" s="37"/>
      <c r="K295" s="37"/>
      <c r="L295" s="40"/>
      <c r="M295" s="194"/>
      <c r="N295" s="195"/>
      <c r="O295" s="65"/>
      <c r="P295" s="65"/>
      <c r="Q295" s="65"/>
      <c r="R295" s="65"/>
      <c r="S295" s="65"/>
      <c r="T295" s="66"/>
      <c r="U295" s="35"/>
      <c r="V295" s="35"/>
      <c r="W295" s="35"/>
      <c r="X295" s="35"/>
      <c r="Y295" s="35"/>
      <c r="Z295" s="35"/>
      <c r="AA295" s="35"/>
      <c r="AB295" s="35"/>
      <c r="AC295" s="35"/>
      <c r="AD295" s="35"/>
      <c r="AE295" s="35"/>
      <c r="AT295" s="18" t="s">
        <v>125</v>
      </c>
      <c r="AU295" s="18" t="s">
        <v>76</v>
      </c>
    </row>
    <row r="296" spans="1:65" s="2" customFormat="1" ht="16.5" customHeight="1">
      <c r="A296" s="35"/>
      <c r="B296" s="36"/>
      <c r="C296" s="179" t="s">
        <v>1597</v>
      </c>
      <c r="D296" s="179" t="s">
        <v>118</v>
      </c>
      <c r="E296" s="180" t="s">
        <v>1598</v>
      </c>
      <c r="F296" s="181" t="s">
        <v>1599</v>
      </c>
      <c r="G296" s="182" t="s">
        <v>1223</v>
      </c>
      <c r="H296" s="183">
        <v>4</v>
      </c>
      <c r="I296" s="184"/>
      <c r="J296" s="185">
        <f>ROUND(I296*H296,2)</f>
        <v>0</v>
      </c>
      <c r="K296" s="181" t="s">
        <v>1275</v>
      </c>
      <c r="L296" s="40"/>
      <c r="M296" s="186" t="s">
        <v>19</v>
      </c>
      <c r="N296" s="187" t="s">
        <v>39</v>
      </c>
      <c r="O296" s="65"/>
      <c r="P296" s="188">
        <f>O296*H296</f>
        <v>0</v>
      </c>
      <c r="Q296" s="188">
        <v>0</v>
      </c>
      <c r="R296" s="188">
        <f>Q296*H296</f>
        <v>0</v>
      </c>
      <c r="S296" s="188">
        <v>0</v>
      </c>
      <c r="T296" s="189">
        <f>S296*H296</f>
        <v>0</v>
      </c>
      <c r="U296" s="35"/>
      <c r="V296" s="35"/>
      <c r="W296" s="35"/>
      <c r="X296" s="35"/>
      <c r="Y296" s="35"/>
      <c r="Z296" s="35"/>
      <c r="AA296" s="35"/>
      <c r="AB296" s="35"/>
      <c r="AC296" s="35"/>
      <c r="AD296" s="35"/>
      <c r="AE296" s="35"/>
      <c r="AR296" s="190" t="s">
        <v>123</v>
      </c>
      <c r="AT296" s="190" t="s">
        <v>118</v>
      </c>
      <c r="AU296" s="190" t="s">
        <v>76</v>
      </c>
      <c r="AY296" s="18" t="s">
        <v>117</v>
      </c>
      <c r="BE296" s="191">
        <f>IF(N296="základní",J296,0)</f>
        <v>0</v>
      </c>
      <c r="BF296" s="191">
        <f>IF(N296="snížená",J296,0)</f>
        <v>0</v>
      </c>
      <c r="BG296" s="191">
        <f>IF(N296="zákl. přenesená",J296,0)</f>
        <v>0</v>
      </c>
      <c r="BH296" s="191">
        <f>IF(N296="sníž. přenesená",J296,0)</f>
        <v>0</v>
      </c>
      <c r="BI296" s="191">
        <f>IF(N296="nulová",J296,0)</f>
        <v>0</v>
      </c>
      <c r="BJ296" s="18" t="s">
        <v>76</v>
      </c>
      <c r="BK296" s="191">
        <f>ROUND(I296*H296,2)</f>
        <v>0</v>
      </c>
      <c r="BL296" s="18" t="s">
        <v>123</v>
      </c>
      <c r="BM296" s="190" t="s">
        <v>1600</v>
      </c>
    </row>
    <row r="297" spans="1:65" s="2" customFormat="1" ht="19.5">
      <c r="A297" s="35"/>
      <c r="B297" s="36"/>
      <c r="C297" s="37"/>
      <c r="D297" s="192" t="s">
        <v>125</v>
      </c>
      <c r="E297" s="37"/>
      <c r="F297" s="193" t="s">
        <v>1601</v>
      </c>
      <c r="G297" s="37"/>
      <c r="H297" s="37"/>
      <c r="I297" s="109"/>
      <c r="J297" s="37"/>
      <c r="K297" s="37"/>
      <c r="L297" s="40"/>
      <c r="M297" s="194"/>
      <c r="N297" s="195"/>
      <c r="O297" s="65"/>
      <c r="P297" s="65"/>
      <c r="Q297" s="65"/>
      <c r="R297" s="65"/>
      <c r="S297" s="65"/>
      <c r="T297" s="66"/>
      <c r="U297" s="35"/>
      <c r="V297" s="35"/>
      <c r="W297" s="35"/>
      <c r="X297" s="35"/>
      <c r="Y297" s="35"/>
      <c r="Z297" s="35"/>
      <c r="AA297" s="35"/>
      <c r="AB297" s="35"/>
      <c r="AC297" s="35"/>
      <c r="AD297" s="35"/>
      <c r="AE297" s="35"/>
      <c r="AT297" s="18" t="s">
        <v>125</v>
      </c>
      <c r="AU297" s="18" t="s">
        <v>76</v>
      </c>
    </row>
    <row r="298" spans="1:65" s="2" customFormat="1" ht="16.5" customHeight="1">
      <c r="A298" s="35"/>
      <c r="B298" s="36"/>
      <c r="C298" s="179" t="s">
        <v>1602</v>
      </c>
      <c r="D298" s="179" t="s">
        <v>118</v>
      </c>
      <c r="E298" s="180" t="s">
        <v>1603</v>
      </c>
      <c r="F298" s="181" t="s">
        <v>1604</v>
      </c>
      <c r="G298" s="182" t="s">
        <v>1223</v>
      </c>
      <c r="H298" s="183">
        <v>5</v>
      </c>
      <c r="I298" s="184"/>
      <c r="J298" s="185">
        <f>ROUND(I298*H298,2)</f>
        <v>0</v>
      </c>
      <c r="K298" s="181" t="s">
        <v>1275</v>
      </c>
      <c r="L298" s="40"/>
      <c r="M298" s="186" t="s">
        <v>19</v>
      </c>
      <c r="N298" s="187" t="s">
        <v>39</v>
      </c>
      <c r="O298" s="65"/>
      <c r="P298" s="188">
        <f>O298*H298</f>
        <v>0</v>
      </c>
      <c r="Q298" s="188">
        <v>0</v>
      </c>
      <c r="R298" s="188">
        <f>Q298*H298</f>
        <v>0</v>
      </c>
      <c r="S298" s="188">
        <v>0</v>
      </c>
      <c r="T298" s="189">
        <f>S298*H298</f>
        <v>0</v>
      </c>
      <c r="U298" s="35"/>
      <c r="V298" s="35"/>
      <c r="W298" s="35"/>
      <c r="X298" s="35"/>
      <c r="Y298" s="35"/>
      <c r="Z298" s="35"/>
      <c r="AA298" s="35"/>
      <c r="AB298" s="35"/>
      <c r="AC298" s="35"/>
      <c r="AD298" s="35"/>
      <c r="AE298" s="35"/>
      <c r="AR298" s="190" t="s">
        <v>123</v>
      </c>
      <c r="AT298" s="190" t="s">
        <v>118</v>
      </c>
      <c r="AU298" s="190" t="s">
        <v>76</v>
      </c>
      <c r="AY298" s="18" t="s">
        <v>117</v>
      </c>
      <c r="BE298" s="191">
        <f>IF(N298="základní",J298,0)</f>
        <v>0</v>
      </c>
      <c r="BF298" s="191">
        <f>IF(N298="snížená",J298,0)</f>
        <v>0</v>
      </c>
      <c r="BG298" s="191">
        <f>IF(N298="zákl. přenesená",J298,0)</f>
        <v>0</v>
      </c>
      <c r="BH298" s="191">
        <f>IF(N298="sníž. přenesená",J298,0)</f>
        <v>0</v>
      </c>
      <c r="BI298" s="191">
        <f>IF(N298="nulová",J298,0)</f>
        <v>0</v>
      </c>
      <c r="BJ298" s="18" t="s">
        <v>76</v>
      </c>
      <c r="BK298" s="191">
        <f>ROUND(I298*H298,2)</f>
        <v>0</v>
      </c>
      <c r="BL298" s="18" t="s">
        <v>123</v>
      </c>
      <c r="BM298" s="190" t="s">
        <v>1605</v>
      </c>
    </row>
    <row r="299" spans="1:65" s="2" customFormat="1" ht="19.5">
      <c r="A299" s="35"/>
      <c r="B299" s="36"/>
      <c r="C299" s="37"/>
      <c r="D299" s="192" t="s">
        <v>125</v>
      </c>
      <c r="E299" s="37"/>
      <c r="F299" s="193" t="s">
        <v>1606</v>
      </c>
      <c r="G299" s="37"/>
      <c r="H299" s="37"/>
      <c r="I299" s="109"/>
      <c r="J299" s="37"/>
      <c r="K299" s="37"/>
      <c r="L299" s="40"/>
      <c r="M299" s="194"/>
      <c r="N299" s="195"/>
      <c r="O299" s="65"/>
      <c r="P299" s="65"/>
      <c r="Q299" s="65"/>
      <c r="R299" s="65"/>
      <c r="S299" s="65"/>
      <c r="T299" s="66"/>
      <c r="U299" s="35"/>
      <c r="V299" s="35"/>
      <c r="W299" s="35"/>
      <c r="X299" s="35"/>
      <c r="Y299" s="35"/>
      <c r="Z299" s="35"/>
      <c r="AA299" s="35"/>
      <c r="AB299" s="35"/>
      <c r="AC299" s="35"/>
      <c r="AD299" s="35"/>
      <c r="AE299" s="35"/>
      <c r="AT299" s="18" t="s">
        <v>125</v>
      </c>
      <c r="AU299" s="18" t="s">
        <v>76</v>
      </c>
    </row>
    <row r="300" spans="1:65" s="2" customFormat="1" ht="16.5" customHeight="1">
      <c r="A300" s="35"/>
      <c r="B300" s="36"/>
      <c r="C300" s="179" t="s">
        <v>1607</v>
      </c>
      <c r="D300" s="179" t="s">
        <v>118</v>
      </c>
      <c r="E300" s="180" t="s">
        <v>1608</v>
      </c>
      <c r="F300" s="181" t="s">
        <v>1609</v>
      </c>
      <c r="G300" s="182" t="s">
        <v>1223</v>
      </c>
      <c r="H300" s="183">
        <v>44</v>
      </c>
      <c r="I300" s="184"/>
      <c r="J300" s="185">
        <f>ROUND(I300*H300,2)</f>
        <v>0</v>
      </c>
      <c r="K300" s="181" t="s">
        <v>1275</v>
      </c>
      <c r="L300" s="40"/>
      <c r="M300" s="186" t="s">
        <v>19</v>
      </c>
      <c r="N300" s="187" t="s">
        <v>39</v>
      </c>
      <c r="O300" s="65"/>
      <c r="P300" s="188">
        <f>O300*H300</f>
        <v>0</v>
      </c>
      <c r="Q300" s="188">
        <v>0</v>
      </c>
      <c r="R300" s="188">
        <f>Q300*H300</f>
        <v>0</v>
      </c>
      <c r="S300" s="188">
        <v>0</v>
      </c>
      <c r="T300" s="189">
        <f>S300*H300</f>
        <v>0</v>
      </c>
      <c r="U300" s="35"/>
      <c r="V300" s="35"/>
      <c r="W300" s="35"/>
      <c r="X300" s="35"/>
      <c r="Y300" s="35"/>
      <c r="Z300" s="35"/>
      <c r="AA300" s="35"/>
      <c r="AB300" s="35"/>
      <c r="AC300" s="35"/>
      <c r="AD300" s="35"/>
      <c r="AE300" s="35"/>
      <c r="AR300" s="190" t="s">
        <v>123</v>
      </c>
      <c r="AT300" s="190" t="s">
        <v>118</v>
      </c>
      <c r="AU300" s="190" t="s">
        <v>76</v>
      </c>
      <c r="AY300" s="18" t="s">
        <v>117</v>
      </c>
      <c r="BE300" s="191">
        <f>IF(N300="základní",J300,0)</f>
        <v>0</v>
      </c>
      <c r="BF300" s="191">
        <f>IF(N300="snížená",J300,0)</f>
        <v>0</v>
      </c>
      <c r="BG300" s="191">
        <f>IF(N300="zákl. přenesená",J300,0)</f>
        <v>0</v>
      </c>
      <c r="BH300" s="191">
        <f>IF(N300="sníž. přenesená",J300,0)</f>
        <v>0</v>
      </c>
      <c r="BI300" s="191">
        <f>IF(N300="nulová",J300,0)</f>
        <v>0</v>
      </c>
      <c r="BJ300" s="18" t="s">
        <v>76</v>
      </c>
      <c r="BK300" s="191">
        <f>ROUND(I300*H300,2)</f>
        <v>0</v>
      </c>
      <c r="BL300" s="18" t="s">
        <v>123</v>
      </c>
      <c r="BM300" s="190" t="s">
        <v>1610</v>
      </c>
    </row>
    <row r="301" spans="1:65" s="2" customFormat="1" ht="19.5">
      <c r="A301" s="35"/>
      <c r="B301" s="36"/>
      <c r="C301" s="37"/>
      <c r="D301" s="192" t="s">
        <v>125</v>
      </c>
      <c r="E301" s="37"/>
      <c r="F301" s="193" t="s">
        <v>1611</v>
      </c>
      <c r="G301" s="37"/>
      <c r="H301" s="37"/>
      <c r="I301" s="109"/>
      <c r="J301" s="37"/>
      <c r="K301" s="37"/>
      <c r="L301" s="40"/>
      <c r="M301" s="194"/>
      <c r="N301" s="195"/>
      <c r="O301" s="65"/>
      <c r="P301" s="65"/>
      <c r="Q301" s="65"/>
      <c r="R301" s="65"/>
      <c r="S301" s="65"/>
      <c r="T301" s="66"/>
      <c r="U301" s="35"/>
      <c r="V301" s="35"/>
      <c r="W301" s="35"/>
      <c r="X301" s="35"/>
      <c r="Y301" s="35"/>
      <c r="Z301" s="35"/>
      <c r="AA301" s="35"/>
      <c r="AB301" s="35"/>
      <c r="AC301" s="35"/>
      <c r="AD301" s="35"/>
      <c r="AE301" s="35"/>
      <c r="AT301" s="18" t="s">
        <v>125</v>
      </c>
      <c r="AU301" s="18" t="s">
        <v>76</v>
      </c>
    </row>
    <row r="302" spans="1:65" s="2" customFormat="1" ht="16.5" customHeight="1">
      <c r="A302" s="35"/>
      <c r="B302" s="36"/>
      <c r="C302" s="179" t="s">
        <v>1612</v>
      </c>
      <c r="D302" s="179" t="s">
        <v>118</v>
      </c>
      <c r="E302" s="180" t="s">
        <v>1613</v>
      </c>
      <c r="F302" s="181" t="s">
        <v>1614</v>
      </c>
      <c r="G302" s="182" t="s">
        <v>1223</v>
      </c>
      <c r="H302" s="183">
        <v>44</v>
      </c>
      <c r="I302" s="184"/>
      <c r="J302" s="185">
        <f>ROUND(I302*H302,2)</f>
        <v>0</v>
      </c>
      <c r="K302" s="181" t="s">
        <v>1275</v>
      </c>
      <c r="L302" s="40"/>
      <c r="M302" s="186" t="s">
        <v>19</v>
      </c>
      <c r="N302" s="187" t="s">
        <v>39</v>
      </c>
      <c r="O302" s="65"/>
      <c r="P302" s="188">
        <f>O302*H302</f>
        <v>0</v>
      </c>
      <c r="Q302" s="188">
        <v>0</v>
      </c>
      <c r="R302" s="188">
        <f>Q302*H302</f>
        <v>0</v>
      </c>
      <c r="S302" s="188">
        <v>0</v>
      </c>
      <c r="T302" s="189">
        <f>S302*H302</f>
        <v>0</v>
      </c>
      <c r="U302" s="35"/>
      <c r="V302" s="35"/>
      <c r="W302" s="35"/>
      <c r="X302" s="35"/>
      <c r="Y302" s="35"/>
      <c r="Z302" s="35"/>
      <c r="AA302" s="35"/>
      <c r="AB302" s="35"/>
      <c r="AC302" s="35"/>
      <c r="AD302" s="35"/>
      <c r="AE302" s="35"/>
      <c r="AR302" s="190" t="s">
        <v>123</v>
      </c>
      <c r="AT302" s="190" t="s">
        <v>118</v>
      </c>
      <c r="AU302" s="190" t="s">
        <v>76</v>
      </c>
      <c r="AY302" s="18" t="s">
        <v>117</v>
      </c>
      <c r="BE302" s="191">
        <f>IF(N302="základní",J302,0)</f>
        <v>0</v>
      </c>
      <c r="BF302" s="191">
        <f>IF(N302="snížená",J302,0)</f>
        <v>0</v>
      </c>
      <c r="BG302" s="191">
        <f>IF(N302="zákl. přenesená",J302,0)</f>
        <v>0</v>
      </c>
      <c r="BH302" s="191">
        <f>IF(N302="sníž. přenesená",J302,0)</f>
        <v>0</v>
      </c>
      <c r="BI302" s="191">
        <f>IF(N302="nulová",J302,0)</f>
        <v>0</v>
      </c>
      <c r="BJ302" s="18" t="s">
        <v>76</v>
      </c>
      <c r="BK302" s="191">
        <f>ROUND(I302*H302,2)</f>
        <v>0</v>
      </c>
      <c r="BL302" s="18" t="s">
        <v>123</v>
      </c>
      <c r="BM302" s="190" t="s">
        <v>1615</v>
      </c>
    </row>
    <row r="303" spans="1:65" s="2" customFormat="1" ht="19.5">
      <c r="A303" s="35"/>
      <c r="B303" s="36"/>
      <c r="C303" s="37"/>
      <c r="D303" s="192" t="s">
        <v>125</v>
      </c>
      <c r="E303" s="37"/>
      <c r="F303" s="193" t="s">
        <v>1616</v>
      </c>
      <c r="G303" s="37"/>
      <c r="H303" s="37"/>
      <c r="I303" s="109"/>
      <c r="J303" s="37"/>
      <c r="K303" s="37"/>
      <c r="L303" s="40"/>
      <c r="M303" s="194"/>
      <c r="N303" s="195"/>
      <c r="O303" s="65"/>
      <c r="P303" s="65"/>
      <c r="Q303" s="65"/>
      <c r="R303" s="65"/>
      <c r="S303" s="65"/>
      <c r="T303" s="66"/>
      <c r="U303" s="35"/>
      <c r="V303" s="35"/>
      <c r="W303" s="35"/>
      <c r="X303" s="35"/>
      <c r="Y303" s="35"/>
      <c r="Z303" s="35"/>
      <c r="AA303" s="35"/>
      <c r="AB303" s="35"/>
      <c r="AC303" s="35"/>
      <c r="AD303" s="35"/>
      <c r="AE303" s="35"/>
      <c r="AT303" s="18" t="s">
        <v>125</v>
      </c>
      <c r="AU303" s="18" t="s">
        <v>76</v>
      </c>
    </row>
    <row r="304" spans="1:65" s="11" customFormat="1" ht="25.9" customHeight="1">
      <c r="B304" s="165"/>
      <c r="C304" s="166"/>
      <c r="D304" s="167" t="s">
        <v>67</v>
      </c>
      <c r="E304" s="168" t="s">
        <v>1617</v>
      </c>
      <c r="F304" s="168" t="s">
        <v>1618</v>
      </c>
      <c r="G304" s="166"/>
      <c r="H304" s="166"/>
      <c r="I304" s="169"/>
      <c r="J304" s="170">
        <f>BK304</f>
        <v>0</v>
      </c>
      <c r="K304" s="166"/>
      <c r="L304" s="171"/>
      <c r="M304" s="172"/>
      <c r="N304" s="173"/>
      <c r="O304" s="173"/>
      <c r="P304" s="174">
        <f>SUM(P305:P318)</f>
        <v>0</v>
      </c>
      <c r="Q304" s="173"/>
      <c r="R304" s="174">
        <f>SUM(R305:R318)</f>
        <v>0</v>
      </c>
      <c r="S304" s="173"/>
      <c r="T304" s="175">
        <f>SUM(T305:T318)</f>
        <v>0</v>
      </c>
      <c r="AR304" s="176" t="s">
        <v>76</v>
      </c>
      <c r="AT304" s="177" t="s">
        <v>67</v>
      </c>
      <c r="AU304" s="177" t="s">
        <v>68</v>
      </c>
      <c r="AY304" s="176" t="s">
        <v>117</v>
      </c>
      <c r="BK304" s="178">
        <f>SUM(BK305:BK318)</f>
        <v>0</v>
      </c>
    </row>
    <row r="305" spans="1:65" s="2" customFormat="1" ht="16.5" customHeight="1">
      <c r="A305" s="35"/>
      <c r="B305" s="36"/>
      <c r="C305" s="179" t="s">
        <v>225</v>
      </c>
      <c r="D305" s="179" t="s">
        <v>118</v>
      </c>
      <c r="E305" s="180" t="s">
        <v>1619</v>
      </c>
      <c r="F305" s="181" t="s">
        <v>1620</v>
      </c>
      <c r="G305" s="182" t="s">
        <v>1223</v>
      </c>
      <c r="H305" s="183">
        <v>4</v>
      </c>
      <c r="I305" s="184"/>
      <c r="J305" s="185">
        <f>ROUND(I305*H305,2)</f>
        <v>0</v>
      </c>
      <c r="K305" s="181" t="s">
        <v>519</v>
      </c>
      <c r="L305" s="40"/>
      <c r="M305" s="186" t="s">
        <v>19</v>
      </c>
      <c r="N305" s="187" t="s">
        <v>39</v>
      </c>
      <c r="O305" s="65"/>
      <c r="P305" s="188">
        <f>O305*H305</f>
        <v>0</v>
      </c>
      <c r="Q305" s="188">
        <v>0</v>
      </c>
      <c r="R305" s="188">
        <f>Q305*H305</f>
        <v>0</v>
      </c>
      <c r="S305" s="188">
        <v>0</v>
      </c>
      <c r="T305" s="189">
        <f>S305*H305</f>
        <v>0</v>
      </c>
      <c r="U305" s="35"/>
      <c r="V305" s="35"/>
      <c r="W305" s="35"/>
      <c r="X305" s="35"/>
      <c r="Y305" s="35"/>
      <c r="Z305" s="35"/>
      <c r="AA305" s="35"/>
      <c r="AB305" s="35"/>
      <c r="AC305" s="35"/>
      <c r="AD305" s="35"/>
      <c r="AE305" s="35"/>
      <c r="AR305" s="190" t="s">
        <v>123</v>
      </c>
      <c r="AT305" s="190" t="s">
        <v>118</v>
      </c>
      <c r="AU305" s="190" t="s">
        <v>76</v>
      </c>
      <c r="AY305" s="18" t="s">
        <v>117</v>
      </c>
      <c r="BE305" s="191">
        <f>IF(N305="základní",J305,0)</f>
        <v>0</v>
      </c>
      <c r="BF305" s="191">
        <f>IF(N305="snížená",J305,0)</f>
        <v>0</v>
      </c>
      <c r="BG305" s="191">
        <f>IF(N305="zákl. přenesená",J305,0)</f>
        <v>0</v>
      </c>
      <c r="BH305" s="191">
        <f>IF(N305="sníž. přenesená",J305,0)</f>
        <v>0</v>
      </c>
      <c r="BI305" s="191">
        <f>IF(N305="nulová",J305,0)</f>
        <v>0</v>
      </c>
      <c r="BJ305" s="18" t="s">
        <v>76</v>
      </c>
      <c r="BK305" s="191">
        <f>ROUND(I305*H305,2)</f>
        <v>0</v>
      </c>
      <c r="BL305" s="18" t="s">
        <v>123</v>
      </c>
      <c r="BM305" s="190" t="s">
        <v>1621</v>
      </c>
    </row>
    <row r="306" spans="1:65" s="2" customFormat="1" ht="19.5">
      <c r="A306" s="35"/>
      <c r="B306" s="36"/>
      <c r="C306" s="37"/>
      <c r="D306" s="192" t="s">
        <v>125</v>
      </c>
      <c r="E306" s="37"/>
      <c r="F306" s="193" t="s">
        <v>1622</v>
      </c>
      <c r="G306" s="37"/>
      <c r="H306" s="37"/>
      <c r="I306" s="109"/>
      <c r="J306" s="37"/>
      <c r="K306" s="37"/>
      <c r="L306" s="40"/>
      <c r="M306" s="194"/>
      <c r="N306" s="195"/>
      <c r="O306" s="65"/>
      <c r="P306" s="65"/>
      <c r="Q306" s="65"/>
      <c r="R306" s="65"/>
      <c r="S306" s="65"/>
      <c r="T306" s="66"/>
      <c r="U306" s="35"/>
      <c r="V306" s="35"/>
      <c r="W306" s="35"/>
      <c r="X306" s="35"/>
      <c r="Y306" s="35"/>
      <c r="Z306" s="35"/>
      <c r="AA306" s="35"/>
      <c r="AB306" s="35"/>
      <c r="AC306" s="35"/>
      <c r="AD306" s="35"/>
      <c r="AE306" s="35"/>
      <c r="AT306" s="18" t="s">
        <v>125</v>
      </c>
      <c r="AU306" s="18" t="s">
        <v>76</v>
      </c>
    </row>
    <row r="307" spans="1:65" s="2" customFormat="1" ht="16.5" customHeight="1">
      <c r="A307" s="35"/>
      <c r="B307" s="36"/>
      <c r="C307" s="179" t="s">
        <v>229</v>
      </c>
      <c r="D307" s="179" t="s">
        <v>118</v>
      </c>
      <c r="E307" s="180" t="s">
        <v>1623</v>
      </c>
      <c r="F307" s="181" t="s">
        <v>1624</v>
      </c>
      <c r="G307" s="182" t="s">
        <v>1625</v>
      </c>
      <c r="H307" s="183">
        <v>1</v>
      </c>
      <c r="I307" s="184"/>
      <c r="J307" s="185">
        <f>ROUND(I307*H307,2)</f>
        <v>0</v>
      </c>
      <c r="K307" s="181" t="s">
        <v>519</v>
      </c>
      <c r="L307" s="40"/>
      <c r="M307" s="186" t="s">
        <v>19</v>
      </c>
      <c r="N307" s="187" t="s">
        <v>39</v>
      </c>
      <c r="O307" s="65"/>
      <c r="P307" s="188">
        <f>O307*H307</f>
        <v>0</v>
      </c>
      <c r="Q307" s="188">
        <v>0</v>
      </c>
      <c r="R307" s="188">
        <f>Q307*H307</f>
        <v>0</v>
      </c>
      <c r="S307" s="188">
        <v>0</v>
      </c>
      <c r="T307" s="189">
        <f>S307*H307</f>
        <v>0</v>
      </c>
      <c r="U307" s="35"/>
      <c r="V307" s="35"/>
      <c r="W307" s="35"/>
      <c r="X307" s="35"/>
      <c r="Y307" s="35"/>
      <c r="Z307" s="35"/>
      <c r="AA307" s="35"/>
      <c r="AB307" s="35"/>
      <c r="AC307" s="35"/>
      <c r="AD307" s="35"/>
      <c r="AE307" s="35"/>
      <c r="AR307" s="190" t="s">
        <v>123</v>
      </c>
      <c r="AT307" s="190" t="s">
        <v>118</v>
      </c>
      <c r="AU307" s="190" t="s">
        <v>76</v>
      </c>
      <c r="AY307" s="18" t="s">
        <v>117</v>
      </c>
      <c r="BE307" s="191">
        <f>IF(N307="základní",J307,0)</f>
        <v>0</v>
      </c>
      <c r="BF307" s="191">
        <f>IF(N307="snížená",J307,0)</f>
        <v>0</v>
      </c>
      <c r="BG307" s="191">
        <f>IF(N307="zákl. přenesená",J307,0)</f>
        <v>0</v>
      </c>
      <c r="BH307" s="191">
        <f>IF(N307="sníž. přenesená",J307,0)</f>
        <v>0</v>
      </c>
      <c r="BI307" s="191">
        <f>IF(N307="nulová",J307,0)</f>
        <v>0</v>
      </c>
      <c r="BJ307" s="18" t="s">
        <v>76</v>
      </c>
      <c r="BK307" s="191">
        <f>ROUND(I307*H307,2)</f>
        <v>0</v>
      </c>
      <c r="BL307" s="18" t="s">
        <v>123</v>
      </c>
      <c r="BM307" s="190" t="s">
        <v>1626</v>
      </c>
    </row>
    <row r="308" spans="1:65" s="2" customFormat="1" ht="19.5">
      <c r="A308" s="35"/>
      <c r="B308" s="36"/>
      <c r="C308" s="37"/>
      <c r="D308" s="192" t="s">
        <v>125</v>
      </c>
      <c r="E308" s="37"/>
      <c r="F308" s="193" t="s">
        <v>1627</v>
      </c>
      <c r="G308" s="37"/>
      <c r="H308" s="37"/>
      <c r="I308" s="109"/>
      <c r="J308" s="37"/>
      <c r="K308" s="37"/>
      <c r="L308" s="40"/>
      <c r="M308" s="194"/>
      <c r="N308" s="195"/>
      <c r="O308" s="65"/>
      <c r="P308" s="65"/>
      <c r="Q308" s="65"/>
      <c r="R308" s="65"/>
      <c r="S308" s="65"/>
      <c r="T308" s="66"/>
      <c r="U308" s="35"/>
      <c r="V308" s="35"/>
      <c r="W308" s="35"/>
      <c r="X308" s="35"/>
      <c r="Y308" s="35"/>
      <c r="Z308" s="35"/>
      <c r="AA308" s="35"/>
      <c r="AB308" s="35"/>
      <c r="AC308" s="35"/>
      <c r="AD308" s="35"/>
      <c r="AE308" s="35"/>
      <c r="AT308" s="18" t="s">
        <v>125</v>
      </c>
      <c r="AU308" s="18" t="s">
        <v>76</v>
      </c>
    </row>
    <row r="309" spans="1:65" s="2" customFormat="1" ht="16.5" customHeight="1">
      <c r="A309" s="35"/>
      <c r="B309" s="36"/>
      <c r="C309" s="179" t="s">
        <v>445</v>
      </c>
      <c r="D309" s="179" t="s">
        <v>118</v>
      </c>
      <c r="E309" s="180" t="s">
        <v>1628</v>
      </c>
      <c r="F309" s="181" t="s">
        <v>1629</v>
      </c>
      <c r="G309" s="182" t="s">
        <v>1630</v>
      </c>
      <c r="H309" s="183">
        <v>2</v>
      </c>
      <c r="I309" s="184"/>
      <c r="J309" s="185">
        <f>ROUND(I309*H309,2)</f>
        <v>0</v>
      </c>
      <c r="K309" s="181" t="s">
        <v>519</v>
      </c>
      <c r="L309" s="40"/>
      <c r="M309" s="186" t="s">
        <v>19</v>
      </c>
      <c r="N309" s="187" t="s">
        <v>39</v>
      </c>
      <c r="O309" s="65"/>
      <c r="P309" s="188">
        <f>O309*H309</f>
        <v>0</v>
      </c>
      <c r="Q309" s="188">
        <v>0</v>
      </c>
      <c r="R309" s="188">
        <f>Q309*H309</f>
        <v>0</v>
      </c>
      <c r="S309" s="188">
        <v>0</v>
      </c>
      <c r="T309" s="189">
        <f>S309*H309</f>
        <v>0</v>
      </c>
      <c r="U309" s="35"/>
      <c r="V309" s="35"/>
      <c r="W309" s="35"/>
      <c r="X309" s="35"/>
      <c r="Y309" s="35"/>
      <c r="Z309" s="35"/>
      <c r="AA309" s="35"/>
      <c r="AB309" s="35"/>
      <c r="AC309" s="35"/>
      <c r="AD309" s="35"/>
      <c r="AE309" s="35"/>
      <c r="AR309" s="190" t="s">
        <v>123</v>
      </c>
      <c r="AT309" s="190" t="s">
        <v>118</v>
      </c>
      <c r="AU309" s="190" t="s">
        <v>76</v>
      </c>
      <c r="AY309" s="18" t="s">
        <v>117</v>
      </c>
      <c r="BE309" s="191">
        <f>IF(N309="základní",J309,0)</f>
        <v>0</v>
      </c>
      <c r="BF309" s="191">
        <f>IF(N309="snížená",J309,0)</f>
        <v>0</v>
      </c>
      <c r="BG309" s="191">
        <f>IF(N309="zákl. přenesená",J309,0)</f>
        <v>0</v>
      </c>
      <c r="BH309" s="191">
        <f>IF(N309="sníž. přenesená",J309,0)</f>
        <v>0</v>
      </c>
      <c r="BI309" s="191">
        <f>IF(N309="nulová",J309,0)</f>
        <v>0</v>
      </c>
      <c r="BJ309" s="18" t="s">
        <v>76</v>
      </c>
      <c r="BK309" s="191">
        <f>ROUND(I309*H309,2)</f>
        <v>0</v>
      </c>
      <c r="BL309" s="18" t="s">
        <v>123</v>
      </c>
      <c r="BM309" s="190" t="s">
        <v>1631</v>
      </c>
    </row>
    <row r="310" spans="1:65" s="2" customFormat="1" ht="19.5">
      <c r="A310" s="35"/>
      <c r="B310" s="36"/>
      <c r="C310" s="37"/>
      <c r="D310" s="192" t="s">
        <v>125</v>
      </c>
      <c r="E310" s="37"/>
      <c r="F310" s="193" t="s">
        <v>1632</v>
      </c>
      <c r="G310" s="37"/>
      <c r="H310" s="37"/>
      <c r="I310" s="109"/>
      <c r="J310" s="37"/>
      <c r="K310" s="37"/>
      <c r="L310" s="40"/>
      <c r="M310" s="194"/>
      <c r="N310" s="195"/>
      <c r="O310" s="65"/>
      <c r="P310" s="65"/>
      <c r="Q310" s="65"/>
      <c r="R310" s="65"/>
      <c r="S310" s="65"/>
      <c r="T310" s="66"/>
      <c r="U310" s="35"/>
      <c r="V310" s="35"/>
      <c r="W310" s="35"/>
      <c r="X310" s="35"/>
      <c r="Y310" s="35"/>
      <c r="Z310" s="35"/>
      <c r="AA310" s="35"/>
      <c r="AB310" s="35"/>
      <c r="AC310" s="35"/>
      <c r="AD310" s="35"/>
      <c r="AE310" s="35"/>
      <c r="AT310" s="18" t="s">
        <v>125</v>
      </c>
      <c r="AU310" s="18" t="s">
        <v>76</v>
      </c>
    </row>
    <row r="311" spans="1:65" s="2" customFormat="1" ht="16.5" customHeight="1">
      <c r="A311" s="35"/>
      <c r="B311" s="36"/>
      <c r="C311" s="179" t="s">
        <v>449</v>
      </c>
      <c r="D311" s="179" t="s">
        <v>118</v>
      </c>
      <c r="E311" s="180" t="s">
        <v>1633</v>
      </c>
      <c r="F311" s="181" t="s">
        <v>1634</v>
      </c>
      <c r="G311" s="182" t="s">
        <v>1635</v>
      </c>
      <c r="H311" s="183">
        <v>8</v>
      </c>
      <c r="I311" s="184"/>
      <c r="J311" s="185">
        <f>ROUND(I311*H311,2)</f>
        <v>0</v>
      </c>
      <c r="K311" s="181" t="s">
        <v>519</v>
      </c>
      <c r="L311" s="40"/>
      <c r="M311" s="186" t="s">
        <v>19</v>
      </c>
      <c r="N311" s="187" t="s">
        <v>39</v>
      </c>
      <c r="O311" s="65"/>
      <c r="P311" s="188">
        <f>O311*H311</f>
        <v>0</v>
      </c>
      <c r="Q311" s="188">
        <v>0</v>
      </c>
      <c r="R311" s="188">
        <f>Q311*H311</f>
        <v>0</v>
      </c>
      <c r="S311" s="188">
        <v>0</v>
      </c>
      <c r="T311" s="189">
        <f>S311*H311</f>
        <v>0</v>
      </c>
      <c r="U311" s="35"/>
      <c r="V311" s="35"/>
      <c r="W311" s="35"/>
      <c r="X311" s="35"/>
      <c r="Y311" s="35"/>
      <c r="Z311" s="35"/>
      <c r="AA311" s="35"/>
      <c r="AB311" s="35"/>
      <c r="AC311" s="35"/>
      <c r="AD311" s="35"/>
      <c r="AE311" s="35"/>
      <c r="AR311" s="190" t="s">
        <v>123</v>
      </c>
      <c r="AT311" s="190" t="s">
        <v>118</v>
      </c>
      <c r="AU311" s="190" t="s">
        <v>76</v>
      </c>
      <c r="AY311" s="18" t="s">
        <v>117</v>
      </c>
      <c r="BE311" s="191">
        <f>IF(N311="základní",J311,0)</f>
        <v>0</v>
      </c>
      <c r="BF311" s="191">
        <f>IF(N311="snížená",J311,0)</f>
        <v>0</v>
      </c>
      <c r="BG311" s="191">
        <f>IF(N311="zákl. přenesená",J311,0)</f>
        <v>0</v>
      </c>
      <c r="BH311" s="191">
        <f>IF(N311="sníž. přenesená",J311,0)</f>
        <v>0</v>
      </c>
      <c r="BI311" s="191">
        <f>IF(N311="nulová",J311,0)</f>
        <v>0</v>
      </c>
      <c r="BJ311" s="18" t="s">
        <v>76</v>
      </c>
      <c r="BK311" s="191">
        <f>ROUND(I311*H311,2)</f>
        <v>0</v>
      </c>
      <c r="BL311" s="18" t="s">
        <v>123</v>
      </c>
      <c r="BM311" s="190" t="s">
        <v>1636</v>
      </c>
    </row>
    <row r="312" spans="1:65" s="2" customFormat="1" ht="19.5">
      <c r="A312" s="35"/>
      <c r="B312" s="36"/>
      <c r="C312" s="37"/>
      <c r="D312" s="192" t="s">
        <v>125</v>
      </c>
      <c r="E312" s="37"/>
      <c r="F312" s="193" t="s">
        <v>1637</v>
      </c>
      <c r="G312" s="37"/>
      <c r="H312" s="37"/>
      <c r="I312" s="109"/>
      <c r="J312" s="37"/>
      <c r="K312" s="37"/>
      <c r="L312" s="40"/>
      <c r="M312" s="194"/>
      <c r="N312" s="195"/>
      <c r="O312" s="65"/>
      <c r="P312" s="65"/>
      <c r="Q312" s="65"/>
      <c r="R312" s="65"/>
      <c r="S312" s="65"/>
      <c r="T312" s="66"/>
      <c r="U312" s="35"/>
      <c r="V312" s="35"/>
      <c r="W312" s="35"/>
      <c r="X312" s="35"/>
      <c r="Y312" s="35"/>
      <c r="Z312" s="35"/>
      <c r="AA312" s="35"/>
      <c r="AB312" s="35"/>
      <c r="AC312" s="35"/>
      <c r="AD312" s="35"/>
      <c r="AE312" s="35"/>
      <c r="AT312" s="18" t="s">
        <v>125</v>
      </c>
      <c r="AU312" s="18" t="s">
        <v>76</v>
      </c>
    </row>
    <row r="313" spans="1:65" s="2" customFormat="1" ht="16.5" customHeight="1">
      <c r="A313" s="35"/>
      <c r="B313" s="36"/>
      <c r="C313" s="179" t="s">
        <v>451</v>
      </c>
      <c r="D313" s="179" t="s">
        <v>118</v>
      </c>
      <c r="E313" s="180" t="s">
        <v>1638</v>
      </c>
      <c r="F313" s="181" t="s">
        <v>1639</v>
      </c>
      <c r="G313" s="182" t="s">
        <v>1635</v>
      </c>
      <c r="H313" s="183">
        <v>2</v>
      </c>
      <c r="I313" s="184"/>
      <c r="J313" s="185">
        <f>ROUND(I313*H313,2)</f>
        <v>0</v>
      </c>
      <c r="K313" s="181" t="s">
        <v>519</v>
      </c>
      <c r="L313" s="40"/>
      <c r="M313" s="186" t="s">
        <v>19</v>
      </c>
      <c r="N313" s="187" t="s">
        <v>39</v>
      </c>
      <c r="O313" s="65"/>
      <c r="P313" s="188">
        <f>O313*H313</f>
        <v>0</v>
      </c>
      <c r="Q313" s="188">
        <v>0</v>
      </c>
      <c r="R313" s="188">
        <f>Q313*H313</f>
        <v>0</v>
      </c>
      <c r="S313" s="188">
        <v>0</v>
      </c>
      <c r="T313" s="189">
        <f>S313*H313</f>
        <v>0</v>
      </c>
      <c r="U313" s="35"/>
      <c r="V313" s="35"/>
      <c r="W313" s="35"/>
      <c r="X313" s="35"/>
      <c r="Y313" s="35"/>
      <c r="Z313" s="35"/>
      <c r="AA313" s="35"/>
      <c r="AB313" s="35"/>
      <c r="AC313" s="35"/>
      <c r="AD313" s="35"/>
      <c r="AE313" s="35"/>
      <c r="AR313" s="190" t="s">
        <v>123</v>
      </c>
      <c r="AT313" s="190" t="s">
        <v>118</v>
      </c>
      <c r="AU313" s="190" t="s">
        <v>76</v>
      </c>
      <c r="AY313" s="18" t="s">
        <v>117</v>
      </c>
      <c r="BE313" s="191">
        <f>IF(N313="základní",J313,0)</f>
        <v>0</v>
      </c>
      <c r="BF313" s="191">
        <f>IF(N313="snížená",J313,0)</f>
        <v>0</v>
      </c>
      <c r="BG313" s="191">
        <f>IF(N313="zákl. přenesená",J313,0)</f>
        <v>0</v>
      </c>
      <c r="BH313" s="191">
        <f>IF(N313="sníž. přenesená",J313,0)</f>
        <v>0</v>
      </c>
      <c r="BI313" s="191">
        <f>IF(N313="nulová",J313,0)</f>
        <v>0</v>
      </c>
      <c r="BJ313" s="18" t="s">
        <v>76</v>
      </c>
      <c r="BK313" s="191">
        <f>ROUND(I313*H313,2)</f>
        <v>0</v>
      </c>
      <c r="BL313" s="18" t="s">
        <v>123</v>
      </c>
      <c r="BM313" s="190" t="s">
        <v>1640</v>
      </c>
    </row>
    <row r="314" spans="1:65" s="2" customFormat="1" ht="19.5">
      <c r="A314" s="35"/>
      <c r="B314" s="36"/>
      <c r="C314" s="37"/>
      <c r="D314" s="192" t="s">
        <v>125</v>
      </c>
      <c r="E314" s="37"/>
      <c r="F314" s="193" t="s">
        <v>1641</v>
      </c>
      <c r="G314" s="37"/>
      <c r="H314" s="37"/>
      <c r="I314" s="109"/>
      <c r="J314" s="37"/>
      <c r="K314" s="37"/>
      <c r="L314" s="40"/>
      <c r="M314" s="194"/>
      <c r="N314" s="195"/>
      <c r="O314" s="65"/>
      <c r="P314" s="65"/>
      <c r="Q314" s="65"/>
      <c r="R314" s="65"/>
      <c r="S314" s="65"/>
      <c r="T314" s="66"/>
      <c r="U314" s="35"/>
      <c r="V314" s="35"/>
      <c r="W314" s="35"/>
      <c r="X314" s="35"/>
      <c r="Y314" s="35"/>
      <c r="Z314" s="35"/>
      <c r="AA314" s="35"/>
      <c r="AB314" s="35"/>
      <c r="AC314" s="35"/>
      <c r="AD314" s="35"/>
      <c r="AE314" s="35"/>
      <c r="AT314" s="18" t="s">
        <v>125</v>
      </c>
      <c r="AU314" s="18" t="s">
        <v>76</v>
      </c>
    </row>
    <row r="315" spans="1:65" s="2" customFormat="1" ht="16.5" customHeight="1">
      <c r="A315" s="35"/>
      <c r="B315" s="36"/>
      <c r="C315" s="179" t="s">
        <v>453</v>
      </c>
      <c r="D315" s="179" t="s">
        <v>118</v>
      </c>
      <c r="E315" s="180" t="s">
        <v>1642</v>
      </c>
      <c r="F315" s="181" t="s">
        <v>1643</v>
      </c>
      <c r="G315" s="182" t="s">
        <v>1635</v>
      </c>
      <c r="H315" s="183">
        <v>1</v>
      </c>
      <c r="I315" s="184"/>
      <c r="J315" s="185">
        <f>ROUND(I315*H315,2)</f>
        <v>0</v>
      </c>
      <c r="K315" s="181" t="s">
        <v>519</v>
      </c>
      <c r="L315" s="40"/>
      <c r="M315" s="186" t="s">
        <v>19</v>
      </c>
      <c r="N315" s="187" t="s">
        <v>39</v>
      </c>
      <c r="O315" s="65"/>
      <c r="P315" s="188">
        <f>O315*H315</f>
        <v>0</v>
      </c>
      <c r="Q315" s="188">
        <v>0</v>
      </c>
      <c r="R315" s="188">
        <f>Q315*H315</f>
        <v>0</v>
      </c>
      <c r="S315" s="188">
        <v>0</v>
      </c>
      <c r="T315" s="189">
        <f>S315*H315</f>
        <v>0</v>
      </c>
      <c r="U315" s="35"/>
      <c r="V315" s="35"/>
      <c r="W315" s="35"/>
      <c r="X315" s="35"/>
      <c r="Y315" s="35"/>
      <c r="Z315" s="35"/>
      <c r="AA315" s="35"/>
      <c r="AB315" s="35"/>
      <c r="AC315" s="35"/>
      <c r="AD315" s="35"/>
      <c r="AE315" s="35"/>
      <c r="AR315" s="190" t="s">
        <v>123</v>
      </c>
      <c r="AT315" s="190" t="s">
        <v>118</v>
      </c>
      <c r="AU315" s="190" t="s">
        <v>76</v>
      </c>
      <c r="AY315" s="18" t="s">
        <v>117</v>
      </c>
      <c r="BE315" s="191">
        <f>IF(N315="základní",J315,0)</f>
        <v>0</v>
      </c>
      <c r="BF315" s="191">
        <f>IF(N315="snížená",J315,0)</f>
        <v>0</v>
      </c>
      <c r="BG315" s="191">
        <f>IF(N315="zákl. přenesená",J315,0)</f>
        <v>0</v>
      </c>
      <c r="BH315" s="191">
        <f>IF(N315="sníž. přenesená",J315,0)</f>
        <v>0</v>
      </c>
      <c r="BI315" s="191">
        <f>IF(N315="nulová",J315,0)</f>
        <v>0</v>
      </c>
      <c r="BJ315" s="18" t="s">
        <v>76</v>
      </c>
      <c r="BK315" s="191">
        <f>ROUND(I315*H315,2)</f>
        <v>0</v>
      </c>
      <c r="BL315" s="18" t="s">
        <v>123</v>
      </c>
      <c r="BM315" s="190" t="s">
        <v>1644</v>
      </c>
    </row>
    <row r="316" spans="1:65" s="2" customFormat="1" ht="19.5">
      <c r="A316" s="35"/>
      <c r="B316" s="36"/>
      <c r="C316" s="37"/>
      <c r="D316" s="192" t="s">
        <v>125</v>
      </c>
      <c r="E316" s="37"/>
      <c r="F316" s="193" t="s">
        <v>1645</v>
      </c>
      <c r="G316" s="37"/>
      <c r="H316" s="37"/>
      <c r="I316" s="109"/>
      <c r="J316" s="37"/>
      <c r="K316" s="37"/>
      <c r="L316" s="40"/>
      <c r="M316" s="194"/>
      <c r="N316" s="195"/>
      <c r="O316" s="65"/>
      <c r="P316" s="65"/>
      <c r="Q316" s="65"/>
      <c r="R316" s="65"/>
      <c r="S316" s="65"/>
      <c r="T316" s="66"/>
      <c r="U316" s="35"/>
      <c r="V316" s="35"/>
      <c r="W316" s="35"/>
      <c r="X316" s="35"/>
      <c r="Y316" s="35"/>
      <c r="Z316" s="35"/>
      <c r="AA316" s="35"/>
      <c r="AB316" s="35"/>
      <c r="AC316" s="35"/>
      <c r="AD316" s="35"/>
      <c r="AE316" s="35"/>
      <c r="AT316" s="18" t="s">
        <v>125</v>
      </c>
      <c r="AU316" s="18" t="s">
        <v>76</v>
      </c>
    </row>
    <row r="317" spans="1:65" s="2" customFormat="1" ht="16.5" customHeight="1">
      <c r="A317" s="35"/>
      <c r="B317" s="36"/>
      <c r="C317" s="179" t="s">
        <v>1646</v>
      </c>
      <c r="D317" s="179" t="s">
        <v>118</v>
      </c>
      <c r="E317" s="180" t="s">
        <v>1647</v>
      </c>
      <c r="F317" s="181" t="s">
        <v>1648</v>
      </c>
      <c r="G317" s="182" t="s">
        <v>1223</v>
      </c>
      <c r="H317" s="183">
        <v>1</v>
      </c>
      <c r="I317" s="184"/>
      <c r="J317" s="185">
        <f>ROUND(I317*H317,2)</f>
        <v>0</v>
      </c>
      <c r="K317" s="181" t="s">
        <v>1275</v>
      </c>
      <c r="L317" s="40"/>
      <c r="M317" s="186" t="s">
        <v>19</v>
      </c>
      <c r="N317" s="187" t="s">
        <v>39</v>
      </c>
      <c r="O317" s="65"/>
      <c r="P317" s="188">
        <f>O317*H317</f>
        <v>0</v>
      </c>
      <c r="Q317" s="188">
        <v>0</v>
      </c>
      <c r="R317" s="188">
        <f>Q317*H317</f>
        <v>0</v>
      </c>
      <c r="S317" s="188">
        <v>0</v>
      </c>
      <c r="T317" s="189">
        <f>S317*H317</f>
        <v>0</v>
      </c>
      <c r="U317" s="35"/>
      <c r="V317" s="35"/>
      <c r="W317" s="35"/>
      <c r="X317" s="35"/>
      <c r="Y317" s="35"/>
      <c r="Z317" s="35"/>
      <c r="AA317" s="35"/>
      <c r="AB317" s="35"/>
      <c r="AC317" s="35"/>
      <c r="AD317" s="35"/>
      <c r="AE317" s="35"/>
      <c r="AR317" s="190" t="s">
        <v>123</v>
      </c>
      <c r="AT317" s="190" t="s">
        <v>118</v>
      </c>
      <c r="AU317" s="190" t="s">
        <v>76</v>
      </c>
      <c r="AY317" s="18" t="s">
        <v>117</v>
      </c>
      <c r="BE317" s="191">
        <f>IF(N317="základní",J317,0)</f>
        <v>0</v>
      </c>
      <c r="BF317" s="191">
        <f>IF(N317="snížená",J317,0)</f>
        <v>0</v>
      </c>
      <c r="BG317" s="191">
        <f>IF(N317="zákl. přenesená",J317,0)</f>
        <v>0</v>
      </c>
      <c r="BH317" s="191">
        <f>IF(N317="sníž. přenesená",J317,0)</f>
        <v>0</v>
      </c>
      <c r="BI317" s="191">
        <f>IF(N317="nulová",J317,0)</f>
        <v>0</v>
      </c>
      <c r="BJ317" s="18" t="s">
        <v>76</v>
      </c>
      <c r="BK317" s="191">
        <f>ROUND(I317*H317,2)</f>
        <v>0</v>
      </c>
      <c r="BL317" s="18" t="s">
        <v>123</v>
      </c>
      <c r="BM317" s="190" t="s">
        <v>1649</v>
      </c>
    </row>
    <row r="318" spans="1:65" s="2" customFormat="1" ht="19.5">
      <c r="A318" s="35"/>
      <c r="B318" s="36"/>
      <c r="C318" s="37"/>
      <c r="D318" s="192" t="s">
        <v>125</v>
      </c>
      <c r="E318" s="37"/>
      <c r="F318" s="193" t="s">
        <v>1650</v>
      </c>
      <c r="G318" s="37"/>
      <c r="H318" s="37"/>
      <c r="I318" s="109"/>
      <c r="J318" s="37"/>
      <c r="K318" s="37"/>
      <c r="L318" s="40"/>
      <c r="M318" s="194"/>
      <c r="N318" s="195"/>
      <c r="O318" s="65"/>
      <c r="P318" s="65"/>
      <c r="Q318" s="65"/>
      <c r="R318" s="65"/>
      <c r="S318" s="65"/>
      <c r="T318" s="66"/>
      <c r="U318" s="35"/>
      <c r="V318" s="35"/>
      <c r="W318" s="35"/>
      <c r="X318" s="35"/>
      <c r="Y318" s="35"/>
      <c r="Z318" s="35"/>
      <c r="AA318" s="35"/>
      <c r="AB318" s="35"/>
      <c r="AC318" s="35"/>
      <c r="AD318" s="35"/>
      <c r="AE318" s="35"/>
      <c r="AT318" s="18" t="s">
        <v>125</v>
      </c>
      <c r="AU318" s="18" t="s">
        <v>76</v>
      </c>
    </row>
    <row r="319" spans="1:65" s="11" customFormat="1" ht="25.9" customHeight="1">
      <c r="B319" s="165"/>
      <c r="C319" s="166"/>
      <c r="D319" s="167" t="s">
        <v>67</v>
      </c>
      <c r="E319" s="168" t="s">
        <v>1651</v>
      </c>
      <c r="F319" s="168" t="s">
        <v>1652</v>
      </c>
      <c r="G319" s="166"/>
      <c r="H319" s="166"/>
      <c r="I319" s="169"/>
      <c r="J319" s="170">
        <f>BK319</f>
        <v>0</v>
      </c>
      <c r="K319" s="166"/>
      <c r="L319" s="171"/>
      <c r="M319" s="172"/>
      <c r="N319" s="173"/>
      <c r="O319" s="173"/>
      <c r="P319" s="174">
        <f>SUM(P320:P321)</f>
        <v>0</v>
      </c>
      <c r="Q319" s="173"/>
      <c r="R319" s="174">
        <f>SUM(R320:R321)</f>
        <v>0</v>
      </c>
      <c r="S319" s="173"/>
      <c r="T319" s="175">
        <f>SUM(T320:T321)</f>
        <v>0</v>
      </c>
      <c r="AR319" s="176" t="s">
        <v>123</v>
      </c>
      <c r="AT319" s="177" t="s">
        <v>67</v>
      </c>
      <c r="AU319" s="177" t="s">
        <v>68</v>
      </c>
      <c r="AY319" s="176" t="s">
        <v>117</v>
      </c>
      <c r="BK319" s="178">
        <f>SUM(BK320:BK321)</f>
        <v>0</v>
      </c>
    </row>
    <row r="320" spans="1:65" s="2" customFormat="1" ht="16.5" customHeight="1">
      <c r="A320" s="35"/>
      <c r="B320" s="36"/>
      <c r="C320" s="179" t="s">
        <v>497</v>
      </c>
      <c r="D320" s="179" t="s">
        <v>118</v>
      </c>
      <c r="E320" s="180" t="s">
        <v>1653</v>
      </c>
      <c r="F320" s="181" t="s">
        <v>1654</v>
      </c>
      <c r="G320" s="182" t="s">
        <v>1430</v>
      </c>
      <c r="H320" s="183">
        <v>1</v>
      </c>
      <c r="I320" s="184"/>
      <c r="J320" s="185">
        <f>ROUND(I320*H320,2)</f>
        <v>0</v>
      </c>
      <c r="K320" s="181" t="s">
        <v>1275</v>
      </c>
      <c r="L320" s="40"/>
      <c r="M320" s="186" t="s">
        <v>19</v>
      </c>
      <c r="N320" s="187" t="s">
        <v>39</v>
      </c>
      <c r="O320" s="65"/>
      <c r="P320" s="188">
        <f>O320*H320</f>
        <v>0</v>
      </c>
      <c r="Q320" s="188">
        <v>0</v>
      </c>
      <c r="R320" s="188">
        <f>Q320*H320</f>
        <v>0</v>
      </c>
      <c r="S320" s="188">
        <v>0</v>
      </c>
      <c r="T320" s="189">
        <f>S320*H320</f>
        <v>0</v>
      </c>
      <c r="U320" s="35"/>
      <c r="V320" s="35"/>
      <c r="W320" s="35"/>
      <c r="X320" s="35"/>
      <c r="Y320" s="35"/>
      <c r="Z320" s="35"/>
      <c r="AA320" s="35"/>
      <c r="AB320" s="35"/>
      <c r="AC320" s="35"/>
      <c r="AD320" s="35"/>
      <c r="AE320" s="35"/>
      <c r="AR320" s="190" t="s">
        <v>1310</v>
      </c>
      <c r="AT320" s="190" t="s">
        <v>118</v>
      </c>
      <c r="AU320" s="190" t="s">
        <v>76</v>
      </c>
      <c r="AY320" s="18" t="s">
        <v>117</v>
      </c>
      <c r="BE320" s="191">
        <f>IF(N320="základní",J320,0)</f>
        <v>0</v>
      </c>
      <c r="BF320" s="191">
        <f>IF(N320="snížená",J320,0)</f>
        <v>0</v>
      </c>
      <c r="BG320" s="191">
        <f>IF(N320="zákl. přenesená",J320,0)</f>
        <v>0</v>
      </c>
      <c r="BH320" s="191">
        <f>IF(N320="sníž. přenesená",J320,0)</f>
        <v>0</v>
      </c>
      <c r="BI320" s="191">
        <f>IF(N320="nulová",J320,0)</f>
        <v>0</v>
      </c>
      <c r="BJ320" s="18" t="s">
        <v>76</v>
      </c>
      <c r="BK320" s="191">
        <f>ROUND(I320*H320,2)</f>
        <v>0</v>
      </c>
      <c r="BL320" s="18" t="s">
        <v>1310</v>
      </c>
      <c r="BM320" s="190" t="s">
        <v>1655</v>
      </c>
    </row>
    <row r="321" spans="1:47" s="2" customFormat="1" ht="19.5">
      <c r="A321" s="35"/>
      <c r="B321" s="36"/>
      <c r="C321" s="37"/>
      <c r="D321" s="192" t="s">
        <v>125</v>
      </c>
      <c r="E321" s="37"/>
      <c r="F321" s="193" t="s">
        <v>1656</v>
      </c>
      <c r="G321" s="37"/>
      <c r="H321" s="37"/>
      <c r="I321" s="109"/>
      <c r="J321" s="37"/>
      <c r="K321" s="37"/>
      <c r="L321" s="40"/>
      <c r="M321" s="255"/>
      <c r="N321" s="256"/>
      <c r="O321" s="198"/>
      <c r="P321" s="198"/>
      <c r="Q321" s="198"/>
      <c r="R321" s="198"/>
      <c r="S321" s="198"/>
      <c r="T321" s="257"/>
      <c r="U321" s="35"/>
      <c r="V321" s="35"/>
      <c r="W321" s="35"/>
      <c r="X321" s="35"/>
      <c r="Y321" s="35"/>
      <c r="Z321" s="35"/>
      <c r="AA321" s="35"/>
      <c r="AB321" s="35"/>
      <c r="AC321" s="35"/>
      <c r="AD321" s="35"/>
      <c r="AE321" s="35"/>
      <c r="AT321" s="18" t="s">
        <v>125</v>
      </c>
      <c r="AU321" s="18" t="s">
        <v>76</v>
      </c>
    </row>
    <row r="322" spans="1:47" s="2" customFormat="1" ht="6.95" customHeight="1">
      <c r="A322" s="35"/>
      <c r="B322" s="48"/>
      <c r="C322" s="49"/>
      <c r="D322" s="49"/>
      <c r="E322" s="49"/>
      <c r="F322" s="49"/>
      <c r="G322" s="49"/>
      <c r="H322" s="49"/>
      <c r="I322" s="137"/>
      <c r="J322" s="49"/>
      <c r="K322" s="49"/>
      <c r="L322" s="40"/>
      <c r="M322" s="35"/>
      <c r="O322" s="35"/>
      <c r="P322" s="35"/>
      <c r="Q322" s="35"/>
      <c r="R322" s="35"/>
      <c r="S322" s="35"/>
      <c r="T322" s="35"/>
      <c r="U322" s="35"/>
      <c r="V322" s="35"/>
      <c r="W322" s="35"/>
      <c r="X322" s="35"/>
      <c r="Y322" s="35"/>
      <c r="Z322" s="35"/>
      <c r="AA322" s="35"/>
      <c r="AB322" s="35"/>
      <c r="AC322" s="35"/>
      <c r="AD322" s="35"/>
      <c r="AE322" s="35"/>
    </row>
  </sheetData>
  <sheetProtection algorithmName="SHA-512" hashValue="PGAXWahSTIX6NUf/Tr/vXVQ1+F2eEQcjPgR3mP9CKui8huUMwex9dGKeXB6J1QkhlXnNCR8VE9AUOOPnyYtxPg==" saltValue="QyH7WRuq/Gka2+Enk0SybVbc5sMDeM7/P3pedXxv6VpiYUsRqpJ2vENftqlg6XB0wRAD3VcEXs0WNdLILidhmw==" spinCount="100000" sheet="1" objects="1" scenarios="1" formatColumns="0" formatRows="0" autoFilter="0"/>
  <autoFilter ref="C90:K321"/>
  <mergeCells count="9">
    <mergeCell ref="E50:H50"/>
    <mergeCell ref="E81:H81"/>
    <mergeCell ref="E83:H8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2"/>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2"/>
      <c r="L2" s="375"/>
      <c r="M2" s="375"/>
      <c r="N2" s="375"/>
      <c r="O2" s="375"/>
      <c r="P2" s="375"/>
      <c r="Q2" s="375"/>
      <c r="R2" s="375"/>
      <c r="S2" s="375"/>
      <c r="T2" s="375"/>
      <c r="U2" s="375"/>
      <c r="V2" s="375"/>
      <c r="AT2" s="18" t="s">
        <v>90</v>
      </c>
    </row>
    <row r="3" spans="1:46" s="1" customFormat="1" ht="6.95" customHeight="1">
      <c r="B3" s="103"/>
      <c r="C3" s="104"/>
      <c r="D3" s="104"/>
      <c r="E3" s="104"/>
      <c r="F3" s="104"/>
      <c r="G3" s="104"/>
      <c r="H3" s="104"/>
      <c r="I3" s="105"/>
      <c r="J3" s="104"/>
      <c r="K3" s="104"/>
      <c r="L3" s="21"/>
      <c r="AT3" s="18" t="s">
        <v>78</v>
      </c>
    </row>
    <row r="4" spans="1:46" s="1" customFormat="1" ht="24.95" customHeight="1">
      <c r="B4" s="21"/>
      <c r="D4" s="106" t="s">
        <v>91</v>
      </c>
      <c r="I4" s="102"/>
      <c r="L4" s="21"/>
      <c r="M4" s="107" t="s">
        <v>10</v>
      </c>
      <c r="AT4" s="18" t="s">
        <v>4</v>
      </c>
    </row>
    <row r="5" spans="1:46" s="1" customFormat="1" ht="6.95" customHeight="1">
      <c r="B5" s="21"/>
      <c r="I5" s="102"/>
      <c r="L5" s="21"/>
    </row>
    <row r="6" spans="1:46" s="1" customFormat="1" ht="12" customHeight="1">
      <c r="B6" s="21"/>
      <c r="D6" s="108" t="s">
        <v>16</v>
      </c>
      <c r="I6" s="102"/>
      <c r="L6" s="21"/>
    </row>
    <row r="7" spans="1:46" s="1" customFormat="1" ht="16.5" customHeight="1">
      <c r="B7" s="21"/>
      <c r="E7" s="376" t="str">
        <f>'Rekapitulace stavby'!K6</f>
        <v>Oprava parkovacích ploch - žst. Olomouc hlavní nádraží</v>
      </c>
      <c r="F7" s="377"/>
      <c r="G7" s="377"/>
      <c r="H7" s="377"/>
      <c r="I7" s="102"/>
      <c r="L7" s="21"/>
    </row>
    <row r="8" spans="1:46" s="2" customFormat="1" ht="12" customHeight="1">
      <c r="A8" s="35"/>
      <c r="B8" s="40"/>
      <c r="C8" s="35"/>
      <c r="D8" s="108" t="s">
        <v>92</v>
      </c>
      <c r="E8" s="35"/>
      <c r="F8" s="35"/>
      <c r="G8" s="35"/>
      <c r="H8" s="35"/>
      <c r="I8" s="109"/>
      <c r="J8" s="35"/>
      <c r="K8" s="35"/>
      <c r="L8" s="110"/>
      <c r="S8" s="35"/>
      <c r="T8" s="35"/>
      <c r="U8" s="35"/>
      <c r="V8" s="35"/>
      <c r="W8" s="35"/>
      <c r="X8" s="35"/>
      <c r="Y8" s="35"/>
      <c r="Z8" s="35"/>
      <c r="AA8" s="35"/>
      <c r="AB8" s="35"/>
      <c r="AC8" s="35"/>
      <c r="AD8" s="35"/>
      <c r="AE8" s="35"/>
    </row>
    <row r="9" spans="1:46" s="2" customFormat="1" ht="16.5" customHeight="1">
      <c r="A9" s="35"/>
      <c r="B9" s="40"/>
      <c r="C9" s="35"/>
      <c r="D9" s="35"/>
      <c r="E9" s="378" t="s">
        <v>1657</v>
      </c>
      <c r="F9" s="379"/>
      <c r="G9" s="379"/>
      <c r="H9" s="379"/>
      <c r="I9" s="109"/>
      <c r="J9" s="35"/>
      <c r="K9" s="35"/>
      <c r="L9" s="110"/>
      <c r="S9" s="35"/>
      <c r="T9" s="35"/>
      <c r="U9" s="35"/>
      <c r="V9" s="35"/>
      <c r="W9" s="35"/>
      <c r="X9" s="35"/>
      <c r="Y9" s="35"/>
      <c r="Z9" s="35"/>
      <c r="AA9" s="35"/>
      <c r="AB9" s="35"/>
      <c r="AC9" s="35"/>
      <c r="AD9" s="35"/>
      <c r="AE9" s="35"/>
    </row>
    <row r="10" spans="1:46" s="2" customFormat="1" ht="11.25">
      <c r="A10" s="35"/>
      <c r="B10" s="40"/>
      <c r="C10" s="35"/>
      <c r="D10" s="35"/>
      <c r="E10" s="35"/>
      <c r="F10" s="35"/>
      <c r="G10" s="35"/>
      <c r="H10" s="35"/>
      <c r="I10" s="109"/>
      <c r="J10" s="35"/>
      <c r="K10" s="35"/>
      <c r="L10" s="110"/>
      <c r="S10" s="35"/>
      <c r="T10" s="35"/>
      <c r="U10" s="35"/>
      <c r="V10" s="35"/>
      <c r="W10" s="35"/>
      <c r="X10" s="35"/>
      <c r="Y10" s="35"/>
      <c r="Z10" s="35"/>
      <c r="AA10" s="35"/>
      <c r="AB10" s="35"/>
      <c r="AC10" s="35"/>
      <c r="AD10" s="35"/>
      <c r="AE10" s="35"/>
    </row>
    <row r="11" spans="1:46" s="2" customFormat="1" ht="12" customHeight="1">
      <c r="A11" s="35"/>
      <c r="B11" s="40"/>
      <c r="C11" s="35"/>
      <c r="D11" s="108" t="s">
        <v>18</v>
      </c>
      <c r="E11" s="35"/>
      <c r="F11" s="111" t="s">
        <v>19</v>
      </c>
      <c r="G11" s="35"/>
      <c r="H11" s="35"/>
      <c r="I11" s="112" t="s">
        <v>20</v>
      </c>
      <c r="J11" s="111" t="s">
        <v>19</v>
      </c>
      <c r="K11" s="35"/>
      <c r="L11" s="110"/>
      <c r="S11" s="35"/>
      <c r="T11" s="35"/>
      <c r="U11" s="35"/>
      <c r="V11" s="35"/>
      <c r="W11" s="35"/>
      <c r="X11" s="35"/>
      <c r="Y11" s="35"/>
      <c r="Z11" s="35"/>
      <c r="AA11" s="35"/>
      <c r="AB11" s="35"/>
      <c r="AC11" s="35"/>
      <c r="AD11" s="35"/>
      <c r="AE11" s="35"/>
    </row>
    <row r="12" spans="1:46" s="2" customFormat="1" ht="12" customHeight="1">
      <c r="A12" s="35"/>
      <c r="B12" s="40"/>
      <c r="C12" s="35"/>
      <c r="D12" s="108" t="s">
        <v>21</v>
      </c>
      <c r="E12" s="35"/>
      <c r="F12" s="111" t="s">
        <v>22</v>
      </c>
      <c r="G12" s="35"/>
      <c r="H12" s="35"/>
      <c r="I12" s="112" t="s">
        <v>23</v>
      </c>
      <c r="J12" s="113">
        <f>'Rekapitulace stavby'!AN8</f>
        <v>0</v>
      </c>
      <c r="K12" s="35"/>
      <c r="L12" s="110"/>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109"/>
      <c r="J13" s="35"/>
      <c r="K13" s="35"/>
      <c r="L13" s="110"/>
      <c r="S13" s="35"/>
      <c r="T13" s="35"/>
      <c r="U13" s="35"/>
      <c r="V13" s="35"/>
      <c r="W13" s="35"/>
      <c r="X13" s="35"/>
      <c r="Y13" s="35"/>
      <c r="Z13" s="35"/>
      <c r="AA13" s="35"/>
      <c r="AB13" s="35"/>
      <c r="AC13" s="35"/>
      <c r="AD13" s="35"/>
      <c r="AE13" s="35"/>
    </row>
    <row r="14" spans="1:46" s="2" customFormat="1" ht="12" customHeight="1">
      <c r="A14" s="35"/>
      <c r="B14" s="40"/>
      <c r="C14" s="35"/>
      <c r="D14" s="108" t="s">
        <v>24</v>
      </c>
      <c r="E14" s="35"/>
      <c r="F14" s="35"/>
      <c r="G14" s="35"/>
      <c r="H14" s="35"/>
      <c r="I14" s="112" t="s">
        <v>25</v>
      </c>
      <c r="J14" s="111" t="s">
        <v>19</v>
      </c>
      <c r="K14" s="35"/>
      <c r="L14" s="110"/>
      <c r="S14" s="35"/>
      <c r="T14" s="35"/>
      <c r="U14" s="35"/>
      <c r="V14" s="35"/>
      <c r="W14" s="35"/>
      <c r="X14" s="35"/>
      <c r="Y14" s="35"/>
      <c r="Z14" s="35"/>
      <c r="AA14" s="35"/>
      <c r="AB14" s="35"/>
      <c r="AC14" s="35"/>
      <c r="AD14" s="35"/>
      <c r="AE14" s="35"/>
    </row>
    <row r="15" spans="1:46" s="2" customFormat="1" ht="18" customHeight="1">
      <c r="A15" s="35"/>
      <c r="B15" s="40"/>
      <c r="C15" s="35"/>
      <c r="D15" s="35"/>
      <c r="E15" s="111" t="s">
        <v>22</v>
      </c>
      <c r="F15" s="35"/>
      <c r="G15" s="35"/>
      <c r="H15" s="35"/>
      <c r="I15" s="112" t="s">
        <v>26</v>
      </c>
      <c r="J15" s="111" t="s">
        <v>19</v>
      </c>
      <c r="K15" s="35"/>
      <c r="L15" s="110"/>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109"/>
      <c r="J16" s="35"/>
      <c r="K16" s="35"/>
      <c r="L16" s="110"/>
      <c r="S16" s="35"/>
      <c r="T16" s="35"/>
      <c r="U16" s="35"/>
      <c r="V16" s="35"/>
      <c r="W16" s="35"/>
      <c r="X16" s="35"/>
      <c r="Y16" s="35"/>
      <c r="Z16" s="35"/>
      <c r="AA16" s="35"/>
      <c r="AB16" s="35"/>
      <c r="AC16" s="35"/>
      <c r="AD16" s="35"/>
      <c r="AE16" s="35"/>
    </row>
    <row r="17" spans="1:31" s="2" customFormat="1" ht="12" customHeight="1">
      <c r="A17" s="35"/>
      <c r="B17" s="40"/>
      <c r="C17" s="35"/>
      <c r="D17" s="108" t="s">
        <v>27</v>
      </c>
      <c r="E17" s="35"/>
      <c r="F17" s="35"/>
      <c r="G17" s="35"/>
      <c r="H17" s="35"/>
      <c r="I17" s="112" t="s">
        <v>25</v>
      </c>
      <c r="J17" s="31" t="str">
        <f>'Rekapitulace stavby'!AN13</f>
        <v>Vyplň údaj</v>
      </c>
      <c r="K17" s="35"/>
      <c r="L17" s="110"/>
      <c r="S17" s="35"/>
      <c r="T17" s="35"/>
      <c r="U17" s="35"/>
      <c r="V17" s="35"/>
      <c r="W17" s="35"/>
      <c r="X17" s="35"/>
      <c r="Y17" s="35"/>
      <c r="Z17" s="35"/>
      <c r="AA17" s="35"/>
      <c r="AB17" s="35"/>
      <c r="AC17" s="35"/>
      <c r="AD17" s="35"/>
      <c r="AE17" s="35"/>
    </row>
    <row r="18" spans="1:31" s="2" customFormat="1" ht="18" customHeight="1">
      <c r="A18" s="35"/>
      <c r="B18" s="40"/>
      <c r="C18" s="35"/>
      <c r="D18" s="35"/>
      <c r="E18" s="380" t="str">
        <f>'Rekapitulace stavby'!E14</f>
        <v>Vyplň údaj</v>
      </c>
      <c r="F18" s="381"/>
      <c r="G18" s="381"/>
      <c r="H18" s="381"/>
      <c r="I18" s="112" t="s">
        <v>26</v>
      </c>
      <c r="J18" s="31" t="str">
        <f>'Rekapitulace stavby'!AN14</f>
        <v>Vyplň údaj</v>
      </c>
      <c r="K18" s="35"/>
      <c r="L18" s="110"/>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109"/>
      <c r="J19" s="35"/>
      <c r="K19" s="35"/>
      <c r="L19" s="110"/>
      <c r="S19" s="35"/>
      <c r="T19" s="35"/>
      <c r="U19" s="35"/>
      <c r="V19" s="35"/>
      <c r="W19" s="35"/>
      <c r="X19" s="35"/>
      <c r="Y19" s="35"/>
      <c r="Z19" s="35"/>
      <c r="AA19" s="35"/>
      <c r="AB19" s="35"/>
      <c r="AC19" s="35"/>
      <c r="AD19" s="35"/>
      <c r="AE19" s="35"/>
    </row>
    <row r="20" spans="1:31" s="2" customFormat="1" ht="12" customHeight="1">
      <c r="A20" s="35"/>
      <c r="B20" s="40"/>
      <c r="C20" s="35"/>
      <c r="D20" s="108" t="s">
        <v>29</v>
      </c>
      <c r="E20" s="35"/>
      <c r="F20" s="35"/>
      <c r="G20" s="35"/>
      <c r="H20" s="35"/>
      <c r="I20" s="112" t="s">
        <v>25</v>
      </c>
      <c r="J20" s="111" t="s">
        <v>19</v>
      </c>
      <c r="K20" s="35"/>
      <c r="L20" s="110"/>
      <c r="S20" s="35"/>
      <c r="T20" s="35"/>
      <c r="U20" s="35"/>
      <c r="V20" s="35"/>
      <c r="W20" s="35"/>
      <c r="X20" s="35"/>
      <c r="Y20" s="35"/>
      <c r="Z20" s="35"/>
      <c r="AA20" s="35"/>
      <c r="AB20" s="35"/>
      <c r="AC20" s="35"/>
      <c r="AD20" s="35"/>
      <c r="AE20" s="35"/>
    </row>
    <row r="21" spans="1:31" s="2" customFormat="1" ht="18" customHeight="1">
      <c r="A21" s="35"/>
      <c r="B21" s="40"/>
      <c r="C21" s="35"/>
      <c r="D21" s="35"/>
      <c r="E21" s="111" t="s">
        <v>22</v>
      </c>
      <c r="F21" s="35"/>
      <c r="G21" s="35"/>
      <c r="H21" s="35"/>
      <c r="I21" s="112" t="s">
        <v>26</v>
      </c>
      <c r="J21" s="111" t="s">
        <v>19</v>
      </c>
      <c r="K21" s="35"/>
      <c r="L21" s="110"/>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109"/>
      <c r="J22" s="35"/>
      <c r="K22" s="35"/>
      <c r="L22" s="110"/>
      <c r="S22" s="35"/>
      <c r="T22" s="35"/>
      <c r="U22" s="35"/>
      <c r="V22" s="35"/>
      <c r="W22" s="35"/>
      <c r="X22" s="35"/>
      <c r="Y22" s="35"/>
      <c r="Z22" s="35"/>
      <c r="AA22" s="35"/>
      <c r="AB22" s="35"/>
      <c r="AC22" s="35"/>
      <c r="AD22" s="35"/>
      <c r="AE22" s="35"/>
    </row>
    <row r="23" spans="1:31" s="2" customFormat="1" ht="12" customHeight="1">
      <c r="A23" s="35"/>
      <c r="B23" s="40"/>
      <c r="C23" s="35"/>
      <c r="D23" s="108" t="s">
        <v>31</v>
      </c>
      <c r="E23" s="35"/>
      <c r="F23" s="35"/>
      <c r="G23" s="35"/>
      <c r="H23" s="35"/>
      <c r="I23" s="112" t="s">
        <v>25</v>
      </c>
      <c r="J23" s="111" t="s">
        <v>19</v>
      </c>
      <c r="K23" s="35"/>
      <c r="L23" s="110"/>
      <c r="S23" s="35"/>
      <c r="T23" s="35"/>
      <c r="U23" s="35"/>
      <c r="V23" s="35"/>
      <c r="W23" s="35"/>
      <c r="X23" s="35"/>
      <c r="Y23" s="35"/>
      <c r="Z23" s="35"/>
      <c r="AA23" s="35"/>
      <c r="AB23" s="35"/>
      <c r="AC23" s="35"/>
      <c r="AD23" s="35"/>
      <c r="AE23" s="35"/>
    </row>
    <row r="24" spans="1:31" s="2" customFormat="1" ht="18" customHeight="1">
      <c r="A24" s="35"/>
      <c r="B24" s="40"/>
      <c r="C24" s="35"/>
      <c r="D24" s="35"/>
      <c r="E24" s="111" t="s">
        <v>22</v>
      </c>
      <c r="F24" s="35"/>
      <c r="G24" s="35"/>
      <c r="H24" s="35"/>
      <c r="I24" s="112" t="s">
        <v>26</v>
      </c>
      <c r="J24" s="111" t="s">
        <v>19</v>
      </c>
      <c r="K24" s="35"/>
      <c r="L24" s="110"/>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109"/>
      <c r="J25" s="35"/>
      <c r="K25" s="35"/>
      <c r="L25" s="110"/>
      <c r="S25" s="35"/>
      <c r="T25" s="35"/>
      <c r="U25" s="35"/>
      <c r="V25" s="35"/>
      <c r="W25" s="35"/>
      <c r="X25" s="35"/>
      <c r="Y25" s="35"/>
      <c r="Z25" s="35"/>
      <c r="AA25" s="35"/>
      <c r="AB25" s="35"/>
      <c r="AC25" s="35"/>
      <c r="AD25" s="35"/>
      <c r="AE25" s="35"/>
    </row>
    <row r="26" spans="1:31" s="2" customFormat="1" ht="12" customHeight="1">
      <c r="A26" s="35"/>
      <c r="B26" s="40"/>
      <c r="C26" s="35"/>
      <c r="D26" s="108" t="s">
        <v>32</v>
      </c>
      <c r="E26" s="35"/>
      <c r="F26" s="35"/>
      <c r="G26" s="35"/>
      <c r="H26" s="35"/>
      <c r="I26" s="109"/>
      <c r="J26" s="35"/>
      <c r="K26" s="35"/>
      <c r="L26" s="110"/>
      <c r="S26" s="35"/>
      <c r="T26" s="35"/>
      <c r="U26" s="35"/>
      <c r="V26" s="35"/>
      <c r="W26" s="35"/>
      <c r="X26" s="35"/>
      <c r="Y26" s="35"/>
      <c r="Z26" s="35"/>
      <c r="AA26" s="35"/>
      <c r="AB26" s="35"/>
      <c r="AC26" s="35"/>
      <c r="AD26" s="35"/>
      <c r="AE26" s="35"/>
    </row>
    <row r="27" spans="1:31" s="8" customFormat="1" ht="16.5" customHeight="1">
      <c r="A27" s="114"/>
      <c r="B27" s="115"/>
      <c r="C27" s="114"/>
      <c r="D27" s="114"/>
      <c r="E27" s="382" t="s">
        <v>19</v>
      </c>
      <c r="F27" s="382"/>
      <c r="G27" s="382"/>
      <c r="H27" s="382"/>
      <c r="I27" s="116"/>
      <c r="J27" s="114"/>
      <c r="K27" s="114"/>
      <c r="L27" s="117"/>
      <c r="S27" s="114"/>
      <c r="T27" s="114"/>
      <c r="U27" s="114"/>
      <c r="V27" s="114"/>
      <c r="W27" s="114"/>
      <c r="X27" s="114"/>
      <c r="Y27" s="114"/>
      <c r="Z27" s="114"/>
      <c r="AA27" s="114"/>
      <c r="AB27" s="114"/>
      <c r="AC27" s="114"/>
      <c r="AD27" s="114"/>
      <c r="AE27" s="114"/>
    </row>
    <row r="28" spans="1:31" s="2" customFormat="1" ht="6.95" customHeight="1">
      <c r="A28" s="35"/>
      <c r="B28" s="40"/>
      <c r="C28" s="35"/>
      <c r="D28" s="35"/>
      <c r="E28" s="35"/>
      <c r="F28" s="35"/>
      <c r="G28" s="35"/>
      <c r="H28" s="35"/>
      <c r="I28" s="109"/>
      <c r="J28" s="35"/>
      <c r="K28" s="35"/>
      <c r="L28" s="110"/>
      <c r="S28" s="35"/>
      <c r="T28" s="35"/>
      <c r="U28" s="35"/>
      <c r="V28" s="35"/>
      <c r="W28" s="35"/>
      <c r="X28" s="35"/>
      <c r="Y28" s="35"/>
      <c r="Z28" s="35"/>
      <c r="AA28" s="35"/>
      <c r="AB28" s="35"/>
      <c r="AC28" s="35"/>
      <c r="AD28" s="35"/>
      <c r="AE28" s="35"/>
    </row>
    <row r="29" spans="1:31" s="2" customFormat="1" ht="6.95" customHeight="1">
      <c r="A29" s="35"/>
      <c r="B29" s="40"/>
      <c r="C29" s="35"/>
      <c r="D29" s="118"/>
      <c r="E29" s="118"/>
      <c r="F29" s="118"/>
      <c r="G29" s="118"/>
      <c r="H29" s="118"/>
      <c r="I29" s="119"/>
      <c r="J29" s="118"/>
      <c r="K29" s="118"/>
      <c r="L29" s="110"/>
      <c r="S29" s="35"/>
      <c r="T29" s="35"/>
      <c r="U29" s="35"/>
      <c r="V29" s="35"/>
      <c r="W29" s="35"/>
      <c r="X29" s="35"/>
      <c r="Y29" s="35"/>
      <c r="Z29" s="35"/>
      <c r="AA29" s="35"/>
      <c r="AB29" s="35"/>
      <c r="AC29" s="35"/>
      <c r="AD29" s="35"/>
      <c r="AE29" s="35"/>
    </row>
    <row r="30" spans="1:31" s="2" customFormat="1" ht="25.35" customHeight="1">
      <c r="A30" s="35"/>
      <c r="B30" s="40"/>
      <c r="C30" s="35"/>
      <c r="D30" s="120" t="s">
        <v>34</v>
      </c>
      <c r="E30" s="35"/>
      <c r="F30" s="35"/>
      <c r="G30" s="35"/>
      <c r="H30" s="35"/>
      <c r="I30" s="109"/>
      <c r="J30" s="121">
        <f>ROUND(J86, 2)</f>
        <v>0</v>
      </c>
      <c r="K30" s="35"/>
      <c r="L30" s="110"/>
      <c r="S30" s="35"/>
      <c r="T30" s="35"/>
      <c r="U30" s="35"/>
      <c r="V30" s="35"/>
      <c r="W30" s="35"/>
      <c r="X30" s="35"/>
      <c r="Y30" s="35"/>
      <c r="Z30" s="35"/>
      <c r="AA30" s="35"/>
      <c r="AB30" s="35"/>
      <c r="AC30" s="35"/>
      <c r="AD30" s="35"/>
      <c r="AE30" s="35"/>
    </row>
    <row r="31" spans="1:31" s="2" customFormat="1" ht="6.95" customHeight="1">
      <c r="A31" s="35"/>
      <c r="B31" s="40"/>
      <c r="C31" s="35"/>
      <c r="D31" s="118"/>
      <c r="E31" s="118"/>
      <c r="F31" s="118"/>
      <c r="G31" s="118"/>
      <c r="H31" s="118"/>
      <c r="I31" s="119"/>
      <c r="J31" s="118"/>
      <c r="K31" s="118"/>
      <c r="L31" s="110"/>
      <c r="S31" s="35"/>
      <c r="T31" s="35"/>
      <c r="U31" s="35"/>
      <c r="V31" s="35"/>
      <c r="W31" s="35"/>
      <c r="X31" s="35"/>
      <c r="Y31" s="35"/>
      <c r="Z31" s="35"/>
      <c r="AA31" s="35"/>
      <c r="AB31" s="35"/>
      <c r="AC31" s="35"/>
      <c r="AD31" s="35"/>
      <c r="AE31" s="35"/>
    </row>
    <row r="32" spans="1:31" s="2" customFormat="1" ht="14.45" customHeight="1">
      <c r="A32" s="35"/>
      <c r="B32" s="40"/>
      <c r="C32" s="35"/>
      <c r="D32" s="35"/>
      <c r="E32" s="35"/>
      <c r="F32" s="122" t="s">
        <v>36</v>
      </c>
      <c r="G32" s="35"/>
      <c r="H32" s="35"/>
      <c r="I32" s="123" t="s">
        <v>35</v>
      </c>
      <c r="J32" s="122" t="s">
        <v>37</v>
      </c>
      <c r="K32" s="35"/>
      <c r="L32" s="110"/>
      <c r="S32" s="35"/>
      <c r="T32" s="35"/>
      <c r="U32" s="35"/>
      <c r="V32" s="35"/>
      <c r="W32" s="35"/>
      <c r="X32" s="35"/>
      <c r="Y32" s="35"/>
      <c r="Z32" s="35"/>
      <c r="AA32" s="35"/>
      <c r="AB32" s="35"/>
      <c r="AC32" s="35"/>
      <c r="AD32" s="35"/>
      <c r="AE32" s="35"/>
    </row>
    <row r="33" spans="1:31" s="2" customFormat="1" ht="14.45" customHeight="1">
      <c r="A33" s="35"/>
      <c r="B33" s="40"/>
      <c r="C33" s="35"/>
      <c r="D33" s="124" t="s">
        <v>38</v>
      </c>
      <c r="E33" s="108" t="s">
        <v>39</v>
      </c>
      <c r="F33" s="125">
        <f>ROUND((SUM(BE86:BE101)),  2)</f>
        <v>0</v>
      </c>
      <c r="G33" s="35"/>
      <c r="H33" s="35"/>
      <c r="I33" s="126">
        <v>0.21</v>
      </c>
      <c r="J33" s="125">
        <f>ROUND(((SUM(BE86:BE101))*I33),  2)</f>
        <v>0</v>
      </c>
      <c r="K33" s="35"/>
      <c r="L33" s="110"/>
      <c r="S33" s="35"/>
      <c r="T33" s="35"/>
      <c r="U33" s="35"/>
      <c r="V33" s="35"/>
      <c r="W33" s="35"/>
      <c r="X33" s="35"/>
      <c r="Y33" s="35"/>
      <c r="Z33" s="35"/>
      <c r="AA33" s="35"/>
      <c r="AB33" s="35"/>
      <c r="AC33" s="35"/>
      <c r="AD33" s="35"/>
      <c r="AE33" s="35"/>
    </row>
    <row r="34" spans="1:31" s="2" customFormat="1" ht="14.45" customHeight="1">
      <c r="A34" s="35"/>
      <c r="B34" s="40"/>
      <c r="C34" s="35"/>
      <c r="D34" s="35"/>
      <c r="E34" s="108" t="s">
        <v>40</v>
      </c>
      <c r="F34" s="125">
        <f>ROUND((SUM(BF86:BF101)),  2)</f>
        <v>0</v>
      </c>
      <c r="G34" s="35"/>
      <c r="H34" s="35"/>
      <c r="I34" s="126">
        <v>0.15</v>
      </c>
      <c r="J34" s="125">
        <f>ROUND(((SUM(BF86:BF101))*I34),  2)</f>
        <v>0</v>
      </c>
      <c r="K34" s="35"/>
      <c r="L34" s="110"/>
      <c r="S34" s="35"/>
      <c r="T34" s="35"/>
      <c r="U34" s="35"/>
      <c r="V34" s="35"/>
      <c r="W34" s="35"/>
      <c r="X34" s="35"/>
      <c r="Y34" s="35"/>
      <c r="Z34" s="35"/>
      <c r="AA34" s="35"/>
      <c r="AB34" s="35"/>
      <c r="AC34" s="35"/>
      <c r="AD34" s="35"/>
      <c r="AE34" s="35"/>
    </row>
    <row r="35" spans="1:31" s="2" customFormat="1" ht="14.45" hidden="1" customHeight="1">
      <c r="A35" s="35"/>
      <c r="B35" s="40"/>
      <c r="C35" s="35"/>
      <c r="D35" s="35"/>
      <c r="E35" s="108" t="s">
        <v>41</v>
      </c>
      <c r="F35" s="125">
        <f>ROUND((SUM(BG86:BG101)),  2)</f>
        <v>0</v>
      </c>
      <c r="G35" s="35"/>
      <c r="H35" s="35"/>
      <c r="I35" s="126">
        <v>0.21</v>
      </c>
      <c r="J35" s="125">
        <f>0</f>
        <v>0</v>
      </c>
      <c r="K35" s="35"/>
      <c r="L35" s="110"/>
      <c r="S35" s="35"/>
      <c r="T35" s="35"/>
      <c r="U35" s="35"/>
      <c r="V35" s="35"/>
      <c r="W35" s="35"/>
      <c r="X35" s="35"/>
      <c r="Y35" s="35"/>
      <c r="Z35" s="35"/>
      <c r="AA35" s="35"/>
      <c r="AB35" s="35"/>
      <c r="AC35" s="35"/>
      <c r="AD35" s="35"/>
      <c r="AE35" s="35"/>
    </row>
    <row r="36" spans="1:31" s="2" customFormat="1" ht="14.45" hidden="1" customHeight="1">
      <c r="A36" s="35"/>
      <c r="B36" s="40"/>
      <c r="C36" s="35"/>
      <c r="D36" s="35"/>
      <c r="E36" s="108" t="s">
        <v>42</v>
      </c>
      <c r="F36" s="125">
        <f>ROUND((SUM(BH86:BH101)),  2)</f>
        <v>0</v>
      </c>
      <c r="G36" s="35"/>
      <c r="H36" s="35"/>
      <c r="I36" s="126">
        <v>0.15</v>
      </c>
      <c r="J36" s="125">
        <f>0</f>
        <v>0</v>
      </c>
      <c r="K36" s="35"/>
      <c r="L36" s="110"/>
      <c r="S36" s="35"/>
      <c r="T36" s="35"/>
      <c r="U36" s="35"/>
      <c r="V36" s="35"/>
      <c r="W36" s="35"/>
      <c r="X36" s="35"/>
      <c r="Y36" s="35"/>
      <c r="Z36" s="35"/>
      <c r="AA36" s="35"/>
      <c r="AB36" s="35"/>
      <c r="AC36" s="35"/>
      <c r="AD36" s="35"/>
      <c r="AE36" s="35"/>
    </row>
    <row r="37" spans="1:31" s="2" customFormat="1" ht="14.45" hidden="1" customHeight="1">
      <c r="A37" s="35"/>
      <c r="B37" s="40"/>
      <c r="C37" s="35"/>
      <c r="D37" s="35"/>
      <c r="E37" s="108" t="s">
        <v>43</v>
      </c>
      <c r="F37" s="125">
        <f>ROUND((SUM(BI86:BI101)),  2)</f>
        <v>0</v>
      </c>
      <c r="G37" s="35"/>
      <c r="H37" s="35"/>
      <c r="I37" s="126">
        <v>0</v>
      </c>
      <c r="J37" s="125">
        <f>0</f>
        <v>0</v>
      </c>
      <c r="K37" s="35"/>
      <c r="L37" s="110"/>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109"/>
      <c r="J38" s="35"/>
      <c r="K38" s="35"/>
      <c r="L38" s="110"/>
      <c r="S38" s="35"/>
      <c r="T38" s="35"/>
      <c r="U38" s="35"/>
      <c r="V38" s="35"/>
      <c r="W38" s="35"/>
      <c r="X38" s="35"/>
      <c r="Y38" s="35"/>
      <c r="Z38" s="35"/>
      <c r="AA38" s="35"/>
      <c r="AB38" s="35"/>
      <c r="AC38" s="35"/>
      <c r="AD38" s="35"/>
      <c r="AE38" s="35"/>
    </row>
    <row r="39" spans="1:31" s="2" customFormat="1" ht="25.35" customHeight="1">
      <c r="A39" s="35"/>
      <c r="B39" s="40"/>
      <c r="C39" s="127"/>
      <c r="D39" s="128" t="s">
        <v>44</v>
      </c>
      <c r="E39" s="129"/>
      <c r="F39" s="129"/>
      <c r="G39" s="130" t="s">
        <v>45</v>
      </c>
      <c r="H39" s="131" t="s">
        <v>46</v>
      </c>
      <c r="I39" s="132"/>
      <c r="J39" s="133">
        <f>SUM(J30:J37)</f>
        <v>0</v>
      </c>
      <c r="K39" s="134"/>
      <c r="L39" s="110"/>
      <c r="S39" s="35"/>
      <c r="T39" s="35"/>
      <c r="U39" s="35"/>
      <c r="V39" s="35"/>
      <c r="W39" s="35"/>
      <c r="X39" s="35"/>
      <c r="Y39" s="35"/>
      <c r="Z39" s="35"/>
      <c r="AA39" s="35"/>
      <c r="AB39" s="35"/>
      <c r="AC39" s="35"/>
      <c r="AD39" s="35"/>
      <c r="AE39" s="35"/>
    </row>
    <row r="40" spans="1:31" s="2" customFormat="1" ht="14.45" customHeight="1">
      <c r="A40" s="35"/>
      <c r="B40" s="135"/>
      <c r="C40" s="136"/>
      <c r="D40" s="136"/>
      <c r="E40" s="136"/>
      <c r="F40" s="136"/>
      <c r="G40" s="136"/>
      <c r="H40" s="136"/>
      <c r="I40" s="137"/>
      <c r="J40" s="136"/>
      <c r="K40" s="136"/>
      <c r="L40" s="110"/>
      <c r="S40" s="35"/>
      <c r="T40" s="35"/>
      <c r="U40" s="35"/>
      <c r="V40" s="35"/>
      <c r="W40" s="35"/>
      <c r="X40" s="35"/>
      <c r="Y40" s="35"/>
      <c r="Z40" s="35"/>
      <c r="AA40" s="35"/>
      <c r="AB40" s="35"/>
      <c r="AC40" s="35"/>
      <c r="AD40" s="35"/>
      <c r="AE40" s="35"/>
    </row>
    <row r="44" spans="1:31" s="2" customFormat="1" ht="6.95" customHeight="1">
      <c r="A44" s="35"/>
      <c r="B44" s="138"/>
      <c r="C44" s="139"/>
      <c r="D44" s="139"/>
      <c r="E44" s="139"/>
      <c r="F44" s="139"/>
      <c r="G44" s="139"/>
      <c r="H44" s="139"/>
      <c r="I44" s="140"/>
      <c r="J44" s="139"/>
      <c r="K44" s="139"/>
      <c r="L44" s="110"/>
      <c r="S44" s="35"/>
      <c r="T44" s="35"/>
      <c r="U44" s="35"/>
      <c r="V44" s="35"/>
      <c r="W44" s="35"/>
      <c r="X44" s="35"/>
      <c r="Y44" s="35"/>
      <c r="Z44" s="35"/>
      <c r="AA44" s="35"/>
      <c r="AB44" s="35"/>
      <c r="AC44" s="35"/>
      <c r="AD44" s="35"/>
      <c r="AE44" s="35"/>
    </row>
    <row r="45" spans="1:31" s="2" customFormat="1" ht="24.95" customHeight="1">
      <c r="A45" s="35"/>
      <c r="B45" s="36"/>
      <c r="C45" s="24" t="s">
        <v>94</v>
      </c>
      <c r="D45" s="37"/>
      <c r="E45" s="37"/>
      <c r="F45" s="37"/>
      <c r="G45" s="37"/>
      <c r="H45" s="37"/>
      <c r="I45" s="109"/>
      <c r="J45" s="37"/>
      <c r="K45" s="37"/>
      <c r="L45" s="110"/>
      <c r="S45" s="35"/>
      <c r="T45" s="35"/>
      <c r="U45" s="35"/>
      <c r="V45" s="35"/>
      <c r="W45" s="35"/>
      <c r="X45" s="35"/>
      <c r="Y45" s="35"/>
      <c r="Z45" s="35"/>
      <c r="AA45" s="35"/>
      <c r="AB45" s="35"/>
      <c r="AC45" s="35"/>
      <c r="AD45" s="35"/>
      <c r="AE45" s="35"/>
    </row>
    <row r="46" spans="1:31" s="2" customFormat="1" ht="6.95" customHeight="1">
      <c r="A46" s="35"/>
      <c r="B46" s="36"/>
      <c r="C46" s="37"/>
      <c r="D46" s="37"/>
      <c r="E46" s="37"/>
      <c r="F46" s="37"/>
      <c r="G46" s="37"/>
      <c r="H46" s="37"/>
      <c r="I46" s="109"/>
      <c r="J46" s="37"/>
      <c r="K46" s="37"/>
      <c r="L46" s="110"/>
      <c r="S46" s="35"/>
      <c r="T46" s="35"/>
      <c r="U46" s="35"/>
      <c r="V46" s="35"/>
      <c r="W46" s="35"/>
      <c r="X46" s="35"/>
      <c r="Y46" s="35"/>
      <c r="Z46" s="35"/>
      <c r="AA46" s="35"/>
      <c r="AB46" s="35"/>
      <c r="AC46" s="35"/>
      <c r="AD46" s="35"/>
      <c r="AE46" s="35"/>
    </row>
    <row r="47" spans="1:31" s="2" customFormat="1" ht="12" customHeight="1">
      <c r="A47" s="35"/>
      <c r="B47" s="36"/>
      <c r="C47" s="30" t="s">
        <v>16</v>
      </c>
      <c r="D47" s="37"/>
      <c r="E47" s="37"/>
      <c r="F47" s="37"/>
      <c r="G47" s="37"/>
      <c r="H47" s="37"/>
      <c r="I47" s="109"/>
      <c r="J47" s="37"/>
      <c r="K47" s="37"/>
      <c r="L47" s="110"/>
      <c r="S47" s="35"/>
      <c r="T47" s="35"/>
      <c r="U47" s="35"/>
      <c r="V47" s="35"/>
      <c r="W47" s="35"/>
      <c r="X47" s="35"/>
      <c r="Y47" s="35"/>
      <c r="Z47" s="35"/>
      <c r="AA47" s="35"/>
      <c r="AB47" s="35"/>
      <c r="AC47" s="35"/>
      <c r="AD47" s="35"/>
      <c r="AE47" s="35"/>
    </row>
    <row r="48" spans="1:31" s="2" customFormat="1" ht="16.5" customHeight="1">
      <c r="A48" s="35"/>
      <c r="B48" s="36"/>
      <c r="C48" s="37"/>
      <c r="D48" s="37"/>
      <c r="E48" s="383" t="str">
        <f>E7</f>
        <v>Oprava parkovacích ploch - žst. Olomouc hlavní nádraží</v>
      </c>
      <c r="F48" s="384"/>
      <c r="G48" s="384"/>
      <c r="H48" s="384"/>
      <c r="I48" s="109"/>
      <c r="J48" s="37"/>
      <c r="K48" s="37"/>
      <c r="L48" s="110"/>
      <c r="S48" s="35"/>
      <c r="T48" s="35"/>
      <c r="U48" s="35"/>
      <c r="V48" s="35"/>
      <c r="W48" s="35"/>
      <c r="X48" s="35"/>
      <c r="Y48" s="35"/>
      <c r="Z48" s="35"/>
      <c r="AA48" s="35"/>
      <c r="AB48" s="35"/>
      <c r="AC48" s="35"/>
      <c r="AD48" s="35"/>
      <c r="AE48" s="35"/>
    </row>
    <row r="49" spans="1:47" s="2" customFormat="1" ht="12" customHeight="1">
      <c r="A49" s="35"/>
      <c r="B49" s="36"/>
      <c r="C49" s="30" t="s">
        <v>92</v>
      </c>
      <c r="D49" s="37"/>
      <c r="E49" s="37"/>
      <c r="F49" s="37"/>
      <c r="G49" s="37"/>
      <c r="H49" s="37"/>
      <c r="I49" s="109"/>
      <c r="J49" s="37"/>
      <c r="K49" s="37"/>
      <c r="L49" s="110"/>
      <c r="S49" s="35"/>
      <c r="T49" s="35"/>
      <c r="U49" s="35"/>
      <c r="V49" s="35"/>
      <c r="W49" s="35"/>
      <c r="X49" s="35"/>
      <c r="Y49" s="35"/>
      <c r="Z49" s="35"/>
      <c r="AA49" s="35"/>
      <c r="AB49" s="35"/>
      <c r="AC49" s="35"/>
      <c r="AD49" s="35"/>
      <c r="AE49" s="35"/>
    </row>
    <row r="50" spans="1:47" s="2" customFormat="1" ht="16.5" customHeight="1">
      <c r="A50" s="35"/>
      <c r="B50" s="36"/>
      <c r="C50" s="37"/>
      <c r="D50" s="37"/>
      <c r="E50" s="336" t="str">
        <f>E9</f>
        <v>SO 04 - Vedlejší rozpočtové náklady</v>
      </c>
      <c r="F50" s="385"/>
      <c r="G50" s="385"/>
      <c r="H50" s="385"/>
      <c r="I50" s="109"/>
      <c r="J50" s="37"/>
      <c r="K50" s="37"/>
      <c r="L50" s="110"/>
      <c r="S50" s="35"/>
      <c r="T50" s="35"/>
      <c r="U50" s="35"/>
      <c r="V50" s="35"/>
      <c r="W50" s="35"/>
      <c r="X50" s="35"/>
      <c r="Y50" s="35"/>
      <c r="Z50" s="35"/>
      <c r="AA50" s="35"/>
      <c r="AB50" s="35"/>
      <c r="AC50" s="35"/>
      <c r="AD50" s="35"/>
      <c r="AE50" s="35"/>
    </row>
    <row r="51" spans="1:47" s="2" customFormat="1" ht="6.95" customHeight="1">
      <c r="A51" s="35"/>
      <c r="B51" s="36"/>
      <c r="C51" s="37"/>
      <c r="D51" s="37"/>
      <c r="E51" s="37"/>
      <c r="F51" s="37"/>
      <c r="G51" s="37"/>
      <c r="H51" s="37"/>
      <c r="I51" s="109"/>
      <c r="J51" s="37"/>
      <c r="K51" s="37"/>
      <c r="L51" s="110"/>
      <c r="S51" s="35"/>
      <c r="T51" s="35"/>
      <c r="U51" s="35"/>
      <c r="V51" s="35"/>
      <c r="W51" s="35"/>
      <c r="X51" s="35"/>
      <c r="Y51" s="35"/>
      <c r="Z51" s="35"/>
      <c r="AA51" s="35"/>
      <c r="AB51" s="35"/>
      <c r="AC51" s="35"/>
      <c r="AD51" s="35"/>
      <c r="AE51" s="35"/>
    </row>
    <row r="52" spans="1:47" s="2" customFormat="1" ht="12" customHeight="1">
      <c r="A52" s="35"/>
      <c r="B52" s="36"/>
      <c r="C52" s="30" t="s">
        <v>21</v>
      </c>
      <c r="D52" s="37"/>
      <c r="E52" s="37"/>
      <c r="F52" s="28" t="str">
        <f>F12</f>
        <v xml:space="preserve"> </v>
      </c>
      <c r="G52" s="37"/>
      <c r="H52" s="37"/>
      <c r="I52" s="112" t="s">
        <v>23</v>
      </c>
      <c r="J52" s="60">
        <f>IF(J12="","",J12)</f>
        <v>0</v>
      </c>
      <c r="K52" s="37"/>
      <c r="L52" s="110"/>
      <c r="S52" s="35"/>
      <c r="T52" s="35"/>
      <c r="U52" s="35"/>
      <c r="V52" s="35"/>
      <c r="W52" s="35"/>
      <c r="X52" s="35"/>
      <c r="Y52" s="35"/>
      <c r="Z52" s="35"/>
      <c r="AA52" s="35"/>
      <c r="AB52" s="35"/>
      <c r="AC52" s="35"/>
      <c r="AD52" s="35"/>
      <c r="AE52" s="35"/>
    </row>
    <row r="53" spans="1:47" s="2" customFormat="1" ht="6.95" customHeight="1">
      <c r="A53" s="35"/>
      <c r="B53" s="36"/>
      <c r="C53" s="37"/>
      <c r="D53" s="37"/>
      <c r="E53" s="37"/>
      <c r="F53" s="37"/>
      <c r="G53" s="37"/>
      <c r="H53" s="37"/>
      <c r="I53" s="109"/>
      <c r="J53" s="37"/>
      <c r="K53" s="37"/>
      <c r="L53" s="110"/>
      <c r="S53" s="35"/>
      <c r="T53" s="35"/>
      <c r="U53" s="35"/>
      <c r="V53" s="35"/>
      <c r="W53" s="35"/>
      <c r="X53" s="35"/>
      <c r="Y53" s="35"/>
      <c r="Z53" s="35"/>
      <c r="AA53" s="35"/>
      <c r="AB53" s="35"/>
      <c r="AC53" s="35"/>
      <c r="AD53" s="35"/>
      <c r="AE53" s="35"/>
    </row>
    <row r="54" spans="1:47" s="2" customFormat="1" ht="15.2" customHeight="1">
      <c r="A54" s="35"/>
      <c r="B54" s="36"/>
      <c r="C54" s="30" t="s">
        <v>24</v>
      </c>
      <c r="D54" s="37"/>
      <c r="E54" s="37"/>
      <c r="F54" s="28" t="str">
        <f>E15</f>
        <v xml:space="preserve"> </v>
      </c>
      <c r="G54" s="37"/>
      <c r="H54" s="37"/>
      <c r="I54" s="112" t="s">
        <v>29</v>
      </c>
      <c r="J54" s="33" t="str">
        <f>E21</f>
        <v xml:space="preserve"> </v>
      </c>
      <c r="K54" s="37"/>
      <c r="L54" s="110"/>
      <c r="S54" s="35"/>
      <c r="T54" s="35"/>
      <c r="U54" s="35"/>
      <c r="V54" s="35"/>
      <c r="W54" s="35"/>
      <c r="X54" s="35"/>
      <c r="Y54" s="35"/>
      <c r="Z54" s="35"/>
      <c r="AA54" s="35"/>
      <c r="AB54" s="35"/>
      <c r="AC54" s="35"/>
      <c r="AD54" s="35"/>
      <c r="AE54" s="35"/>
    </row>
    <row r="55" spans="1:47" s="2" customFormat="1" ht="15.2" customHeight="1">
      <c r="A55" s="35"/>
      <c r="B55" s="36"/>
      <c r="C55" s="30" t="s">
        <v>27</v>
      </c>
      <c r="D55" s="37"/>
      <c r="E55" s="37"/>
      <c r="F55" s="28" t="str">
        <f>IF(E18="","",E18)</f>
        <v>Vyplň údaj</v>
      </c>
      <c r="G55" s="37"/>
      <c r="H55" s="37"/>
      <c r="I55" s="112" t="s">
        <v>31</v>
      </c>
      <c r="J55" s="33" t="str">
        <f>E24</f>
        <v xml:space="preserve"> </v>
      </c>
      <c r="K55" s="37"/>
      <c r="L55" s="110"/>
      <c r="S55" s="35"/>
      <c r="T55" s="35"/>
      <c r="U55" s="35"/>
      <c r="V55" s="35"/>
      <c r="W55" s="35"/>
      <c r="X55" s="35"/>
      <c r="Y55" s="35"/>
      <c r="Z55" s="35"/>
      <c r="AA55" s="35"/>
      <c r="AB55" s="35"/>
      <c r="AC55" s="35"/>
      <c r="AD55" s="35"/>
      <c r="AE55" s="35"/>
    </row>
    <row r="56" spans="1:47" s="2" customFormat="1" ht="10.35" customHeight="1">
      <c r="A56" s="35"/>
      <c r="B56" s="36"/>
      <c r="C56" s="37"/>
      <c r="D56" s="37"/>
      <c r="E56" s="37"/>
      <c r="F56" s="37"/>
      <c r="G56" s="37"/>
      <c r="H56" s="37"/>
      <c r="I56" s="109"/>
      <c r="J56" s="37"/>
      <c r="K56" s="37"/>
      <c r="L56" s="110"/>
      <c r="S56" s="35"/>
      <c r="T56" s="35"/>
      <c r="U56" s="35"/>
      <c r="V56" s="35"/>
      <c r="W56" s="35"/>
      <c r="X56" s="35"/>
      <c r="Y56" s="35"/>
      <c r="Z56" s="35"/>
      <c r="AA56" s="35"/>
      <c r="AB56" s="35"/>
      <c r="AC56" s="35"/>
      <c r="AD56" s="35"/>
      <c r="AE56" s="35"/>
    </row>
    <row r="57" spans="1:47" s="2" customFormat="1" ht="29.25" customHeight="1">
      <c r="A57" s="35"/>
      <c r="B57" s="36"/>
      <c r="C57" s="141" t="s">
        <v>95</v>
      </c>
      <c r="D57" s="142"/>
      <c r="E57" s="142"/>
      <c r="F57" s="142"/>
      <c r="G57" s="142"/>
      <c r="H57" s="142"/>
      <c r="I57" s="143"/>
      <c r="J57" s="144" t="s">
        <v>96</v>
      </c>
      <c r="K57" s="142"/>
      <c r="L57" s="110"/>
      <c r="S57" s="35"/>
      <c r="T57" s="35"/>
      <c r="U57" s="35"/>
      <c r="V57" s="35"/>
      <c r="W57" s="35"/>
      <c r="X57" s="35"/>
      <c r="Y57" s="35"/>
      <c r="Z57" s="35"/>
      <c r="AA57" s="35"/>
      <c r="AB57" s="35"/>
      <c r="AC57" s="35"/>
      <c r="AD57" s="35"/>
      <c r="AE57" s="35"/>
    </row>
    <row r="58" spans="1:47" s="2" customFormat="1" ht="10.35" customHeight="1">
      <c r="A58" s="35"/>
      <c r="B58" s="36"/>
      <c r="C58" s="37"/>
      <c r="D58" s="37"/>
      <c r="E58" s="37"/>
      <c r="F58" s="37"/>
      <c r="G58" s="37"/>
      <c r="H58" s="37"/>
      <c r="I58" s="109"/>
      <c r="J58" s="37"/>
      <c r="K58" s="37"/>
      <c r="L58" s="110"/>
      <c r="S58" s="35"/>
      <c r="T58" s="35"/>
      <c r="U58" s="35"/>
      <c r="V58" s="35"/>
      <c r="W58" s="35"/>
      <c r="X58" s="35"/>
      <c r="Y58" s="35"/>
      <c r="Z58" s="35"/>
      <c r="AA58" s="35"/>
      <c r="AB58" s="35"/>
      <c r="AC58" s="35"/>
      <c r="AD58" s="35"/>
      <c r="AE58" s="35"/>
    </row>
    <row r="59" spans="1:47" s="2" customFormat="1" ht="22.9" customHeight="1">
      <c r="A59" s="35"/>
      <c r="B59" s="36"/>
      <c r="C59" s="145" t="s">
        <v>66</v>
      </c>
      <c r="D59" s="37"/>
      <c r="E59" s="37"/>
      <c r="F59" s="37"/>
      <c r="G59" s="37"/>
      <c r="H59" s="37"/>
      <c r="I59" s="109"/>
      <c r="J59" s="78">
        <f>J86</f>
        <v>0</v>
      </c>
      <c r="K59" s="37"/>
      <c r="L59" s="110"/>
      <c r="S59" s="35"/>
      <c r="T59" s="35"/>
      <c r="U59" s="35"/>
      <c r="V59" s="35"/>
      <c r="W59" s="35"/>
      <c r="X59" s="35"/>
      <c r="Y59" s="35"/>
      <c r="Z59" s="35"/>
      <c r="AA59" s="35"/>
      <c r="AB59" s="35"/>
      <c r="AC59" s="35"/>
      <c r="AD59" s="35"/>
      <c r="AE59" s="35"/>
      <c r="AU59" s="18" t="s">
        <v>97</v>
      </c>
    </row>
    <row r="60" spans="1:47" s="9" customFormat="1" ht="24.95" customHeight="1">
      <c r="B60" s="146"/>
      <c r="C60" s="147"/>
      <c r="D60" s="148" t="s">
        <v>1658</v>
      </c>
      <c r="E60" s="149"/>
      <c r="F60" s="149"/>
      <c r="G60" s="149"/>
      <c r="H60" s="149"/>
      <c r="I60" s="150"/>
      <c r="J60" s="151">
        <f>J87</f>
        <v>0</v>
      </c>
      <c r="K60" s="147"/>
      <c r="L60" s="152"/>
    </row>
    <row r="61" spans="1:47" s="12" customFormat="1" ht="19.899999999999999" customHeight="1">
      <c r="B61" s="201"/>
      <c r="C61" s="202"/>
      <c r="D61" s="203" t="s">
        <v>1659</v>
      </c>
      <c r="E61" s="204"/>
      <c r="F61" s="204"/>
      <c r="G61" s="204"/>
      <c r="H61" s="204"/>
      <c r="I61" s="205"/>
      <c r="J61" s="206">
        <f>J88</f>
        <v>0</v>
      </c>
      <c r="K61" s="202"/>
      <c r="L61" s="207"/>
    </row>
    <row r="62" spans="1:47" s="9" customFormat="1" ht="24.95" customHeight="1">
      <c r="B62" s="146"/>
      <c r="C62" s="147"/>
      <c r="D62" s="148" t="s">
        <v>1660</v>
      </c>
      <c r="E62" s="149"/>
      <c r="F62" s="149"/>
      <c r="G62" s="149"/>
      <c r="H62" s="149"/>
      <c r="I62" s="150"/>
      <c r="J62" s="151">
        <f>J91</f>
        <v>0</v>
      </c>
      <c r="K62" s="147"/>
      <c r="L62" s="152"/>
    </row>
    <row r="63" spans="1:47" s="12" customFormat="1" ht="19.899999999999999" customHeight="1">
      <c r="B63" s="201"/>
      <c r="C63" s="202"/>
      <c r="D63" s="203" t="s">
        <v>1661</v>
      </c>
      <c r="E63" s="204"/>
      <c r="F63" s="204"/>
      <c r="G63" s="204"/>
      <c r="H63" s="204"/>
      <c r="I63" s="205"/>
      <c r="J63" s="206">
        <f>J92</f>
        <v>0</v>
      </c>
      <c r="K63" s="202"/>
      <c r="L63" s="207"/>
    </row>
    <row r="64" spans="1:47" s="12" customFormat="1" ht="19.899999999999999" customHeight="1">
      <c r="B64" s="201"/>
      <c r="C64" s="202"/>
      <c r="D64" s="203" t="s">
        <v>1662</v>
      </c>
      <c r="E64" s="204"/>
      <c r="F64" s="204"/>
      <c r="G64" s="204"/>
      <c r="H64" s="204"/>
      <c r="I64" s="205"/>
      <c r="J64" s="206">
        <f>J96</f>
        <v>0</v>
      </c>
      <c r="K64" s="202"/>
      <c r="L64" s="207"/>
    </row>
    <row r="65" spans="1:31" s="12" customFormat="1" ht="19.899999999999999" customHeight="1">
      <c r="B65" s="201"/>
      <c r="C65" s="202"/>
      <c r="D65" s="203" t="s">
        <v>1663</v>
      </c>
      <c r="E65" s="204"/>
      <c r="F65" s="204"/>
      <c r="G65" s="204"/>
      <c r="H65" s="204"/>
      <c r="I65" s="205"/>
      <c r="J65" s="206">
        <f>J98</f>
        <v>0</v>
      </c>
      <c r="K65" s="202"/>
      <c r="L65" s="207"/>
    </row>
    <row r="66" spans="1:31" s="12" customFormat="1" ht="19.899999999999999" customHeight="1">
      <c r="B66" s="201"/>
      <c r="C66" s="202"/>
      <c r="D66" s="203" t="s">
        <v>1664</v>
      </c>
      <c r="E66" s="204"/>
      <c r="F66" s="204"/>
      <c r="G66" s="204"/>
      <c r="H66" s="204"/>
      <c r="I66" s="205"/>
      <c r="J66" s="206">
        <f>J100</f>
        <v>0</v>
      </c>
      <c r="K66" s="202"/>
      <c r="L66" s="207"/>
    </row>
    <row r="67" spans="1:31" s="2" customFormat="1" ht="21.75" customHeight="1">
      <c r="A67" s="35"/>
      <c r="B67" s="36"/>
      <c r="C67" s="37"/>
      <c r="D67" s="37"/>
      <c r="E67" s="37"/>
      <c r="F67" s="37"/>
      <c r="G67" s="37"/>
      <c r="H67" s="37"/>
      <c r="I67" s="109"/>
      <c r="J67" s="37"/>
      <c r="K67" s="37"/>
      <c r="L67" s="110"/>
      <c r="S67" s="35"/>
      <c r="T67" s="35"/>
      <c r="U67" s="35"/>
      <c r="V67" s="35"/>
      <c r="W67" s="35"/>
      <c r="X67" s="35"/>
      <c r="Y67" s="35"/>
      <c r="Z67" s="35"/>
      <c r="AA67" s="35"/>
      <c r="AB67" s="35"/>
      <c r="AC67" s="35"/>
      <c r="AD67" s="35"/>
      <c r="AE67" s="35"/>
    </row>
    <row r="68" spans="1:31" s="2" customFormat="1" ht="6.95" customHeight="1">
      <c r="A68" s="35"/>
      <c r="B68" s="48"/>
      <c r="C68" s="49"/>
      <c r="D68" s="49"/>
      <c r="E68" s="49"/>
      <c r="F68" s="49"/>
      <c r="G68" s="49"/>
      <c r="H68" s="49"/>
      <c r="I68" s="137"/>
      <c r="J68" s="49"/>
      <c r="K68" s="49"/>
      <c r="L68" s="110"/>
      <c r="S68" s="35"/>
      <c r="T68" s="35"/>
      <c r="U68" s="35"/>
      <c r="V68" s="35"/>
      <c r="W68" s="35"/>
      <c r="X68" s="35"/>
      <c r="Y68" s="35"/>
      <c r="Z68" s="35"/>
      <c r="AA68" s="35"/>
      <c r="AB68" s="35"/>
      <c r="AC68" s="35"/>
      <c r="AD68" s="35"/>
      <c r="AE68" s="35"/>
    </row>
    <row r="72" spans="1:31" s="2" customFormat="1" ht="6.95" customHeight="1">
      <c r="A72" s="35"/>
      <c r="B72" s="50"/>
      <c r="C72" s="51"/>
      <c r="D72" s="51"/>
      <c r="E72" s="51"/>
      <c r="F72" s="51"/>
      <c r="G72" s="51"/>
      <c r="H72" s="51"/>
      <c r="I72" s="140"/>
      <c r="J72" s="51"/>
      <c r="K72" s="51"/>
      <c r="L72" s="110"/>
      <c r="S72" s="35"/>
      <c r="T72" s="35"/>
      <c r="U72" s="35"/>
      <c r="V72" s="35"/>
      <c r="W72" s="35"/>
      <c r="X72" s="35"/>
      <c r="Y72" s="35"/>
      <c r="Z72" s="35"/>
      <c r="AA72" s="35"/>
      <c r="AB72" s="35"/>
      <c r="AC72" s="35"/>
      <c r="AD72" s="35"/>
      <c r="AE72" s="35"/>
    </row>
    <row r="73" spans="1:31" s="2" customFormat="1" ht="24.95" customHeight="1">
      <c r="A73" s="35"/>
      <c r="B73" s="36"/>
      <c r="C73" s="24" t="s">
        <v>102</v>
      </c>
      <c r="D73" s="37"/>
      <c r="E73" s="37"/>
      <c r="F73" s="37"/>
      <c r="G73" s="37"/>
      <c r="H73" s="37"/>
      <c r="I73" s="109"/>
      <c r="J73" s="37"/>
      <c r="K73" s="37"/>
      <c r="L73" s="110"/>
      <c r="S73" s="35"/>
      <c r="T73" s="35"/>
      <c r="U73" s="35"/>
      <c r="V73" s="35"/>
      <c r="W73" s="35"/>
      <c r="X73" s="35"/>
      <c r="Y73" s="35"/>
      <c r="Z73" s="35"/>
      <c r="AA73" s="35"/>
      <c r="AB73" s="35"/>
      <c r="AC73" s="35"/>
      <c r="AD73" s="35"/>
      <c r="AE73" s="35"/>
    </row>
    <row r="74" spans="1:31" s="2" customFormat="1" ht="6.95" customHeight="1">
      <c r="A74" s="35"/>
      <c r="B74" s="36"/>
      <c r="C74" s="37"/>
      <c r="D74" s="37"/>
      <c r="E74" s="37"/>
      <c r="F74" s="37"/>
      <c r="G74" s="37"/>
      <c r="H74" s="37"/>
      <c r="I74" s="109"/>
      <c r="J74" s="37"/>
      <c r="K74" s="37"/>
      <c r="L74" s="110"/>
      <c r="S74" s="35"/>
      <c r="T74" s="35"/>
      <c r="U74" s="35"/>
      <c r="V74" s="35"/>
      <c r="W74" s="35"/>
      <c r="X74" s="35"/>
      <c r="Y74" s="35"/>
      <c r="Z74" s="35"/>
      <c r="AA74" s="35"/>
      <c r="AB74" s="35"/>
      <c r="AC74" s="35"/>
      <c r="AD74" s="35"/>
      <c r="AE74" s="35"/>
    </row>
    <row r="75" spans="1:31" s="2" customFormat="1" ht="12" customHeight="1">
      <c r="A75" s="35"/>
      <c r="B75" s="36"/>
      <c r="C75" s="30" t="s">
        <v>16</v>
      </c>
      <c r="D75" s="37"/>
      <c r="E75" s="37"/>
      <c r="F75" s="37"/>
      <c r="G75" s="37"/>
      <c r="H75" s="37"/>
      <c r="I75" s="109"/>
      <c r="J75" s="37"/>
      <c r="K75" s="37"/>
      <c r="L75" s="110"/>
      <c r="S75" s="35"/>
      <c r="T75" s="35"/>
      <c r="U75" s="35"/>
      <c r="V75" s="35"/>
      <c r="W75" s="35"/>
      <c r="X75" s="35"/>
      <c r="Y75" s="35"/>
      <c r="Z75" s="35"/>
      <c r="AA75" s="35"/>
      <c r="AB75" s="35"/>
      <c r="AC75" s="35"/>
      <c r="AD75" s="35"/>
      <c r="AE75" s="35"/>
    </row>
    <row r="76" spans="1:31" s="2" customFormat="1" ht="16.5" customHeight="1">
      <c r="A76" s="35"/>
      <c r="B76" s="36"/>
      <c r="C76" s="37"/>
      <c r="D76" s="37"/>
      <c r="E76" s="383" t="str">
        <f>E7</f>
        <v>Oprava parkovacích ploch - žst. Olomouc hlavní nádraží</v>
      </c>
      <c r="F76" s="384"/>
      <c r="G76" s="384"/>
      <c r="H76" s="384"/>
      <c r="I76" s="109"/>
      <c r="J76" s="37"/>
      <c r="K76" s="37"/>
      <c r="L76" s="110"/>
      <c r="S76" s="35"/>
      <c r="T76" s="35"/>
      <c r="U76" s="35"/>
      <c r="V76" s="35"/>
      <c r="W76" s="35"/>
      <c r="X76" s="35"/>
      <c r="Y76" s="35"/>
      <c r="Z76" s="35"/>
      <c r="AA76" s="35"/>
      <c r="AB76" s="35"/>
      <c r="AC76" s="35"/>
      <c r="AD76" s="35"/>
      <c r="AE76" s="35"/>
    </row>
    <row r="77" spans="1:31" s="2" customFormat="1" ht="12" customHeight="1">
      <c r="A77" s="35"/>
      <c r="B77" s="36"/>
      <c r="C77" s="30" t="s">
        <v>92</v>
      </c>
      <c r="D77" s="37"/>
      <c r="E77" s="37"/>
      <c r="F77" s="37"/>
      <c r="G77" s="37"/>
      <c r="H77" s="37"/>
      <c r="I77" s="109"/>
      <c r="J77" s="37"/>
      <c r="K77" s="37"/>
      <c r="L77" s="110"/>
      <c r="S77" s="35"/>
      <c r="T77" s="35"/>
      <c r="U77" s="35"/>
      <c r="V77" s="35"/>
      <c r="W77" s="35"/>
      <c r="X77" s="35"/>
      <c r="Y77" s="35"/>
      <c r="Z77" s="35"/>
      <c r="AA77" s="35"/>
      <c r="AB77" s="35"/>
      <c r="AC77" s="35"/>
      <c r="AD77" s="35"/>
      <c r="AE77" s="35"/>
    </row>
    <row r="78" spans="1:31" s="2" customFormat="1" ht="16.5" customHeight="1">
      <c r="A78" s="35"/>
      <c r="B78" s="36"/>
      <c r="C78" s="37"/>
      <c r="D78" s="37"/>
      <c r="E78" s="336" t="str">
        <f>E9</f>
        <v>SO 04 - Vedlejší rozpočtové náklady</v>
      </c>
      <c r="F78" s="385"/>
      <c r="G78" s="385"/>
      <c r="H78" s="385"/>
      <c r="I78" s="109"/>
      <c r="J78" s="37"/>
      <c r="K78" s="37"/>
      <c r="L78" s="110"/>
      <c r="S78" s="35"/>
      <c r="T78" s="35"/>
      <c r="U78" s="35"/>
      <c r="V78" s="35"/>
      <c r="W78" s="35"/>
      <c r="X78" s="35"/>
      <c r="Y78" s="35"/>
      <c r="Z78" s="35"/>
      <c r="AA78" s="35"/>
      <c r="AB78" s="35"/>
      <c r="AC78" s="35"/>
      <c r="AD78" s="35"/>
      <c r="AE78" s="35"/>
    </row>
    <row r="79" spans="1:31" s="2" customFormat="1" ht="6.95" customHeight="1">
      <c r="A79" s="35"/>
      <c r="B79" s="36"/>
      <c r="C79" s="37"/>
      <c r="D79" s="37"/>
      <c r="E79" s="37"/>
      <c r="F79" s="37"/>
      <c r="G79" s="37"/>
      <c r="H79" s="37"/>
      <c r="I79" s="109"/>
      <c r="J79" s="37"/>
      <c r="K79" s="37"/>
      <c r="L79" s="110"/>
      <c r="S79" s="35"/>
      <c r="T79" s="35"/>
      <c r="U79" s="35"/>
      <c r="V79" s="35"/>
      <c r="W79" s="35"/>
      <c r="X79" s="35"/>
      <c r="Y79" s="35"/>
      <c r="Z79" s="35"/>
      <c r="AA79" s="35"/>
      <c r="AB79" s="35"/>
      <c r="AC79" s="35"/>
      <c r="AD79" s="35"/>
      <c r="AE79" s="35"/>
    </row>
    <row r="80" spans="1:31" s="2" customFormat="1" ht="12" customHeight="1">
      <c r="A80" s="35"/>
      <c r="B80" s="36"/>
      <c r="C80" s="30" t="s">
        <v>21</v>
      </c>
      <c r="D80" s="37"/>
      <c r="E80" s="37"/>
      <c r="F80" s="28" t="str">
        <f>F12</f>
        <v xml:space="preserve"> </v>
      </c>
      <c r="G80" s="37"/>
      <c r="H80" s="37"/>
      <c r="I80" s="112" t="s">
        <v>23</v>
      </c>
      <c r="J80" s="60">
        <f>IF(J12="","",J12)</f>
        <v>0</v>
      </c>
      <c r="K80" s="37"/>
      <c r="L80" s="110"/>
      <c r="S80" s="35"/>
      <c r="T80" s="35"/>
      <c r="U80" s="35"/>
      <c r="V80" s="35"/>
      <c r="W80" s="35"/>
      <c r="X80" s="35"/>
      <c r="Y80" s="35"/>
      <c r="Z80" s="35"/>
      <c r="AA80" s="35"/>
      <c r="AB80" s="35"/>
      <c r="AC80" s="35"/>
      <c r="AD80" s="35"/>
      <c r="AE80" s="35"/>
    </row>
    <row r="81" spans="1:65" s="2" customFormat="1" ht="6.95" customHeight="1">
      <c r="A81" s="35"/>
      <c r="B81" s="36"/>
      <c r="C81" s="37"/>
      <c r="D81" s="37"/>
      <c r="E81" s="37"/>
      <c r="F81" s="37"/>
      <c r="G81" s="37"/>
      <c r="H81" s="37"/>
      <c r="I81" s="109"/>
      <c r="J81" s="37"/>
      <c r="K81" s="37"/>
      <c r="L81" s="110"/>
      <c r="S81" s="35"/>
      <c r="T81" s="35"/>
      <c r="U81" s="35"/>
      <c r="V81" s="35"/>
      <c r="W81" s="35"/>
      <c r="X81" s="35"/>
      <c r="Y81" s="35"/>
      <c r="Z81" s="35"/>
      <c r="AA81" s="35"/>
      <c r="AB81" s="35"/>
      <c r="AC81" s="35"/>
      <c r="AD81" s="35"/>
      <c r="AE81" s="35"/>
    </row>
    <row r="82" spans="1:65" s="2" customFormat="1" ht="15.2" customHeight="1">
      <c r="A82" s="35"/>
      <c r="B82" s="36"/>
      <c r="C82" s="30" t="s">
        <v>24</v>
      </c>
      <c r="D82" s="37"/>
      <c r="E82" s="37"/>
      <c r="F82" s="28" t="str">
        <f>E15</f>
        <v xml:space="preserve"> </v>
      </c>
      <c r="G82" s="37"/>
      <c r="H82" s="37"/>
      <c r="I82" s="112" t="s">
        <v>29</v>
      </c>
      <c r="J82" s="33" t="str">
        <f>E21</f>
        <v xml:space="preserve"> </v>
      </c>
      <c r="K82" s="37"/>
      <c r="L82" s="110"/>
      <c r="S82" s="35"/>
      <c r="T82" s="35"/>
      <c r="U82" s="35"/>
      <c r="V82" s="35"/>
      <c r="W82" s="35"/>
      <c r="X82" s="35"/>
      <c r="Y82" s="35"/>
      <c r="Z82" s="35"/>
      <c r="AA82" s="35"/>
      <c r="AB82" s="35"/>
      <c r="AC82" s="35"/>
      <c r="AD82" s="35"/>
      <c r="AE82" s="35"/>
    </row>
    <row r="83" spans="1:65" s="2" customFormat="1" ht="15.2" customHeight="1">
      <c r="A83" s="35"/>
      <c r="B83" s="36"/>
      <c r="C83" s="30" t="s">
        <v>27</v>
      </c>
      <c r="D83" s="37"/>
      <c r="E83" s="37"/>
      <c r="F83" s="28" t="str">
        <f>IF(E18="","",E18)</f>
        <v>Vyplň údaj</v>
      </c>
      <c r="G83" s="37"/>
      <c r="H83" s="37"/>
      <c r="I83" s="112" t="s">
        <v>31</v>
      </c>
      <c r="J83" s="33" t="str">
        <f>E24</f>
        <v xml:space="preserve"> </v>
      </c>
      <c r="K83" s="37"/>
      <c r="L83" s="110"/>
      <c r="S83" s="35"/>
      <c r="T83" s="35"/>
      <c r="U83" s="35"/>
      <c r="V83" s="35"/>
      <c r="W83" s="35"/>
      <c r="X83" s="35"/>
      <c r="Y83" s="35"/>
      <c r="Z83" s="35"/>
      <c r="AA83" s="35"/>
      <c r="AB83" s="35"/>
      <c r="AC83" s="35"/>
      <c r="AD83" s="35"/>
      <c r="AE83" s="35"/>
    </row>
    <row r="84" spans="1:65" s="2" customFormat="1" ht="10.35" customHeight="1">
      <c r="A84" s="35"/>
      <c r="B84" s="36"/>
      <c r="C84" s="37"/>
      <c r="D84" s="37"/>
      <c r="E84" s="37"/>
      <c r="F84" s="37"/>
      <c r="G84" s="37"/>
      <c r="H84" s="37"/>
      <c r="I84" s="109"/>
      <c r="J84" s="37"/>
      <c r="K84" s="37"/>
      <c r="L84" s="110"/>
      <c r="S84" s="35"/>
      <c r="T84" s="35"/>
      <c r="U84" s="35"/>
      <c r="V84" s="35"/>
      <c r="W84" s="35"/>
      <c r="X84" s="35"/>
      <c r="Y84" s="35"/>
      <c r="Z84" s="35"/>
      <c r="AA84" s="35"/>
      <c r="AB84" s="35"/>
      <c r="AC84" s="35"/>
      <c r="AD84" s="35"/>
      <c r="AE84" s="35"/>
    </row>
    <row r="85" spans="1:65" s="10" customFormat="1" ht="29.25" customHeight="1">
      <c r="A85" s="153"/>
      <c r="B85" s="154"/>
      <c r="C85" s="155" t="s">
        <v>103</v>
      </c>
      <c r="D85" s="156" t="s">
        <v>53</v>
      </c>
      <c r="E85" s="156" t="s">
        <v>49</v>
      </c>
      <c r="F85" s="156" t="s">
        <v>50</v>
      </c>
      <c r="G85" s="156" t="s">
        <v>104</v>
      </c>
      <c r="H85" s="156" t="s">
        <v>105</v>
      </c>
      <c r="I85" s="157" t="s">
        <v>106</v>
      </c>
      <c r="J85" s="156" t="s">
        <v>96</v>
      </c>
      <c r="K85" s="158" t="s">
        <v>107</v>
      </c>
      <c r="L85" s="159"/>
      <c r="M85" s="69" t="s">
        <v>19</v>
      </c>
      <c r="N85" s="70" t="s">
        <v>38</v>
      </c>
      <c r="O85" s="70" t="s">
        <v>108</v>
      </c>
      <c r="P85" s="70" t="s">
        <v>109</v>
      </c>
      <c r="Q85" s="70" t="s">
        <v>110</v>
      </c>
      <c r="R85" s="70" t="s">
        <v>111</v>
      </c>
      <c r="S85" s="70" t="s">
        <v>112</v>
      </c>
      <c r="T85" s="71" t="s">
        <v>113</v>
      </c>
      <c r="U85" s="153"/>
      <c r="V85" s="153"/>
      <c r="W85" s="153"/>
      <c r="X85" s="153"/>
      <c r="Y85" s="153"/>
      <c r="Z85" s="153"/>
      <c r="AA85" s="153"/>
      <c r="AB85" s="153"/>
      <c r="AC85" s="153"/>
      <c r="AD85" s="153"/>
      <c r="AE85" s="153"/>
    </row>
    <row r="86" spans="1:65" s="2" customFormat="1" ht="22.9" customHeight="1">
      <c r="A86" s="35"/>
      <c r="B86" s="36"/>
      <c r="C86" s="76" t="s">
        <v>114</v>
      </c>
      <c r="D86" s="37"/>
      <c r="E86" s="37"/>
      <c r="F86" s="37"/>
      <c r="G86" s="37"/>
      <c r="H86" s="37"/>
      <c r="I86" s="109"/>
      <c r="J86" s="160">
        <f>BK86</f>
        <v>0</v>
      </c>
      <c r="K86" s="37"/>
      <c r="L86" s="40"/>
      <c r="M86" s="72"/>
      <c r="N86" s="161"/>
      <c r="O86" s="73"/>
      <c r="P86" s="162">
        <f>P87+P91</f>
        <v>0</v>
      </c>
      <c r="Q86" s="73"/>
      <c r="R86" s="162">
        <f>R87+R91</f>
        <v>9.9000000000000008E-3</v>
      </c>
      <c r="S86" s="73"/>
      <c r="T86" s="163">
        <f>T87+T91</f>
        <v>0</v>
      </c>
      <c r="U86" s="35"/>
      <c r="V86" s="35"/>
      <c r="W86" s="35"/>
      <c r="X86" s="35"/>
      <c r="Y86" s="35"/>
      <c r="Z86" s="35"/>
      <c r="AA86" s="35"/>
      <c r="AB86" s="35"/>
      <c r="AC86" s="35"/>
      <c r="AD86" s="35"/>
      <c r="AE86" s="35"/>
      <c r="AT86" s="18" t="s">
        <v>67</v>
      </c>
      <c r="AU86" s="18" t="s">
        <v>97</v>
      </c>
      <c r="BK86" s="164">
        <f>BK87+BK91</f>
        <v>0</v>
      </c>
    </row>
    <row r="87" spans="1:65" s="11" customFormat="1" ht="25.9" customHeight="1">
      <c r="B87" s="165"/>
      <c r="C87" s="166"/>
      <c r="D87" s="167" t="s">
        <v>67</v>
      </c>
      <c r="E87" s="168" t="s">
        <v>644</v>
      </c>
      <c r="F87" s="168" t="s">
        <v>1665</v>
      </c>
      <c r="G87" s="166"/>
      <c r="H87" s="166"/>
      <c r="I87" s="169"/>
      <c r="J87" s="170">
        <f>BK87</f>
        <v>0</v>
      </c>
      <c r="K87" s="166"/>
      <c r="L87" s="171"/>
      <c r="M87" s="172"/>
      <c r="N87" s="173"/>
      <c r="O87" s="173"/>
      <c r="P87" s="174">
        <f>P88</f>
        <v>0</v>
      </c>
      <c r="Q87" s="173"/>
      <c r="R87" s="174">
        <f>R88</f>
        <v>9.9000000000000008E-3</v>
      </c>
      <c r="S87" s="173"/>
      <c r="T87" s="175">
        <f>T88</f>
        <v>0</v>
      </c>
      <c r="AR87" s="176" t="s">
        <v>132</v>
      </c>
      <c r="AT87" s="177" t="s">
        <v>67</v>
      </c>
      <c r="AU87" s="177" t="s">
        <v>68</v>
      </c>
      <c r="AY87" s="176" t="s">
        <v>117</v>
      </c>
      <c r="BK87" s="178">
        <f>BK88</f>
        <v>0</v>
      </c>
    </row>
    <row r="88" spans="1:65" s="11" customFormat="1" ht="22.9" customHeight="1">
      <c r="B88" s="165"/>
      <c r="C88" s="166"/>
      <c r="D88" s="167" t="s">
        <v>67</v>
      </c>
      <c r="E88" s="208" t="s">
        <v>1666</v>
      </c>
      <c r="F88" s="208" t="s">
        <v>1667</v>
      </c>
      <c r="G88" s="166"/>
      <c r="H88" s="166"/>
      <c r="I88" s="169"/>
      <c r="J88" s="209">
        <f>BK88</f>
        <v>0</v>
      </c>
      <c r="K88" s="166"/>
      <c r="L88" s="171"/>
      <c r="M88" s="172"/>
      <c r="N88" s="173"/>
      <c r="O88" s="173"/>
      <c r="P88" s="174">
        <f>SUM(P89:P90)</f>
        <v>0</v>
      </c>
      <c r="Q88" s="173"/>
      <c r="R88" s="174">
        <f>SUM(R89:R90)</f>
        <v>9.9000000000000008E-3</v>
      </c>
      <c r="S88" s="173"/>
      <c r="T88" s="175">
        <f>SUM(T89:T90)</f>
        <v>0</v>
      </c>
      <c r="AR88" s="176" t="s">
        <v>132</v>
      </c>
      <c r="AT88" s="177" t="s">
        <v>67</v>
      </c>
      <c r="AU88" s="177" t="s">
        <v>76</v>
      </c>
      <c r="AY88" s="176" t="s">
        <v>117</v>
      </c>
      <c r="BK88" s="178">
        <f>SUM(BK89:BK90)</f>
        <v>0</v>
      </c>
    </row>
    <row r="89" spans="1:65" s="2" customFormat="1" ht="16.5" customHeight="1">
      <c r="A89" s="35"/>
      <c r="B89" s="36"/>
      <c r="C89" s="179" t="s">
        <v>145</v>
      </c>
      <c r="D89" s="179" t="s">
        <v>118</v>
      </c>
      <c r="E89" s="180" t="s">
        <v>1668</v>
      </c>
      <c r="F89" s="181" t="s">
        <v>1669</v>
      </c>
      <c r="G89" s="182" t="s">
        <v>1670</v>
      </c>
      <c r="H89" s="183">
        <v>1</v>
      </c>
      <c r="I89" s="184"/>
      <c r="J89" s="185">
        <f>ROUND(I89*H89,2)</f>
        <v>0</v>
      </c>
      <c r="K89" s="181" t="s">
        <v>519</v>
      </c>
      <c r="L89" s="40"/>
      <c r="M89" s="186" t="s">
        <v>19</v>
      </c>
      <c r="N89" s="187" t="s">
        <v>39</v>
      </c>
      <c r="O89" s="65"/>
      <c r="P89" s="188">
        <f>O89*H89</f>
        <v>0</v>
      </c>
      <c r="Q89" s="188">
        <v>9.9000000000000008E-3</v>
      </c>
      <c r="R89" s="188">
        <f>Q89*H89</f>
        <v>9.9000000000000008E-3</v>
      </c>
      <c r="S89" s="188">
        <v>0</v>
      </c>
      <c r="T89" s="189">
        <f>S89*H89</f>
        <v>0</v>
      </c>
      <c r="U89" s="35"/>
      <c r="V89" s="35"/>
      <c r="W89" s="35"/>
      <c r="X89" s="35"/>
      <c r="Y89" s="35"/>
      <c r="Z89" s="35"/>
      <c r="AA89" s="35"/>
      <c r="AB89" s="35"/>
      <c r="AC89" s="35"/>
      <c r="AD89" s="35"/>
      <c r="AE89" s="35"/>
      <c r="AR89" s="190" t="s">
        <v>382</v>
      </c>
      <c r="AT89" s="190" t="s">
        <v>118</v>
      </c>
      <c r="AU89" s="190" t="s">
        <v>78</v>
      </c>
      <c r="AY89" s="18" t="s">
        <v>117</v>
      </c>
      <c r="BE89" s="191">
        <f>IF(N89="základní",J89,0)</f>
        <v>0</v>
      </c>
      <c r="BF89" s="191">
        <f>IF(N89="snížená",J89,0)</f>
        <v>0</v>
      </c>
      <c r="BG89" s="191">
        <f>IF(N89="zákl. přenesená",J89,0)</f>
        <v>0</v>
      </c>
      <c r="BH89" s="191">
        <f>IF(N89="sníž. přenesená",J89,0)</f>
        <v>0</v>
      </c>
      <c r="BI89" s="191">
        <f>IF(N89="nulová",J89,0)</f>
        <v>0</v>
      </c>
      <c r="BJ89" s="18" t="s">
        <v>76</v>
      </c>
      <c r="BK89" s="191">
        <f>ROUND(I89*H89,2)</f>
        <v>0</v>
      </c>
      <c r="BL89" s="18" t="s">
        <v>382</v>
      </c>
      <c r="BM89" s="190" t="s">
        <v>1671</v>
      </c>
    </row>
    <row r="90" spans="1:65" s="2" customFormat="1" ht="68.25">
      <c r="A90" s="35"/>
      <c r="B90" s="36"/>
      <c r="C90" s="37"/>
      <c r="D90" s="192" t="s">
        <v>521</v>
      </c>
      <c r="E90" s="37"/>
      <c r="F90" s="193" t="s">
        <v>1595</v>
      </c>
      <c r="G90" s="37"/>
      <c r="H90" s="37"/>
      <c r="I90" s="109"/>
      <c r="J90" s="37"/>
      <c r="K90" s="37"/>
      <c r="L90" s="40"/>
      <c r="M90" s="194"/>
      <c r="N90" s="195"/>
      <c r="O90" s="65"/>
      <c r="P90" s="65"/>
      <c r="Q90" s="65"/>
      <c r="R90" s="65"/>
      <c r="S90" s="65"/>
      <c r="T90" s="66"/>
      <c r="U90" s="35"/>
      <c r="V90" s="35"/>
      <c r="W90" s="35"/>
      <c r="X90" s="35"/>
      <c r="Y90" s="35"/>
      <c r="Z90" s="35"/>
      <c r="AA90" s="35"/>
      <c r="AB90" s="35"/>
      <c r="AC90" s="35"/>
      <c r="AD90" s="35"/>
      <c r="AE90" s="35"/>
      <c r="AT90" s="18" t="s">
        <v>521</v>
      </c>
      <c r="AU90" s="18" t="s">
        <v>78</v>
      </c>
    </row>
    <row r="91" spans="1:65" s="11" customFormat="1" ht="25.9" customHeight="1">
      <c r="B91" s="165"/>
      <c r="C91" s="166"/>
      <c r="D91" s="167" t="s">
        <v>67</v>
      </c>
      <c r="E91" s="168" t="s">
        <v>1672</v>
      </c>
      <c r="F91" s="168" t="s">
        <v>89</v>
      </c>
      <c r="G91" s="166"/>
      <c r="H91" s="166"/>
      <c r="I91" s="169"/>
      <c r="J91" s="170">
        <f>BK91</f>
        <v>0</v>
      </c>
      <c r="K91" s="166"/>
      <c r="L91" s="171"/>
      <c r="M91" s="172"/>
      <c r="N91" s="173"/>
      <c r="O91" s="173"/>
      <c r="P91" s="174">
        <f>P92+P96+P98+P100</f>
        <v>0</v>
      </c>
      <c r="Q91" s="173"/>
      <c r="R91" s="174">
        <f>R92+R96+R98+R100</f>
        <v>0</v>
      </c>
      <c r="S91" s="173"/>
      <c r="T91" s="175">
        <f>T92+T96+T98+T100</f>
        <v>0</v>
      </c>
      <c r="AR91" s="176" t="s">
        <v>141</v>
      </c>
      <c r="AT91" s="177" t="s">
        <v>67</v>
      </c>
      <c r="AU91" s="177" t="s">
        <v>68</v>
      </c>
      <c r="AY91" s="176" t="s">
        <v>117</v>
      </c>
      <c r="BK91" s="178">
        <f>BK92+BK96+BK98+BK100</f>
        <v>0</v>
      </c>
    </row>
    <row r="92" spans="1:65" s="11" customFormat="1" ht="22.9" customHeight="1">
      <c r="B92" s="165"/>
      <c r="C92" s="166"/>
      <c r="D92" s="167" t="s">
        <v>67</v>
      </c>
      <c r="E92" s="208" t="s">
        <v>1673</v>
      </c>
      <c r="F92" s="208" t="s">
        <v>1674</v>
      </c>
      <c r="G92" s="166"/>
      <c r="H92" s="166"/>
      <c r="I92" s="169"/>
      <c r="J92" s="209">
        <f>BK92</f>
        <v>0</v>
      </c>
      <c r="K92" s="166"/>
      <c r="L92" s="171"/>
      <c r="M92" s="172"/>
      <c r="N92" s="173"/>
      <c r="O92" s="173"/>
      <c r="P92" s="174">
        <f>SUM(P93:P95)</f>
        <v>0</v>
      </c>
      <c r="Q92" s="173"/>
      <c r="R92" s="174">
        <f>SUM(R93:R95)</f>
        <v>0</v>
      </c>
      <c r="S92" s="173"/>
      <c r="T92" s="175">
        <f>SUM(T93:T95)</f>
        <v>0</v>
      </c>
      <c r="AR92" s="176" t="s">
        <v>141</v>
      </c>
      <c r="AT92" s="177" t="s">
        <v>67</v>
      </c>
      <c r="AU92" s="177" t="s">
        <v>76</v>
      </c>
      <c r="AY92" s="176" t="s">
        <v>117</v>
      </c>
      <c r="BK92" s="178">
        <f>SUM(BK93:BK95)</f>
        <v>0</v>
      </c>
    </row>
    <row r="93" spans="1:65" s="2" customFormat="1" ht="16.5" customHeight="1">
      <c r="A93" s="35"/>
      <c r="B93" s="36"/>
      <c r="C93" s="179" t="s">
        <v>76</v>
      </c>
      <c r="D93" s="179" t="s">
        <v>118</v>
      </c>
      <c r="E93" s="180" t="s">
        <v>1675</v>
      </c>
      <c r="F93" s="181" t="s">
        <v>1676</v>
      </c>
      <c r="G93" s="182" t="s">
        <v>1677</v>
      </c>
      <c r="H93" s="183">
        <v>1</v>
      </c>
      <c r="I93" s="184"/>
      <c r="J93" s="185">
        <f>ROUND(I93*H93,2)</f>
        <v>0</v>
      </c>
      <c r="K93" s="181" t="s">
        <v>519</v>
      </c>
      <c r="L93" s="40"/>
      <c r="M93" s="186" t="s">
        <v>19</v>
      </c>
      <c r="N93" s="187" t="s">
        <v>39</v>
      </c>
      <c r="O93" s="65"/>
      <c r="P93" s="188">
        <f>O93*H93</f>
        <v>0</v>
      </c>
      <c r="Q93" s="188">
        <v>0</v>
      </c>
      <c r="R93" s="188">
        <f>Q93*H93</f>
        <v>0</v>
      </c>
      <c r="S93" s="188">
        <v>0</v>
      </c>
      <c r="T93" s="189">
        <f>S93*H93</f>
        <v>0</v>
      </c>
      <c r="U93" s="35"/>
      <c r="V93" s="35"/>
      <c r="W93" s="35"/>
      <c r="X93" s="35"/>
      <c r="Y93" s="35"/>
      <c r="Z93" s="35"/>
      <c r="AA93" s="35"/>
      <c r="AB93" s="35"/>
      <c r="AC93" s="35"/>
      <c r="AD93" s="35"/>
      <c r="AE93" s="35"/>
      <c r="AR93" s="190" t="s">
        <v>1678</v>
      </c>
      <c r="AT93" s="190" t="s">
        <v>118</v>
      </c>
      <c r="AU93" s="190" t="s">
        <v>78</v>
      </c>
      <c r="AY93" s="18" t="s">
        <v>117</v>
      </c>
      <c r="BE93" s="191">
        <f>IF(N93="základní",J93,0)</f>
        <v>0</v>
      </c>
      <c r="BF93" s="191">
        <f>IF(N93="snížená",J93,0)</f>
        <v>0</v>
      </c>
      <c r="BG93" s="191">
        <f>IF(N93="zákl. přenesená",J93,0)</f>
        <v>0</v>
      </c>
      <c r="BH93" s="191">
        <f>IF(N93="sníž. přenesená",J93,0)</f>
        <v>0</v>
      </c>
      <c r="BI93" s="191">
        <f>IF(N93="nulová",J93,0)</f>
        <v>0</v>
      </c>
      <c r="BJ93" s="18" t="s">
        <v>76</v>
      </c>
      <c r="BK93" s="191">
        <f>ROUND(I93*H93,2)</f>
        <v>0</v>
      </c>
      <c r="BL93" s="18" t="s">
        <v>1678</v>
      </c>
      <c r="BM93" s="190" t="s">
        <v>1679</v>
      </c>
    </row>
    <row r="94" spans="1:65" s="2" customFormat="1" ht="16.5" customHeight="1">
      <c r="A94" s="35"/>
      <c r="B94" s="36"/>
      <c r="C94" s="179" t="s">
        <v>78</v>
      </c>
      <c r="D94" s="179" t="s">
        <v>118</v>
      </c>
      <c r="E94" s="180" t="s">
        <v>1680</v>
      </c>
      <c r="F94" s="181" t="s">
        <v>1681</v>
      </c>
      <c r="G94" s="182" t="s">
        <v>1677</v>
      </c>
      <c r="H94" s="183">
        <v>1</v>
      </c>
      <c r="I94" s="184"/>
      <c r="J94" s="185">
        <f>ROUND(I94*H94,2)</f>
        <v>0</v>
      </c>
      <c r="K94" s="181" t="s">
        <v>519</v>
      </c>
      <c r="L94" s="40"/>
      <c r="M94" s="186" t="s">
        <v>19</v>
      </c>
      <c r="N94" s="187" t="s">
        <v>39</v>
      </c>
      <c r="O94" s="65"/>
      <c r="P94" s="188">
        <f>O94*H94</f>
        <v>0</v>
      </c>
      <c r="Q94" s="188">
        <v>0</v>
      </c>
      <c r="R94" s="188">
        <f>Q94*H94</f>
        <v>0</v>
      </c>
      <c r="S94" s="188">
        <v>0</v>
      </c>
      <c r="T94" s="189">
        <f>S94*H94</f>
        <v>0</v>
      </c>
      <c r="U94" s="35"/>
      <c r="V94" s="35"/>
      <c r="W94" s="35"/>
      <c r="X94" s="35"/>
      <c r="Y94" s="35"/>
      <c r="Z94" s="35"/>
      <c r="AA94" s="35"/>
      <c r="AB94" s="35"/>
      <c r="AC94" s="35"/>
      <c r="AD94" s="35"/>
      <c r="AE94" s="35"/>
      <c r="AR94" s="190" t="s">
        <v>1678</v>
      </c>
      <c r="AT94" s="190" t="s">
        <v>118</v>
      </c>
      <c r="AU94" s="190" t="s">
        <v>78</v>
      </c>
      <c r="AY94" s="18" t="s">
        <v>117</v>
      </c>
      <c r="BE94" s="191">
        <f>IF(N94="základní",J94,0)</f>
        <v>0</v>
      </c>
      <c r="BF94" s="191">
        <f>IF(N94="snížená",J94,0)</f>
        <v>0</v>
      </c>
      <c r="BG94" s="191">
        <f>IF(N94="zákl. přenesená",J94,0)</f>
        <v>0</v>
      </c>
      <c r="BH94" s="191">
        <f>IF(N94="sníž. přenesená",J94,0)</f>
        <v>0</v>
      </c>
      <c r="BI94" s="191">
        <f>IF(N94="nulová",J94,0)</f>
        <v>0</v>
      </c>
      <c r="BJ94" s="18" t="s">
        <v>76</v>
      </c>
      <c r="BK94" s="191">
        <f>ROUND(I94*H94,2)</f>
        <v>0</v>
      </c>
      <c r="BL94" s="18" t="s">
        <v>1678</v>
      </c>
      <c r="BM94" s="190" t="s">
        <v>1682</v>
      </c>
    </row>
    <row r="95" spans="1:65" s="2" customFormat="1" ht="16.5" customHeight="1">
      <c r="A95" s="35"/>
      <c r="B95" s="36"/>
      <c r="C95" s="179" t="s">
        <v>132</v>
      </c>
      <c r="D95" s="179" t="s">
        <v>118</v>
      </c>
      <c r="E95" s="180" t="s">
        <v>1683</v>
      </c>
      <c r="F95" s="181" t="s">
        <v>1684</v>
      </c>
      <c r="G95" s="182" t="s">
        <v>1677</v>
      </c>
      <c r="H95" s="183">
        <v>1</v>
      </c>
      <c r="I95" s="184"/>
      <c r="J95" s="185">
        <f>ROUND(I95*H95,2)</f>
        <v>0</v>
      </c>
      <c r="K95" s="181" t="s">
        <v>519</v>
      </c>
      <c r="L95" s="40"/>
      <c r="M95" s="186" t="s">
        <v>19</v>
      </c>
      <c r="N95" s="187" t="s">
        <v>39</v>
      </c>
      <c r="O95" s="65"/>
      <c r="P95" s="188">
        <f>O95*H95</f>
        <v>0</v>
      </c>
      <c r="Q95" s="188">
        <v>0</v>
      </c>
      <c r="R95" s="188">
        <f>Q95*H95</f>
        <v>0</v>
      </c>
      <c r="S95" s="188">
        <v>0</v>
      </c>
      <c r="T95" s="189">
        <f>S95*H95</f>
        <v>0</v>
      </c>
      <c r="U95" s="35"/>
      <c r="V95" s="35"/>
      <c r="W95" s="35"/>
      <c r="X95" s="35"/>
      <c r="Y95" s="35"/>
      <c r="Z95" s="35"/>
      <c r="AA95" s="35"/>
      <c r="AB95" s="35"/>
      <c r="AC95" s="35"/>
      <c r="AD95" s="35"/>
      <c r="AE95" s="35"/>
      <c r="AR95" s="190" t="s">
        <v>1678</v>
      </c>
      <c r="AT95" s="190" t="s">
        <v>118</v>
      </c>
      <c r="AU95" s="190" t="s">
        <v>78</v>
      </c>
      <c r="AY95" s="18" t="s">
        <v>117</v>
      </c>
      <c r="BE95" s="191">
        <f>IF(N95="základní",J95,0)</f>
        <v>0</v>
      </c>
      <c r="BF95" s="191">
        <f>IF(N95="snížená",J95,0)</f>
        <v>0</v>
      </c>
      <c r="BG95" s="191">
        <f>IF(N95="zákl. přenesená",J95,0)</f>
        <v>0</v>
      </c>
      <c r="BH95" s="191">
        <f>IF(N95="sníž. přenesená",J95,0)</f>
        <v>0</v>
      </c>
      <c r="BI95" s="191">
        <f>IF(N95="nulová",J95,0)</f>
        <v>0</v>
      </c>
      <c r="BJ95" s="18" t="s">
        <v>76</v>
      </c>
      <c r="BK95" s="191">
        <f>ROUND(I95*H95,2)</f>
        <v>0</v>
      </c>
      <c r="BL95" s="18" t="s">
        <v>1678</v>
      </c>
      <c r="BM95" s="190" t="s">
        <v>1685</v>
      </c>
    </row>
    <row r="96" spans="1:65" s="11" customFormat="1" ht="22.9" customHeight="1">
      <c r="B96" s="165"/>
      <c r="C96" s="166"/>
      <c r="D96" s="167" t="s">
        <v>67</v>
      </c>
      <c r="E96" s="208" t="s">
        <v>1686</v>
      </c>
      <c r="F96" s="208" t="s">
        <v>1687</v>
      </c>
      <c r="G96" s="166"/>
      <c r="H96" s="166"/>
      <c r="I96" s="169"/>
      <c r="J96" s="209">
        <f>BK96</f>
        <v>0</v>
      </c>
      <c r="K96" s="166"/>
      <c r="L96" s="171"/>
      <c r="M96" s="172"/>
      <c r="N96" s="173"/>
      <c r="O96" s="173"/>
      <c r="P96" s="174">
        <f>P97</f>
        <v>0</v>
      </c>
      <c r="Q96" s="173"/>
      <c r="R96" s="174">
        <f>R97</f>
        <v>0</v>
      </c>
      <c r="S96" s="173"/>
      <c r="T96" s="175">
        <f>T97</f>
        <v>0</v>
      </c>
      <c r="AR96" s="176" t="s">
        <v>141</v>
      </c>
      <c r="AT96" s="177" t="s">
        <v>67</v>
      </c>
      <c r="AU96" s="177" t="s">
        <v>76</v>
      </c>
      <c r="AY96" s="176" t="s">
        <v>117</v>
      </c>
      <c r="BK96" s="178">
        <f>BK97</f>
        <v>0</v>
      </c>
    </row>
    <row r="97" spans="1:65" s="2" customFormat="1" ht="16.5" customHeight="1">
      <c r="A97" s="35"/>
      <c r="B97" s="36"/>
      <c r="C97" s="179" t="s">
        <v>123</v>
      </c>
      <c r="D97" s="179" t="s">
        <v>118</v>
      </c>
      <c r="E97" s="180" t="s">
        <v>1688</v>
      </c>
      <c r="F97" s="181" t="s">
        <v>1687</v>
      </c>
      <c r="G97" s="182" t="s">
        <v>1677</v>
      </c>
      <c r="H97" s="183">
        <v>1</v>
      </c>
      <c r="I97" s="184"/>
      <c r="J97" s="185">
        <f>ROUND(I97*H97,2)</f>
        <v>0</v>
      </c>
      <c r="K97" s="181" t="s">
        <v>519</v>
      </c>
      <c r="L97" s="40"/>
      <c r="M97" s="186" t="s">
        <v>19</v>
      </c>
      <c r="N97" s="187" t="s">
        <v>39</v>
      </c>
      <c r="O97" s="65"/>
      <c r="P97" s="188">
        <f>O97*H97</f>
        <v>0</v>
      </c>
      <c r="Q97" s="188">
        <v>0</v>
      </c>
      <c r="R97" s="188">
        <f>Q97*H97</f>
        <v>0</v>
      </c>
      <c r="S97" s="188">
        <v>0</v>
      </c>
      <c r="T97" s="189">
        <f>S97*H97</f>
        <v>0</v>
      </c>
      <c r="U97" s="35"/>
      <c r="V97" s="35"/>
      <c r="W97" s="35"/>
      <c r="X97" s="35"/>
      <c r="Y97" s="35"/>
      <c r="Z97" s="35"/>
      <c r="AA97" s="35"/>
      <c r="AB97" s="35"/>
      <c r="AC97" s="35"/>
      <c r="AD97" s="35"/>
      <c r="AE97" s="35"/>
      <c r="AR97" s="190" t="s">
        <v>1678</v>
      </c>
      <c r="AT97" s="190" t="s">
        <v>118</v>
      </c>
      <c r="AU97" s="190" t="s">
        <v>78</v>
      </c>
      <c r="AY97" s="18" t="s">
        <v>117</v>
      </c>
      <c r="BE97" s="191">
        <f>IF(N97="základní",J97,0)</f>
        <v>0</v>
      </c>
      <c r="BF97" s="191">
        <f>IF(N97="snížená",J97,0)</f>
        <v>0</v>
      </c>
      <c r="BG97" s="191">
        <f>IF(N97="zákl. přenesená",J97,0)</f>
        <v>0</v>
      </c>
      <c r="BH97" s="191">
        <f>IF(N97="sníž. přenesená",J97,0)</f>
        <v>0</v>
      </c>
      <c r="BI97" s="191">
        <f>IF(N97="nulová",J97,0)</f>
        <v>0</v>
      </c>
      <c r="BJ97" s="18" t="s">
        <v>76</v>
      </c>
      <c r="BK97" s="191">
        <f>ROUND(I97*H97,2)</f>
        <v>0</v>
      </c>
      <c r="BL97" s="18" t="s">
        <v>1678</v>
      </c>
      <c r="BM97" s="190" t="s">
        <v>1689</v>
      </c>
    </row>
    <row r="98" spans="1:65" s="11" customFormat="1" ht="22.9" customHeight="1">
      <c r="B98" s="165"/>
      <c r="C98" s="166"/>
      <c r="D98" s="167" t="s">
        <v>67</v>
      </c>
      <c r="E98" s="208" t="s">
        <v>1690</v>
      </c>
      <c r="F98" s="208" t="s">
        <v>1691</v>
      </c>
      <c r="G98" s="166"/>
      <c r="H98" s="166"/>
      <c r="I98" s="169"/>
      <c r="J98" s="209">
        <f>BK98</f>
        <v>0</v>
      </c>
      <c r="K98" s="166"/>
      <c r="L98" s="171"/>
      <c r="M98" s="172"/>
      <c r="N98" s="173"/>
      <c r="O98" s="173"/>
      <c r="P98" s="174">
        <f>P99</f>
        <v>0</v>
      </c>
      <c r="Q98" s="173"/>
      <c r="R98" s="174">
        <f>R99</f>
        <v>0</v>
      </c>
      <c r="S98" s="173"/>
      <c r="T98" s="175">
        <f>T99</f>
        <v>0</v>
      </c>
      <c r="AR98" s="176" t="s">
        <v>141</v>
      </c>
      <c r="AT98" s="177" t="s">
        <v>67</v>
      </c>
      <c r="AU98" s="177" t="s">
        <v>76</v>
      </c>
      <c r="AY98" s="176" t="s">
        <v>117</v>
      </c>
      <c r="BK98" s="178">
        <f>BK99</f>
        <v>0</v>
      </c>
    </row>
    <row r="99" spans="1:65" s="2" customFormat="1" ht="16.5" customHeight="1">
      <c r="A99" s="35"/>
      <c r="B99" s="36"/>
      <c r="C99" s="179" t="s">
        <v>149</v>
      </c>
      <c r="D99" s="179" t="s">
        <v>118</v>
      </c>
      <c r="E99" s="180" t="s">
        <v>1692</v>
      </c>
      <c r="F99" s="181" t="s">
        <v>1693</v>
      </c>
      <c r="G99" s="182" t="s">
        <v>1677</v>
      </c>
      <c r="H99" s="183">
        <v>1</v>
      </c>
      <c r="I99" s="184"/>
      <c r="J99" s="185">
        <f>ROUND(I99*H99,2)</f>
        <v>0</v>
      </c>
      <c r="K99" s="181" t="s">
        <v>519</v>
      </c>
      <c r="L99" s="40"/>
      <c r="M99" s="186" t="s">
        <v>19</v>
      </c>
      <c r="N99" s="187" t="s">
        <v>39</v>
      </c>
      <c r="O99" s="65"/>
      <c r="P99" s="188">
        <f>O99*H99</f>
        <v>0</v>
      </c>
      <c r="Q99" s="188">
        <v>0</v>
      </c>
      <c r="R99" s="188">
        <f>Q99*H99</f>
        <v>0</v>
      </c>
      <c r="S99" s="188">
        <v>0</v>
      </c>
      <c r="T99" s="189">
        <f>S99*H99</f>
        <v>0</v>
      </c>
      <c r="U99" s="35"/>
      <c r="V99" s="35"/>
      <c r="W99" s="35"/>
      <c r="X99" s="35"/>
      <c r="Y99" s="35"/>
      <c r="Z99" s="35"/>
      <c r="AA99" s="35"/>
      <c r="AB99" s="35"/>
      <c r="AC99" s="35"/>
      <c r="AD99" s="35"/>
      <c r="AE99" s="35"/>
      <c r="AR99" s="190" t="s">
        <v>1678</v>
      </c>
      <c r="AT99" s="190" t="s">
        <v>118</v>
      </c>
      <c r="AU99" s="190" t="s">
        <v>78</v>
      </c>
      <c r="AY99" s="18" t="s">
        <v>117</v>
      </c>
      <c r="BE99" s="191">
        <f>IF(N99="základní",J99,0)</f>
        <v>0</v>
      </c>
      <c r="BF99" s="191">
        <f>IF(N99="snížená",J99,0)</f>
        <v>0</v>
      </c>
      <c r="BG99" s="191">
        <f>IF(N99="zákl. přenesená",J99,0)</f>
        <v>0</v>
      </c>
      <c r="BH99" s="191">
        <f>IF(N99="sníž. přenesená",J99,0)</f>
        <v>0</v>
      </c>
      <c r="BI99" s="191">
        <f>IF(N99="nulová",J99,0)</f>
        <v>0</v>
      </c>
      <c r="BJ99" s="18" t="s">
        <v>76</v>
      </c>
      <c r="BK99" s="191">
        <f>ROUND(I99*H99,2)</f>
        <v>0</v>
      </c>
      <c r="BL99" s="18" t="s">
        <v>1678</v>
      </c>
      <c r="BM99" s="190" t="s">
        <v>1694</v>
      </c>
    </row>
    <row r="100" spans="1:65" s="11" customFormat="1" ht="22.9" customHeight="1">
      <c r="B100" s="165"/>
      <c r="C100" s="166"/>
      <c r="D100" s="167" t="s">
        <v>67</v>
      </c>
      <c r="E100" s="208" t="s">
        <v>1695</v>
      </c>
      <c r="F100" s="208" t="s">
        <v>1696</v>
      </c>
      <c r="G100" s="166"/>
      <c r="H100" s="166"/>
      <c r="I100" s="169"/>
      <c r="J100" s="209">
        <f>BK100</f>
        <v>0</v>
      </c>
      <c r="K100" s="166"/>
      <c r="L100" s="171"/>
      <c r="M100" s="172"/>
      <c r="N100" s="173"/>
      <c r="O100" s="173"/>
      <c r="P100" s="174">
        <f>P101</f>
        <v>0</v>
      </c>
      <c r="Q100" s="173"/>
      <c r="R100" s="174">
        <f>R101</f>
        <v>0</v>
      </c>
      <c r="S100" s="173"/>
      <c r="T100" s="175">
        <f>T101</f>
        <v>0</v>
      </c>
      <c r="AR100" s="176" t="s">
        <v>141</v>
      </c>
      <c r="AT100" s="177" t="s">
        <v>67</v>
      </c>
      <c r="AU100" s="177" t="s">
        <v>76</v>
      </c>
      <c r="AY100" s="176" t="s">
        <v>117</v>
      </c>
      <c r="BK100" s="178">
        <f>BK101</f>
        <v>0</v>
      </c>
    </row>
    <row r="101" spans="1:65" s="2" customFormat="1" ht="16.5" customHeight="1">
      <c r="A101" s="35"/>
      <c r="B101" s="36"/>
      <c r="C101" s="179" t="s">
        <v>141</v>
      </c>
      <c r="D101" s="179" t="s">
        <v>118</v>
      </c>
      <c r="E101" s="180" t="s">
        <v>1697</v>
      </c>
      <c r="F101" s="181" t="s">
        <v>1696</v>
      </c>
      <c r="G101" s="182" t="s">
        <v>1677</v>
      </c>
      <c r="H101" s="183">
        <v>1</v>
      </c>
      <c r="I101" s="184"/>
      <c r="J101" s="185">
        <f>ROUND(I101*H101,2)</f>
        <v>0</v>
      </c>
      <c r="K101" s="181" t="s">
        <v>519</v>
      </c>
      <c r="L101" s="40"/>
      <c r="M101" s="196" t="s">
        <v>19</v>
      </c>
      <c r="N101" s="197" t="s">
        <v>39</v>
      </c>
      <c r="O101" s="198"/>
      <c r="P101" s="199">
        <f>O101*H101</f>
        <v>0</v>
      </c>
      <c r="Q101" s="199">
        <v>0</v>
      </c>
      <c r="R101" s="199">
        <f>Q101*H101</f>
        <v>0</v>
      </c>
      <c r="S101" s="199">
        <v>0</v>
      </c>
      <c r="T101" s="200">
        <f>S101*H101</f>
        <v>0</v>
      </c>
      <c r="U101" s="35"/>
      <c r="V101" s="35"/>
      <c r="W101" s="35"/>
      <c r="X101" s="35"/>
      <c r="Y101" s="35"/>
      <c r="Z101" s="35"/>
      <c r="AA101" s="35"/>
      <c r="AB101" s="35"/>
      <c r="AC101" s="35"/>
      <c r="AD101" s="35"/>
      <c r="AE101" s="35"/>
      <c r="AR101" s="190" t="s">
        <v>1678</v>
      </c>
      <c r="AT101" s="190" t="s">
        <v>118</v>
      </c>
      <c r="AU101" s="190" t="s">
        <v>78</v>
      </c>
      <c r="AY101" s="18" t="s">
        <v>117</v>
      </c>
      <c r="BE101" s="191">
        <f>IF(N101="základní",J101,0)</f>
        <v>0</v>
      </c>
      <c r="BF101" s="191">
        <f>IF(N101="snížená",J101,0)</f>
        <v>0</v>
      </c>
      <c r="BG101" s="191">
        <f>IF(N101="zákl. přenesená",J101,0)</f>
        <v>0</v>
      </c>
      <c r="BH101" s="191">
        <f>IF(N101="sníž. přenesená",J101,0)</f>
        <v>0</v>
      </c>
      <c r="BI101" s="191">
        <f>IF(N101="nulová",J101,0)</f>
        <v>0</v>
      </c>
      <c r="BJ101" s="18" t="s">
        <v>76</v>
      </c>
      <c r="BK101" s="191">
        <f>ROUND(I101*H101,2)</f>
        <v>0</v>
      </c>
      <c r="BL101" s="18" t="s">
        <v>1678</v>
      </c>
      <c r="BM101" s="190" t="s">
        <v>1698</v>
      </c>
    </row>
    <row r="102" spans="1:65" s="2" customFormat="1" ht="6.95" customHeight="1">
      <c r="A102" s="35"/>
      <c r="B102" s="48"/>
      <c r="C102" s="49"/>
      <c r="D102" s="49"/>
      <c r="E102" s="49"/>
      <c r="F102" s="49"/>
      <c r="G102" s="49"/>
      <c r="H102" s="49"/>
      <c r="I102" s="137"/>
      <c r="J102" s="49"/>
      <c r="K102" s="49"/>
      <c r="L102" s="40"/>
      <c r="M102" s="35"/>
      <c r="O102" s="35"/>
      <c r="P102" s="35"/>
      <c r="Q102" s="35"/>
      <c r="R102" s="35"/>
      <c r="S102" s="35"/>
      <c r="T102" s="35"/>
      <c r="U102" s="35"/>
      <c r="V102" s="35"/>
      <c r="W102" s="35"/>
      <c r="X102" s="35"/>
      <c r="Y102" s="35"/>
      <c r="Z102" s="35"/>
      <c r="AA102" s="35"/>
      <c r="AB102" s="35"/>
      <c r="AC102" s="35"/>
      <c r="AD102" s="35"/>
      <c r="AE102" s="35"/>
    </row>
  </sheetData>
  <sheetProtection algorithmName="SHA-512" hashValue="RK0V/tHZUVHAk28AXD13h6Dn3B9ab4LbdzD32Uci3dCKT0lf8NbH5xwPIU5pmY/5kpt0zx21yimztgJESWGFtA==" saltValue="CZWc5lJ+F4MYCQeU3LHt498mn2fdpxy9DU9eP4d3m0F2l82NWoy+PxUs4peZt6Q7kpaCIfZ9LURatQZCR024FQ==" spinCount="100000" sheet="1" objects="1" scenarios="1" formatColumns="0" formatRows="0" autoFilter="0"/>
  <autoFilter ref="C85:K101"/>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4.25"/>
  <cols>
    <col min="1" max="1" width="8.33203125" style="258" customWidth="1"/>
    <col min="2" max="2" width="1.6640625" style="258" customWidth="1"/>
    <col min="3" max="4" width="5" style="258" customWidth="1"/>
    <col min="5" max="5" width="11.6640625" style="258" customWidth="1"/>
    <col min="6" max="6" width="9.1640625" style="258" customWidth="1"/>
    <col min="7" max="7" width="5" style="258" customWidth="1"/>
    <col min="8" max="8" width="77.83203125" style="258" customWidth="1"/>
    <col min="9" max="10" width="20" style="258" customWidth="1"/>
    <col min="11" max="11" width="1.6640625" style="258" customWidth="1"/>
  </cols>
  <sheetData>
    <row r="1" spans="2:11" s="1" customFormat="1" ht="37.5" customHeight="1"/>
    <row r="2" spans="2:11" s="1" customFormat="1" ht="7.5" customHeight="1">
      <c r="B2" s="259"/>
      <c r="C2" s="260"/>
      <c r="D2" s="260"/>
      <c r="E2" s="260"/>
      <c r="F2" s="260"/>
      <c r="G2" s="260"/>
      <c r="H2" s="260"/>
      <c r="I2" s="260"/>
      <c r="J2" s="260"/>
      <c r="K2" s="261"/>
    </row>
    <row r="3" spans="2:11" s="16" customFormat="1" ht="45" customHeight="1">
      <c r="B3" s="262"/>
      <c r="C3" s="387" t="s">
        <v>1699</v>
      </c>
      <c r="D3" s="387"/>
      <c r="E3" s="387"/>
      <c r="F3" s="387"/>
      <c r="G3" s="387"/>
      <c r="H3" s="387"/>
      <c r="I3" s="387"/>
      <c r="J3" s="387"/>
      <c r="K3" s="263"/>
    </row>
    <row r="4" spans="2:11" s="1" customFormat="1" ht="25.5" customHeight="1">
      <c r="B4" s="264"/>
      <c r="C4" s="392" t="s">
        <v>1700</v>
      </c>
      <c r="D4" s="392"/>
      <c r="E4" s="392"/>
      <c r="F4" s="392"/>
      <c r="G4" s="392"/>
      <c r="H4" s="392"/>
      <c r="I4" s="392"/>
      <c r="J4" s="392"/>
      <c r="K4" s="265"/>
    </row>
    <row r="5" spans="2:11" s="1" customFormat="1" ht="5.25" customHeight="1">
      <c r="B5" s="264"/>
      <c r="C5" s="266"/>
      <c r="D5" s="266"/>
      <c r="E5" s="266"/>
      <c r="F5" s="266"/>
      <c r="G5" s="266"/>
      <c r="H5" s="266"/>
      <c r="I5" s="266"/>
      <c r="J5" s="266"/>
      <c r="K5" s="265"/>
    </row>
    <row r="6" spans="2:11" s="1" customFormat="1" ht="15" customHeight="1">
      <c r="B6" s="264"/>
      <c r="C6" s="391" t="s">
        <v>1701</v>
      </c>
      <c r="D6" s="391"/>
      <c r="E6" s="391"/>
      <c r="F6" s="391"/>
      <c r="G6" s="391"/>
      <c r="H6" s="391"/>
      <c r="I6" s="391"/>
      <c r="J6" s="391"/>
      <c r="K6" s="265"/>
    </row>
    <row r="7" spans="2:11" s="1" customFormat="1" ht="15" customHeight="1">
      <c r="B7" s="268"/>
      <c r="C7" s="391" t="s">
        <v>1702</v>
      </c>
      <c r="D7" s="391"/>
      <c r="E7" s="391"/>
      <c r="F7" s="391"/>
      <c r="G7" s="391"/>
      <c r="H7" s="391"/>
      <c r="I7" s="391"/>
      <c r="J7" s="391"/>
      <c r="K7" s="265"/>
    </row>
    <row r="8" spans="2:11" s="1" customFormat="1" ht="12.75" customHeight="1">
      <c r="B8" s="268"/>
      <c r="C8" s="267"/>
      <c r="D8" s="267"/>
      <c r="E8" s="267"/>
      <c r="F8" s="267"/>
      <c r="G8" s="267"/>
      <c r="H8" s="267"/>
      <c r="I8" s="267"/>
      <c r="J8" s="267"/>
      <c r="K8" s="265"/>
    </row>
    <row r="9" spans="2:11" s="1" customFormat="1" ht="15" customHeight="1">
      <c r="B9" s="268"/>
      <c r="C9" s="391" t="s">
        <v>1703</v>
      </c>
      <c r="D9" s="391"/>
      <c r="E9" s="391"/>
      <c r="F9" s="391"/>
      <c r="G9" s="391"/>
      <c r="H9" s="391"/>
      <c r="I9" s="391"/>
      <c r="J9" s="391"/>
      <c r="K9" s="265"/>
    </row>
    <row r="10" spans="2:11" s="1" customFormat="1" ht="15" customHeight="1">
      <c r="B10" s="268"/>
      <c r="C10" s="267"/>
      <c r="D10" s="391" t="s">
        <v>1704</v>
      </c>
      <c r="E10" s="391"/>
      <c r="F10" s="391"/>
      <c r="G10" s="391"/>
      <c r="H10" s="391"/>
      <c r="I10" s="391"/>
      <c r="J10" s="391"/>
      <c r="K10" s="265"/>
    </row>
    <row r="11" spans="2:11" s="1" customFormat="1" ht="15" customHeight="1">
      <c r="B11" s="268"/>
      <c r="C11" s="269"/>
      <c r="D11" s="391" t="s">
        <v>1705</v>
      </c>
      <c r="E11" s="391"/>
      <c r="F11" s="391"/>
      <c r="G11" s="391"/>
      <c r="H11" s="391"/>
      <c r="I11" s="391"/>
      <c r="J11" s="391"/>
      <c r="K11" s="265"/>
    </row>
    <row r="12" spans="2:11" s="1" customFormat="1" ht="15" customHeight="1">
      <c r="B12" s="268"/>
      <c r="C12" s="269"/>
      <c r="D12" s="267"/>
      <c r="E12" s="267"/>
      <c r="F12" s="267"/>
      <c r="G12" s="267"/>
      <c r="H12" s="267"/>
      <c r="I12" s="267"/>
      <c r="J12" s="267"/>
      <c r="K12" s="265"/>
    </row>
    <row r="13" spans="2:11" s="1" customFormat="1" ht="15" customHeight="1">
      <c r="B13" s="268"/>
      <c r="C13" s="269"/>
      <c r="D13" s="270" t="s">
        <v>1706</v>
      </c>
      <c r="E13" s="267"/>
      <c r="F13" s="267"/>
      <c r="G13" s="267"/>
      <c r="H13" s="267"/>
      <c r="I13" s="267"/>
      <c r="J13" s="267"/>
      <c r="K13" s="265"/>
    </row>
    <row r="14" spans="2:11" s="1" customFormat="1" ht="12.75" customHeight="1">
      <c r="B14" s="268"/>
      <c r="C14" s="269"/>
      <c r="D14" s="269"/>
      <c r="E14" s="269"/>
      <c r="F14" s="269"/>
      <c r="G14" s="269"/>
      <c r="H14" s="269"/>
      <c r="I14" s="269"/>
      <c r="J14" s="269"/>
      <c r="K14" s="265"/>
    </row>
    <row r="15" spans="2:11" s="1" customFormat="1" ht="15" customHeight="1">
      <c r="B15" s="268"/>
      <c r="C15" s="269"/>
      <c r="D15" s="391" t="s">
        <v>1707</v>
      </c>
      <c r="E15" s="391"/>
      <c r="F15" s="391"/>
      <c r="G15" s="391"/>
      <c r="H15" s="391"/>
      <c r="I15" s="391"/>
      <c r="J15" s="391"/>
      <c r="K15" s="265"/>
    </row>
    <row r="16" spans="2:11" s="1" customFormat="1" ht="15" customHeight="1">
      <c r="B16" s="268"/>
      <c r="C16" s="269"/>
      <c r="D16" s="391" t="s">
        <v>1708</v>
      </c>
      <c r="E16" s="391"/>
      <c r="F16" s="391"/>
      <c r="G16" s="391"/>
      <c r="H16" s="391"/>
      <c r="I16" s="391"/>
      <c r="J16" s="391"/>
      <c r="K16" s="265"/>
    </row>
    <row r="17" spans="2:11" s="1" customFormat="1" ht="15" customHeight="1">
      <c r="B17" s="268"/>
      <c r="C17" s="269"/>
      <c r="D17" s="391" t="s">
        <v>1709</v>
      </c>
      <c r="E17" s="391"/>
      <c r="F17" s="391"/>
      <c r="G17" s="391"/>
      <c r="H17" s="391"/>
      <c r="I17" s="391"/>
      <c r="J17" s="391"/>
      <c r="K17" s="265"/>
    </row>
    <row r="18" spans="2:11" s="1" customFormat="1" ht="15" customHeight="1">
      <c r="B18" s="268"/>
      <c r="C18" s="269"/>
      <c r="D18" s="269"/>
      <c r="E18" s="271" t="s">
        <v>75</v>
      </c>
      <c r="F18" s="391" t="s">
        <v>1710</v>
      </c>
      <c r="G18" s="391"/>
      <c r="H18" s="391"/>
      <c r="I18" s="391"/>
      <c r="J18" s="391"/>
      <c r="K18" s="265"/>
    </row>
    <row r="19" spans="2:11" s="1" customFormat="1" ht="15" customHeight="1">
      <c r="B19" s="268"/>
      <c r="C19" s="269"/>
      <c r="D19" s="269"/>
      <c r="E19" s="271" t="s">
        <v>1711</v>
      </c>
      <c r="F19" s="391" t="s">
        <v>1712</v>
      </c>
      <c r="G19" s="391"/>
      <c r="H19" s="391"/>
      <c r="I19" s="391"/>
      <c r="J19" s="391"/>
      <c r="K19" s="265"/>
    </row>
    <row r="20" spans="2:11" s="1" customFormat="1" ht="15" customHeight="1">
      <c r="B20" s="268"/>
      <c r="C20" s="269"/>
      <c r="D20" s="269"/>
      <c r="E20" s="271" t="s">
        <v>1713</v>
      </c>
      <c r="F20" s="391" t="s">
        <v>1714</v>
      </c>
      <c r="G20" s="391"/>
      <c r="H20" s="391"/>
      <c r="I20" s="391"/>
      <c r="J20" s="391"/>
      <c r="K20" s="265"/>
    </row>
    <row r="21" spans="2:11" s="1" customFormat="1" ht="15" customHeight="1">
      <c r="B21" s="268"/>
      <c r="C21" s="269"/>
      <c r="D21" s="269"/>
      <c r="E21" s="271" t="s">
        <v>1715</v>
      </c>
      <c r="F21" s="391" t="s">
        <v>1716</v>
      </c>
      <c r="G21" s="391"/>
      <c r="H21" s="391"/>
      <c r="I21" s="391"/>
      <c r="J21" s="391"/>
      <c r="K21" s="265"/>
    </row>
    <row r="22" spans="2:11" s="1" customFormat="1" ht="15" customHeight="1">
      <c r="B22" s="268"/>
      <c r="C22" s="269"/>
      <c r="D22" s="269"/>
      <c r="E22" s="271" t="s">
        <v>1717</v>
      </c>
      <c r="F22" s="391" t="s">
        <v>1718</v>
      </c>
      <c r="G22" s="391"/>
      <c r="H22" s="391"/>
      <c r="I22" s="391"/>
      <c r="J22" s="391"/>
      <c r="K22" s="265"/>
    </row>
    <row r="23" spans="2:11" s="1" customFormat="1" ht="15" customHeight="1">
      <c r="B23" s="268"/>
      <c r="C23" s="269"/>
      <c r="D23" s="269"/>
      <c r="E23" s="271" t="s">
        <v>1719</v>
      </c>
      <c r="F23" s="391" t="s">
        <v>1720</v>
      </c>
      <c r="G23" s="391"/>
      <c r="H23" s="391"/>
      <c r="I23" s="391"/>
      <c r="J23" s="391"/>
      <c r="K23" s="265"/>
    </row>
    <row r="24" spans="2:11" s="1" customFormat="1" ht="12.75" customHeight="1">
      <c r="B24" s="268"/>
      <c r="C24" s="269"/>
      <c r="D24" s="269"/>
      <c r="E24" s="269"/>
      <c r="F24" s="269"/>
      <c r="G24" s="269"/>
      <c r="H24" s="269"/>
      <c r="I24" s="269"/>
      <c r="J24" s="269"/>
      <c r="K24" s="265"/>
    </row>
    <row r="25" spans="2:11" s="1" customFormat="1" ht="15" customHeight="1">
      <c r="B25" s="268"/>
      <c r="C25" s="391" t="s">
        <v>1721</v>
      </c>
      <c r="D25" s="391"/>
      <c r="E25" s="391"/>
      <c r="F25" s="391"/>
      <c r="G25" s="391"/>
      <c r="H25" s="391"/>
      <c r="I25" s="391"/>
      <c r="J25" s="391"/>
      <c r="K25" s="265"/>
    </row>
    <row r="26" spans="2:11" s="1" customFormat="1" ht="15" customHeight="1">
      <c r="B26" s="268"/>
      <c r="C26" s="391" t="s">
        <v>1722</v>
      </c>
      <c r="D26" s="391"/>
      <c r="E26" s="391"/>
      <c r="F26" s="391"/>
      <c r="G26" s="391"/>
      <c r="H26" s="391"/>
      <c r="I26" s="391"/>
      <c r="J26" s="391"/>
      <c r="K26" s="265"/>
    </row>
    <row r="27" spans="2:11" s="1" customFormat="1" ht="15" customHeight="1">
      <c r="B27" s="268"/>
      <c r="C27" s="267"/>
      <c r="D27" s="391" t="s">
        <v>1723</v>
      </c>
      <c r="E27" s="391"/>
      <c r="F27" s="391"/>
      <c r="G27" s="391"/>
      <c r="H27" s="391"/>
      <c r="I27" s="391"/>
      <c r="J27" s="391"/>
      <c r="K27" s="265"/>
    </row>
    <row r="28" spans="2:11" s="1" customFormat="1" ht="15" customHeight="1">
      <c r="B28" s="268"/>
      <c r="C28" s="269"/>
      <c r="D28" s="391" t="s">
        <v>1724</v>
      </c>
      <c r="E28" s="391"/>
      <c r="F28" s="391"/>
      <c r="G28" s="391"/>
      <c r="H28" s="391"/>
      <c r="I28" s="391"/>
      <c r="J28" s="391"/>
      <c r="K28" s="265"/>
    </row>
    <row r="29" spans="2:11" s="1" customFormat="1" ht="12.75" customHeight="1">
      <c r="B29" s="268"/>
      <c r="C29" s="269"/>
      <c r="D29" s="269"/>
      <c r="E29" s="269"/>
      <c r="F29" s="269"/>
      <c r="G29" s="269"/>
      <c r="H29" s="269"/>
      <c r="I29" s="269"/>
      <c r="J29" s="269"/>
      <c r="K29" s="265"/>
    </row>
    <row r="30" spans="2:11" s="1" customFormat="1" ht="15" customHeight="1">
      <c r="B30" s="268"/>
      <c r="C30" s="269"/>
      <c r="D30" s="391" t="s">
        <v>1725</v>
      </c>
      <c r="E30" s="391"/>
      <c r="F30" s="391"/>
      <c r="G30" s="391"/>
      <c r="H30" s="391"/>
      <c r="I30" s="391"/>
      <c r="J30" s="391"/>
      <c r="K30" s="265"/>
    </row>
    <row r="31" spans="2:11" s="1" customFormat="1" ht="15" customHeight="1">
      <c r="B31" s="268"/>
      <c r="C31" s="269"/>
      <c r="D31" s="391" t="s">
        <v>1726</v>
      </c>
      <c r="E31" s="391"/>
      <c r="F31" s="391"/>
      <c r="G31" s="391"/>
      <c r="H31" s="391"/>
      <c r="I31" s="391"/>
      <c r="J31" s="391"/>
      <c r="K31" s="265"/>
    </row>
    <row r="32" spans="2:11" s="1" customFormat="1" ht="12.75" customHeight="1">
      <c r="B32" s="268"/>
      <c r="C32" s="269"/>
      <c r="D32" s="269"/>
      <c r="E32" s="269"/>
      <c r="F32" s="269"/>
      <c r="G32" s="269"/>
      <c r="H32" s="269"/>
      <c r="I32" s="269"/>
      <c r="J32" s="269"/>
      <c r="K32" s="265"/>
    </row>
    <row r="33" spans="2:11" s="1" customFormat="1" ht="15" customHeight="1">
      <c r="B33" s="268"/>
      <c r="C33" s="269"/>
      <c r="D33" s="391" t="s">
        <v>1727</v>
      </c>
      <c r="E33" s="391"/>
      <c r="F33" s="391"/>
      <c r="G33" s="391"/>
      <c r="H33" s="391"/>
      <c r="I33" s="391"/>
      <c r="J33" s="391"/>
      <c r="K33" s="265"/>
    </row>
    <row r="34" spans="2:11" s="1" customFormat="1" ht="15" customHeight="1">
      <c r="B34" s="268"/>
      <c r="C34" s="269"/>
      <c r="D34" s="391" t="s">
        <v>1728</v>
      </c>
      <c r="E34" s="391"/>
      <c r="F34" s="391"/>
      <c r="G34" s="391"/>
      <c r="H34" s="391"/>
      <c r="I34" s="391"/>
      <c r="J34" s="391"/>
      <c r="K34" s="265"/>
    </row>
    <row r="35" spans="2:11" s="1" customFormat="1" ht="15" customHeight="1">
      <c r="B35" s="268"/>
      <c r="C35" s="269"/>
      <c r="D35" s="391" t="s">
        <v>1729</v>
      </c>
      <c r="E35" s="391"/>
      <c r="F35" s="391"/>
      <c r="G35" s="391"/>
      <c r="H35" s="391"/>
      <c r="I35" s="391"/>
      <c r="J35" s="391"/>
      <c r="K35" s="265"/>
    </row>
    <row r="36" spans="2:11" s="1" customFormat="1" ht="15" customHeight="1">
      <c r="B36" s="268"/>
      <c r="C36" s="269"/>
      <c r="D36" s="267"/>
      <c r="E36" s="270" t="s">
        <v>103</v>
      </c>
      <c r="F36" s="267"/>
      <c r="G36" s="391" t="s">
        <v>1730</v>
      </c>
      <c r="H36" s="391"/>
      <c r="I36" s="391"/>
      <c r="J36" s="391"/>
      <c r="K36" s="265"/>
    </row>
    <row r="37" spans="2:11" s="1" customFormat="1" ht="30.75" customHeight="1">
      <c r="B37" s="268"/>
      <c r="C37" s="269"/>
      <c r="D37" s="267"/>
      <c r="E37" s="270" t="s">
        <v>1731</v>
      </c>
      <c r="F37" s="267"/>
      <c r="G37" s="391" t="s">
        <v>1732</v>
      </c>
      <c r="H37" s="391"/>
      <c r="I37" s="391"/>
      <c r="J37" s="391"/>
      <c r="K37" s="265"/>
    </row>
    <row r="38" spans="2:11" s="1" customFormat="1" ht="15" customHeight="1">
      <c r="B38" s="268"/>
      <c r="C38" s="269"/>
      <c r="D38" s="267"/>
      <c r="E38" s="270" t="s">
        <v>49</v>
      </c>
      <c r="F38" s="267"/>
      <c r="G38" s="391" t="s">
        <v>1733</v>
      </c>
      <c r="H38" s="391"/>
      <c r="I38" s="391"/>
      <c r="J38" s="391"/>
      <c r="K38" s="265"/>
    </row>
    <row r="39" spans="2:11" s="1" customFormat="1" ht="15" customHeight="1">
      <c r="B39" s="268"/>
      <c r="C39" s="269"/>
      <c r="D39" s="267"/>
      <c r="E39" s="270" t="s">
        <v>50</v>
      </c>
      <c r="F39" s="267"/>
      <c r="G39" s="391" t="s">
        <v>1734</v>
      </c>
      <c r="H39" s="391"/>
      <c r="I39" s="391"/>
      <c r="J39" s="391"/>
      <c r="K39" s="265"/>
    </row>
    <row r="40" spans="2:11" s="1" customFormat="1" ht="15" customHeight="1">
      <c r="B40" s="268"/>
      <c r="C40" s="269"/>
      <c r="D40" s="267"/>
      <c r="E40" s="270" t="s">
        <v>104</v>
      </c>
      <c r="F40" s="267"/>
      <c r="G40" s="391" t="s">
        <v>1735</v>
      </c>
      <c r="H40" s="391"/>
      <c r="I40" s="391"/>
      <c r="J40" s="391"/>
      <c r="K40" s="265"/>
    </row>
    <row r="41" spans="2:11" s="1" customFormat="1" ht="15" customHeight="1">
      <c r="B41" s="268"/>
      <c r="C41" s="269"/>
      <c r="D41" s="267"/>
      <c r="E41" s="270" t="s">
        <v>105</v>
      </c>
      <c r="F41" s="267"/>
      <c r="G41" s="391" t="s">
        <v>1736</v>
      </c>
      <c r="H41" s="391"/>
      <c r="I41" s="391"/>
      <c r="J41" s="391"/>
      <c r="K41" s="265"/>
    </row>
    <row r="42" spans="2:11" s="1" customFormat="1" ht="15" customHeight="1">
      <c r="B42" s="268"/>
      <c r="C42" s="269"/>
      <c r="D42" s="267"/>
      <c r="E42" s="270" t="s">
        <v>1737</v>
      </c>
      <c r="F42" s="267"/>
      <c r="G42" s="391" t="s">
        <v>1738</v>
      </c>
      <c r="H42" s="391"/>
      <c r="I42" s="391"/>
      <c r="J42" s="391"/>
      <c r="K42" s="265"/>
    </row>
    <row r="43" spans="2:11" s="1" customFormat="1" ht="15" customHeight="1">
      <c r="B43" s="268"/>
      <c r="C43" s="269"/>
      <c r="D43" s="267"/>
      <c r="E43" s="270"/>
      <c r="F43" s="267"/>
      <c r="G43" s="391" t="s">
        <v>1739</v>
      </c>
      <c r="H43" s="391"/>
      <c r="I43" s="391"/>
      <c r="J43" s="391"/>
      <c r="K43" s="265"/>
    </row>
    <row r="44" spans="2:11" s="1" customFormat="1" ht="15" customHeight="1">
      <c r="B44" s="268"/>
      <c r="C44" s="269"/>
      <c r="D44" s="267"/>
      <c r="E44" s="270" t="s">
        <v>1740</v>
      </c>
      <c r="F44" s="267"/>
      <c r="G44" s="391" t="s">
        <v>1741</v>
      </c>
      <c r="H44" s="391"/>
      <c r="I44" s="391"/>
      <c r="J44" s="391"/>
      <c r="K44" s="265"/>
    </row>
    <row r="45" spans="2:11" s="1" customFormat="1" ht="15" customHeight="1">
      <c r="B45" s="268"/>
      <c r="C45" s="269"/>
      <c r="D45" s="267"/>
      <c r="E45" s="270" t="s">
        <v>107</v>
      </c>
      <c r="F45" s="267"/>
      <c r="G45" s="391" t="s">
        <v>1742</v>
      </c>
      <c r="H45" s="391"/>
      <c r="I45" s="391"/>
      <c r="J45" s="391"/>
      <c r="K45" s="265"/>
    </row>
    <row r="46" spans="2:11" s="1" customFormat="1" ht="12.75" customHeight="1">
      <c r="B46" s="268"/>
      <c r="C46" s="269"/>
      <c r="D46" s="267"/>
      <c r="E46" s="267"/>
      <c r="F46" s="267"/>
      <c r="G46" s="267"/>
      <c r="H46" s="267"/>
      <c r="I46" s="267"/>
      <c r="J46" s="267"/>
      <c r="K46" s="265"/>
    </row>
    <row r="47" spans="2:11" s="1" customFormat="1" ht="15" customHeight="1">
      <c r="B47" s="268"/>
      <c r="C47" s="269"/>
      <c r="D47" s="391" t="s">
        <v>1743</v>
      </c>
      <c r="E47" s="391"/>
      <c r="F47" s="391"/>
      <c r="G47" s="391"/>
      <c r="H47" s="391"/>
      <c r="I47" s="391"/>
      <c r="J47" s="391"/>
      <c r="K47" s="265"/>
    </row>
    <row r="48" spans="2:11" s="1" customFormat="1" ht="15" customHeight="1">
      <c r="B48" s="268"/>
      <c r="C48" s="269"/>
      <c r="D48" s="269"/>
      <c r="E48" s="391" t="s">
        <v>1744</v>
      </c>
      <c r="F48" s="391"/>
      <c r="G48" s="391"/>
      <c r="H48" s="391"/>
      <c r="I48" s="391"/>
      <c r="J48" s="391"/>
      <c r="K48" s="265"/>
    </row>
    <row r="49" spans="2:11" s="1" customFormat="1" ht="15" customHeight="1">
      <c r="B49" s="268"/>
      <c r="C49" s="269"/>
      <c r="D49" s="269"/>
      <c r="E49" s="391" t="s">
        <v>1745</v>
      </c>
      <c r="F49" s="391"/>
      <c r="G49" s="391"/>
      <c r="H49" s="391"/>
      <c r="I49" s="391"/>
      <c r="J49" s="391"/>
      <c r="K49" s="265"/>
    </row>
    <row r="50" spans="2:11" s="1" customFormat="1" ht="15" customHeight="1">
      <c r="B50" s="268"/>
      <c r="C50" s="269"/>
      <c r="D50" s="269"/>
      <c r="E50" s="391" t="s">
        <v>1746</v>
      </c>
      <c r="F50" s="391"/>
      <c r="G50" s="391"/>
      <c r="H50" s="391"/>
      <c r="I50" s="391"/>
      <c r="J50" s="391"/>
      <c r="K50" s="265"/>
    </row>
    <row r="51" spans="2:11" s="1" customFormat="1" ht="15" customHeight="1">
      <c r="B51" s="268"/>
      <c r="C51" s="269"/>
      <c r="D51" s="391" t="s">
        <v>1747</v>
      </c>
      <c r="E51" s="391"/>
      <c r="F51" s="391"/>
      <c r="G51" s="391"/>
      <c r="H51" s="391"/>
      <c r="I51" s="391"/>
      <c r="J51" s="391"/>
      <c r="K51" s="265"/>
    </row>
    <row r="52" spans="2:11" s="1" customFormat="1" ht="25.5" customHeight="1">
      <c r="B52" s="264"/>
      <c r="C52" s="392" t="s">
        <v>1748</v>
      </c>
      <c r="D52" s="392"/>
      <c r="E52" s="392"/>
      <c r="F52" s="392"/>
      <c r="G52" s="392"/>
      <c r="H52" s="392"/>
      <c r="I52" s="392"/>
      <c r="J52" s="392"/>
      <c r="K52" s="265"/>
    </row>
    <row r="53" spans="2:11" s="1" customFormat="1" ht="5.25" customHeight="1">
      <c r="B53" s="264"/>
      <c r="C53" s="266"/>
      <c r="D53" s="266"/>
      <c r="E53" s="266"/>
      <c r="F53" s="266"/>
      <c r="G53" s="266"/>
      <c r="H53" s="266"/>
      <c r="I53" s="266"/>
      <c r="J53" s="266"/>
      <c r="K53" s="265"/>
    </row>
    <row r="54" spans="2:11" s="1" customFormat="1" ht="15" customHeight="1">
      <c r="B54" s="264"/>
      <c r="C54" s="391" t="s">
        <v>1749</v>
      </c>
      <c r="D54" s="391"/>
      <c r="E54" s="391"/>
      <c r="F54" s="391"/>
      <c r="G54" s="391"/>
      <c r="H54" s="391"/>
      <c r="I54" s="391"/>
      <c r="J54" s="391"/>
      <c r="K54" s="265"/>
    </row>
    <row r="55" spans="2:11" s="1" customFormat="1" ht="15" customHeight="1">
      <c r="B55" s="264"/>
      <c r="C55" s="391" t="s">
        <v>1750</v>
      </c>
      <c r="D55" s="391"/>
      <c r="E55" s="391"/>
      <c r="F55" s="391"/>
      <c r="G55" s="391"/>
      <c r="H55" s="391"/>
      <c r="I55" s="391"/>
      <c r="J55" s="391"/>
      <c r="K55" s="265"/>
    </row>
    <row r="56" spans="2:11" s="1" customFormat="1" ht="12.75" customHeight="1">
      <c r="B56" s="264"/>
      <c r="C56" s="267"/>
      <c r="D56" s="267"/>
      <c r="E56" s="267"/>
      <c r="F56" s="267"/>
      <c r="G56" s="267"/>
      <c r="H56" s="267"/>
      <c r="I56" s="267"/>
      <c r="J56" s="267"/>
      <c r="K56" s="265"/>
    </row>
    <row r="57" spans="2:11" s="1" customFormat="1" ht="15" customHeight="1">
      <c r="B57" s="264"/>
      <c r="C57" s="391" t="s">
        <v>1751</v>
      </c>
      <c r="D57" s="391"/>
      <c r="E57" s="391"/>
      <c r="F57" s="391"/>
      <c r="G57" s="391"/>
      <c r="H57" s="391"/>
      <c r="I57" s="391"/>
      <c r="J57" s="391"/>
      <c r="K57" s="265"/>
    </row>
    <row r="58" spans="2:11" s="1" customFormat="1" ht="15" customHeight="1">
      <c r="B58" s="264"/>
      <c r="C58" s="269"/>
      <c r="D58" s="391" t="s">
        <v>1752</v>
      </c>
      <c r="E58" s="391"/>
      <c r="F58" s="391"/>
      <c r="G58" s="391"/>
      <c r="H58" s="391"/>
      <c r="I58" s="391"/>
      <c r="J58" s="391"/>
      <c r="K58" s="265"/>
    </row>
    <row r="59" spans="2:11" s="1" customFormat="1" ht="15" customHeight="1">
      <c r="B59" s="264"/>
      <c r="C59" s="269"/>
      <c r="D59" s="391" t="s">
        <v>1753</v>
      </c>
      <c r="E59" s="391"/>
      <c r="F59" s="391"/>
      <c r="G59" s="391"/>
      <c r="H59" s="391"/>
      <c r="I59" s="391"/>
      <c r="J59" s="391"/>
      <c r="K59" s="265"/>
    </row>
    <row r="60" spans="2:11" s="1" customFormat="1" ht="15" customHeight="1">
      <c r="B60" s="264"/>
      <c r="C60" s="269"/>
      <c r="D60" s="391" t="s">
        <v>1754</v>
      </c>
      <c r="E60" s="391"/>
      <c r="F60" s="391"/>
      <c r="G60" s="391"/>
      <c r="H60" s="391"/>
      <c r="I60" s="391"/>
      <c r="J60" s="391"/>
      <c r="K60" s="265"/>
    </row>
    <row r="61" spans="2:11" s="1" customFormat="1" ht="15" customHeight="1">
      <c r="B61" s="264"/>
      <c r="C61" s="269"/>
      <c r="D61" s="391" t="s">
        <v>1755</v>
      </c>
      <c r="E61" s="391"/>
      <c r="F61" s="391"/>
      <c r="G61" s="391"/>
      <c r="H61" s="391"/>
      <c r="I61" s="391"/>
      <c r="J61" s="391"/>
      <c r="K61" s="265"/>
    </row>
    <row r="62" spans="2:11" s="1" customFormat="1" ht="15" customHeight="1">
      <c r="B62" s="264"/>
      <c r="C62" s="269"/>
      <c r="D62" s="393" t="s">
        <v>1756</v>
      </c>
      <c r="E62" s="393"/>
      <c r="F62" s="393"/>
      <c r="G62" s="393"/>
      <c r="H62" s="393"/>
      <c r="I62" s="393"/>
      <c r="J62" s="393"/>
      <c r="K62" s="265"/>
    </row>
    <row r="63" spans="2:11" s="1" customFormat="1" ht="15" customHeight="1">
      <c r="B63" s="264"/>
      <c r="C63" s="269"/>
      <c r="D63" s="391" t="s">
        <v>1757</v>
      </c>
      <c r="E63" s="391"/>
      <c r="F63" s="391"/>
      <c r="G63" s="391"/>
      <c r="H63" s="391"/>
      <c r="I63" s="391"/>
      <c r="J63" s="391"/>
      <c r="K63" s="265"/>
    </row>
    <row r="64" spans="2:11" s="1" customFormat="1" ht="12.75" customHeight="1">
      <c r="B64" s="264"/>
      <c r="C64" s="269"/>
      <c r="D64" s="269"/>
      <c r="E64" s="272"/>
      <c r="F64" s="269"/>
      <c r="G64" s="269"/>
      <c r="H64" s="269"/>
      <c r="I64" s="269"/>
      <c r="J64" s="269"/>
      <c r="K64" s="265"/>
    </row>
    <row r="65" spans="2:11" s="1" customFormat="1" ht="15" customHeight="1">
      <c r="B65" s="264"/>
      <c r="C65" s="269"/>
      <c r="D65" s="391" t="s">
        <v>1758</v>
      </c>
      <c r="E65" s="391"/>
      <c r="F65" s="391"/>
      <c r="G65" s="391"/>
      <c r="H65" s="391"/>
      <c r="I65" s="391"/>
      <c r="J65" s="391"/>
      <c r="K65" s="265"/>
    </row>
    <row r="66" spans="2:11" s="1" customFormat="1" ht="15" customHeight="1">
      <c r="B66" s="264"/>
      <c r="C66" s="269"/>
      <c r="D66" s="393" t="s">
        <v>1759</v>
      </c>
      <c r="E66" s="393"/>
      <c r="F66" s="393"/>
      <c r="G66" s="393"/>
      <c r="H66" s="393"/>
      <c r="I66" s="393"/>
      <c r="J66" s="393"/>
      <c r="K66" s="265"/>
    </row>
    <row r="67" spans="2:11" s="1" customFormat="1" ht="15" customHeight="1">
      <c r="B67" s="264"/>
      <c r="C67" s="269"/>
      <c r="D67" s="391" t="s">
        <v>1760</v>
      </c>
      <c r="E67" s="391"/>
      <c r="F67" s="391"/>
      <c r="G67" s="391"/>
      <c r="H67" s="391"/>
      <c r="I67" s="391"/>
      <c r="J67" s="391"/>
      <c r="K67" s="265"/>
    </row>
    <row r="68" spans="2:11" s="1" customFormat="1" ht="15" customHeight="1">
      <c r="B68" s="264"/>
      <c r="C68" s="269"/>
      <c r="D68" s="391" t="s">
        <v>1761</v>
      </c>
      <c r="E68" s="391"/>
      <c r="F68" s="391"/>
      <c r="G68" s="391"/>
      <c r="H68" s="391"/>
      <c r="I68" s="391"/>
      <c r="J68" s="391"/>
      <c r="K68" s="265"/>
    </row>
    <row r="69" spans="2:11" s="1" customFormat="1" ht="15" customHeight="1">
      <c r="B69" s="264"/>
      <c r="C69" s="269"/>
      <c r="D69" s="391" t="s">
        <v>1762</v>
      </c>
      <c r="E69" s="391"/>
      <c r="F69" s="391"/>
      <c r="G69" s="391"/>
      <c r="H69" s="391"/>
      <c r="I69" s="391"/>
      <c r="J69" s="391"/>
      <c r="K69" s="265"/>
    </row>
    <row r="70" spans="2:11" s="1" customFormat="1" ht="15" customHeight="1">
      <c r="B70" s="264"/>
      <c r="C70" s="269"/>
      <c r="D70" s="391" t="s">
        <v>1763</v>
      </c>
      <c r="E70" s="391"/>
      <c r="F70" s="391"/>
      <c r="G70" s="391"/>
      <c r="H70" s="391"/>
      <c r="I70" s="391"/>
      <c r="J70" s="391"/>
      <c r="K70" s="265"/>
    </row>
    <row r="71" spans="2:11" s="1" customFormat="1" ht="12.75" customHeight="1">
      <c r="B71" s="273"/>
      <c r="C71" s="274"/>
      <c r="D71" s="274"/>
      <c r="E71" s="274"/>
      <c r="F71" s="274"/>
      <c r="G71" s="274"/>
      <c r="H71" s="274"/>
      <c r="I71" s="274"/>
      <c r="J71" s="274"/>
      <c r="K71" s="275"/>
    </row>
    <row r="72" spans="2:11" s="1" customFormat="1" ht="18.75" customHeight="1">
      <c r="B72" s="276"/>
      <c r="C72" s="276"/>
      <c r="D72" s="276"/>
      <c r="E72" s="276"/>
      <c r="F72" s="276"/>
      <c r="G72" s="276"/>
      <c r="H72" s="276"/>
      <c r="I72" s="276"/>
      <c r="J72" s="276"/>
      <c r="K72" s="277"/>
    </row>
    <row r="73" spans="2:11" s="1" customFormat="1" ht="18.75" customHeight="1">
      <c r="B73" s="277"/>
      <c r="C73" s="277"/>
      <c r="D73" s="277"/>
      <c r="E73" s="277"/>
      <c r="F73" s="277"/>
      <c r="G73" s="277"/>
      <c r="H73" s="277"/>
      <c r="I73" s="277"/>
      <c r="J73" s="277"/>
      <c r="K73" s="277"/>
    </row>
    <row r="74" spans="2:11" s="1" customFormat="1" ht="7.5" customHeight="1">
      <c r="B74" s="278"/>
      <c r="C74" s="279"/>
      <c r="D74" s="279"/>
      <c r="E74" s="279"/>
      <c r="F74" s="279"/>
      <c r="G74" s="279"/>
      <c r="H74" s="279"/>
      <c r="I74" s="279"/>
      <c r="J74" s="279"/>
      <c r="K74" s="280"/>
    </row>
    <row r="75" spans="2:11" s="1" customFormat="1" ht="45" customHeight="1">
      <c r="B75" s="281"/>
      <c r="C75" s="386" t="s">
        <v>1764</v>
      </c>
      <c r="D75" s="386"/>
      <c r="E75" s="386"/>
      <c r="F75" s="386"/>
      <c r="G75" s="386"/>
      <c r="H75" s="386"/>
      <c r="I75" s="386"/>
      <c r="J75" s="386"/>
      <c r="K75" s="282"/>
    </row>
    <row r="76" spans="2:11" s="1" customFormat="1" ht="17.25" customHeight="1">
      <c r="B76" s="281"/>
      <c r="C76" s="283" t="s">
        <v>1765</v>
      </c>
      <c r="D76" s="283"/>
      <c r="E76" s="283"/>
      <c r="F76" s="283" t="s">
        <v>1766</v>
      </c>
      <c r="G76" s="284"/>
      <c r="H76" s="283" t="s">
        <v>50</v>
      </c>
      <c r="I76" s="283" t="s">
        <v>53</v>
      </c>
      <c r="J76" s="283" t="s">
        <v>1767</v>
      </c>
      <c r="K76" s="282"/>
    </row>
    <row r="77" spans="2:11" s="1" customFormat="1" ht="17.25" customHeight="1">
      <c r="B77" s="281"/>
      <c r="C77" s="285" t="s">
        <v>1768</v>
      </c>
      <c r="D77" s="285"/>
      <c r="E77" s="285"/>
      <c r="F77" s="286" t="s">
        <v>1769</v>
      </c>
      <c r="G77" s="287"/>
      <c r="H77" s="285"/>
      <c r="I77" s="285"/>
      <c r="J77" s="285" t="s">
        <v>1770</v>
      </c>
      <c r="K77" s="282"/>
    </row>
    <row r="78" spans="2:11" s="1" customFormat="1" ht="5.25" customHeight="1">
      <c r="B78" s="281"/>
      <c r="C78" s="288"/>
      <c r="D78" s="288"/>
      <c r="E78" s="288"/>
      <c r="F78" s="288"/>
      <c r="G78" s="289"/>
      <c r="H78" s="288"/>
      <c r="I78" s="288"/>
      <c r="J78" s="288"/>
      <c r="K78" s="282"/>
    </row>
    <row r="79" spans="2:11" s="1" customFormat="1" ht="15" customHeight="1">
      <c r="B79" s="281"/>
      <c r="C79" s="270" t="s">
        <v>49</v>
      </c>
      <c r="D79" s="288"/>
      <c r="E79" s="288"/>
      <c r="F79" s="290" t="s">
        <v>1771</v>
      </c>
      <c r="G79" s="289"/>
      <c r="H79" s="270" t="s">
        <v>1772</v>
      </c>
      <c r="I79" s="270" t="s">
        <v>1773</v>
      </c>
      <c r="J79" s="270">
        <v>20</v>
      </c>
      <c r="K79" s="282"/>
    </row>
    <row r="80" spans="2:11" s="1" customFormat="1" ht="15" customHeight="1">
      <c r="B80" s="281"/>
      <c r="C80" s="270" t="s">
        <v>1774</v>
      </c>
      <c r="D80" s="270"/>
      <c r="E80" s="270"/>
      <c r="F80" s="290" t="s">
        <v>1771</v>
      </c>
      <c r="G80" s="289"/>
      <c r="H80" s="270" t="s">
        <v>1775</v>
      </c>
      <c r="I80" s="270" t="s">
        <v>1773</v>
      </c>
      <c r="J80" s="270">
        <v>120</v>
      </c>
      <c r="K80" s="282"/>
    </row>
    <row r="81" spans="2:11" s="1" customFormat="1" ht="15" customHeight="1">
      <c r="B81" s="291"/>
      <c r="C81" s="270" t="s">
        <v>1776</v>
      </c>
      <c r="D81" s="270"/>
      <c r="E81" s="270"/>
      <c r="F81" s="290" t="s">
        <v>1777</v>
      </c>
      <c r="G81" s="289"/>
      <c r="H81" s="270" t="s">
        <v>1778</v>
      </c>
      <c r="I81" s="270" t="s">
        <v>1773</v>
      </c>
      <c r="J81" s="270">
        <v>50</v>
      </c>
      <c r="K81" s="282"/>
    </row>
    <row r="82" spans="2:11" s="1" customFormat="1" ht="15" customHeight="1">
      <c r="B82" s="291"/>
      <c r="C82" s="270" t="s">
        <v>1779</v>
      </c>
      <c r="D82" s="270"/>
      <c r="E82" s="270"/>
      <c r="F82" s="290" t="s">
        <v>1771</v>
      </c>
      <c r="G82" s="289"/>
      <c r="H82" s="270" t="s">
        <v>1780</v>
      </c>
      <c r="I82" s="270" t="s">
        <v>1781</v>
      </c>
      <c r="J82" s="270"/>
      <c r="K82" s="282"/>
    </row>
    <row r="83" spans="2:11" s="1" customFormat="1" ht="15" customHeight="1">
      <c r="B83" s="291"/>
      <c r="C83" s="292" t="s">
        <v>1782</v>
      </c>
      <c r="D83" s="292"/>
      <c r="E83" s="292"/>
      <c r="F83" s="293" t="s">
        <v>1777</v>
      </c>
      <c r="G83" s="292"/>
      <c r="H83" s="292" t="s">
        <v>1783</v>
      </c>
      <c r="I83" s="292" t="s">
        <v>1773</v>
      </c>
      <c r="J83" s="292">
        <v>15</v>
      </c>
      <c r="K83" s="282"/>
    </row>
    <row r="84" spans="2:11" s="1" customFormat="1" ht="15" customHeight="1">
      <c r="B84" s="291"/>
      <c r="C84" s="292" t="s">
        <v>1784</v>
      </c>
      <c r="D84" s="292"/>
      <c r="E84" s="292"/>
      <c r="F84" s="293" t="s">
        <v>1777</v>
      </c>
      <c r="G84" s="292"/>
      <c r="H84" s="292" t="s">
        <v>1785</v>
      </c>
      <c r="I84" s="292" t="s">
        <v>1773</v>
      </c>
      <c r="J84" s="292">
        <v>15</v>
      </c>
      <c r="K84" s="282"/>
    </row>
    <row r="85" spans="2:11" s="1" customFormat="1" ht="15" customHeight="1">
      <c r="B85" s="291"/>
      <c r="C85" s="292" t="s">
        <v>1786</v>
      </c>
      <c r="D85" s="292"/>
      <c r="E85" s="292"/>
      <c r="F85" s="293" t="s">
        <v>1777</v>
      </c>
      <c r="G85" s="292"/>
      <c r="H85" s="292" t="s">
        <v>1787</v>
      </c>
      <c r="I85" s="292" t="s">
        <v>1773</v>
      </c>
      <c r="J85" s="292">
        <v>20</v>
      </c>
      <c r="K85" s="282"/>
    </row>
    <row r="86" spans="2:11" s="1" customFormat="1" ht="15" customHeight="1">
      <c r="B86" s="291"/>
      <c r="C86" s="292" t="s">
        <v>1788</v>
      </c>
      <c r="D86" s="292"/>
      <c r="E86" s="292"/>
      <c r="F86" s="293" t="s">
        <v>1777</v>
      </c>
      <c r="G86" s="292"/>
      <c r="H86" s="292" t="s">
        <v>1789</v>
      </c>
      <c r="I86" s="292" t="s">
        <v>1773</v>
      </c>
      <c r="J86" s="292">
        <v>20</v>
      </c>
      <c r="K86" s="282"/>
    </row>
    <row r="87" spans="2:11" s="1" customFormat="1" ht="15" customHeight="1">
      <c r="B87" s="291"/>
      <c r="C87" s="270" t="s">
        <v>1790</v>
      </c>
      <c r="D87" s="270"/>
      <c r="E87" s="270"/>
      <c r="F87" s="290" t="s">
        <v>1777</v>
      </c>
      <c r="G87" s="289"/>
      <c r="H87" s="270" t="s">
        <v>1791</v>
      </c>
      <c r="I87" s="270" t="s">
        <v>1773</v>
      </c>
      <c r="J87" s="270">
        <v>50</v>
      </c>
      <c r="K87" s="282"/>
    </row>
    <row r="88" spans="2:11" s="1" customFormat="1" ht="15" customHeight="1">
      <c r="B88" s="291"/>
      <c r="C88" s="270" t="s">
        <v>1792</v>
      </c>
      <c r="D88" s="270"/>
      <c r="E88" s="270"/>
      <c r="F88" s="290" t="s">
        <v>1777</v>
      </c>
      <c r="G88" s="289"/>
      <c r="H88" s="270" t="s">
        <v>1793</v>
      </c>
      <c r="I88" s="270" t="s">
        <v>1773</v>
      </c>
      <c r="J88" s="270">
        <v>20</v>
      </c>
      <c r="K88" s="282"/>
    </row>
    <row r="89" spans="2:11" s="1" customFormat="1" ht="15" customHeight="1">
      <c r="B89" s="291"/>
      <c r="C89" s="270" t="s">
        <v>1794</v>
      </c>
      <c r="D89" s="270"/>
      <c r="E89" s="270"/>
      <c r="F89" s="290" t="s">
        <v>1777</v>
      </c>
      <c r="G89" s="289"/>
      <c r="H89" s="270" t="s">
        <v>1795</v>
      </c>
      <c r="I89" s="270" t="s">
        <v>1773</v>
      </c>
      <c r="J89" s="270">
        <v>20</v>
      </c>
      <c r="K89" s="282"/>
    </row>
    <row r="90" spans="2:11" s="1" customFormat="1" ht="15" customHeight="1">
      <c r="B90" s="291"/>
      <c r="C90" s="270" t="s">
        <v>1796</v>
      </c>
      <c r="D90" s="270"/>
      <c r="E90" s="270"/>
      <c r="F90" s="290" t="s">
        <v>1777</v>
      </c>
      <c r="G90" s="289"/>
      <c r="H90" s="270" t="s">
        <v>1797</v>
      </c>
      <c r="I90" s="270" t="s">
        <v>1773</v>
      </c>
      <c r="J90" s="270">
        <v>50</v>
      </c>
      <c r="K90" s="282"/>
    </row>
    <row r="91" spans="2:11" s="1" customFormat="1" ht="15" customHeight="1">
      <c r="B91" s="291"/>
      <c r="C91" s="270" t="s">
        <v>1798</v>
      </c>
      <c r="D91" s="270"/>
      <c r="E91" s="270"/>
      <c r="F91" s="290" t="s">
        <v>1777</v>
      </c>
      <c r="G91" s="289"/>
      <c r="H91" s="270" t="s">
        <v>1798</v>
      </c>
      <c r="I91" s="270" t="s">
        <v>1773</v>
      </c>
      <c r="J91" s="270">
        <v>50</v>
      </c>
      <c r="K91" s="282"/>
    </row>
    <row r="92" spans="2:11" s="1" customFormat="1" ht="15" customHeight="1">
      <c r="B92" s="291"/>
      <c r="C92" s="270" t="s">
        <v>1799</v>
      </c>
      <c r="D92" s="270"/>
      <c r="E92" s="270"/>
      <c r="F92" s="290" t="s">
        <v>1777</v>
      </c>
      <c r="G92" s="289"/>
      <c r="H92" s="270" t="s">
        <v>1800</v>
      </c>
      <c r="I92" s="270" t="s">
        <v>1773</v>
      </c>
      <c r="J92" s="270">
        <v>255</v>
      </c>
      <c r="K92" s="282"/>
    </row>
    <row r="93" spans="2:11" s="1" customFormat="1" ht="15" customHeight="1">
      <c r="B93" s="291"/>
      <c r="C93" s="270" t="s">
        <v>1801</v>
      </c>
      <c r="D93" s="270"/>
      <c r="E93" s="270"/>
      <c r="F93" s="290" t="s">
        <v>1771</v>
      </c>
      <c r="G93" s="289"/>
      <c r="H93" s="270" t="s">
        <v>1802</v>
      </c>
      <c r="I93" s="270" t="s">
        <v>1803</v>
      </c>
      <c r="J93" s="270"/>
      <c r="K93" s="282"/>
    </row>
    <row r="94" spans="2:11" s="1" customFormat="1" ht="15" customHeight="1">
      <c r="B94" s="291"/>
      <c r="C94" s="270" t="s">
        <v>1804</v>
      </c>
      <c r="D94" s="270"/>
      <c r="E94" s="270"/>
      <c r="F94" s="290" t="s">
        <v>1771</v>
      </c>
      <c r="G94" s="289"/>
      <c r="H94" s="270" t="s">
        <v>1805</v>
      </c>
      <c r="I94" s="270" t="s">
        <v>1806</v>
      </c>
      <c r="J94" s="270"/>
      <c r="K94" s="282"/>
    </row>
    <row r="95" spans="2:11" s="1" customFormat="1" ht="15" customHeight="1">
      <c r="B95" s="291"/>
      <c r="C95" s="270" t="s">
        <v>1807</v>
      </c>
      <c r="D95" s="270"/>
      <c r="E95" s="270"/>
      <c r="F95" s="290" t="s">
        <v>1771</v>
      </c>
      <c r="G95" s="289"/>
      <c r="H95" s="270" t="s">
        <v>1807</v>
      </c>
      <c r="I95" s="270" t="s">
        <v>1806</v>
      </c>
      <c r="J95" s="270"/>
      <c r="K95" s="282"/>
    </row>
    <row r="96" spans="2:11" s="1" customFormat="1" ht="15" customHeight="1">
      <c r="B96" s="291"/>
      <c r="C96" s="270" t="s">
        <v>34</v>
      </c>
      <c r="D96" s="270"/>
      <c r="E96" s="270"/>
      <c r="F96" s="290" t="s">
        <v>1771</v>
      </c>
      <c r="G96" s="289"/>
      <c r="H96" s="270" t="s">
        <v>1808</v>
      </c>
      <c r="I96" s="270" t="s">
        <v>1806</v>
      </c>
      <c r="J96" s="270"/>
      <c r="K96" s="282"/>
    </row>
    <row r="97" spans="2:11" s="1" customFormat="1" ht="15" customHeight="1">
      <c r="B97" s="291"/>
      <c r="C97" s="270" t="s">
        <v>44</v>
      </c>
      <c r="D97" s="270"/>
      <c r="E97" s="270"/>
      <c r="F97" s="290" t="s">
        <v>1771</v>
      </c>
      <c r="G97" s="289"/>
      <c r="H97" s="270" t="s">
        <v>1809</v>
      </c>
      <c r="I97" s="270" t="s">
        <v>1806</v>
      </c>
      <c r="J97" s="270"/>
      <c r="K97" s="282"/>
    </row>
    <row r="98" spans="2:11" s="1" customFormat="1" ht="15" customHeight="1">
      <c r="B98" s="294"/>
      <c r="C98" s="295"/>
      <c r="D98" s="295"/>
      <c r="E98" s="295"/>
      <c r="F98" s="295"/>
      <c r="G98" s="295"/>
      <c r="H98" s="295"/>
      <c r="I98" s="295"/>
      <c r="J98" s="295"/>
      <c r="K98" s="296"/>
    </row>
    <row r="99" spans="2:11" s="1" customFormat="1" ht="18.75" customHeight="1">
      <c r="B99" s="297"/>
      <c r="C99" s="298"/>
      <c r="D99" s="298"/>
      <c r="E99" s="298"/>
      <c r="F99" s="298"/>
      <c r="G99" s="298"/>
      <c r="H99" s="298"/>
      <c r="I99" s="298"/>
      <c r="J99" s="298"/>
      <c r="K99" s="297"/>
    </row>
    <row r="100" spans="2:11" s="1" customFormat="1" ht="18.75" customHeight="1">
      <c r="B100" s="277"/>
      <c r="C100" s="277"/>
      <c r="D100" s="277"/>
      <c r="E100" s="277"/>
      <c r="F100" s="277"/>
      <c r="G100" s="277"/>
      <c r="H100" s="277"/>
      <c r="I100" s="277"/>
      <c r="J100" s="277"/>
      <c r="K100" s="277"/>
    </row>
    <row r="101" spans="2:11" s="1" customFormat="1" ht="7.5" customHeight="1">
      <c r="B101" s="278"/>
      <c r="C101" s="279"/>
      <c r="D101" s="279"/>
      <c r="E101" s="279"/>
      <c r="F101" s="279"/>
      <c r="G101" s="279"/>
      <c r="H101" s="279"/>
      <c r="I101" s="279"/>
      <c r="J101" s="279"/>
      <c r="K101" s="280"/>
    </row>
    <row r="102" spans="2:11" s="1" customFormat="1" ht="45" customHeight="1">
      <c r="B102" s="281"/>
      <c r="C102" s="386" t="s">
        <v>1810</v>
      </c>
      <c r="D102" s="386"/>
      <c r="E102" s="386"/>
      <c r="F102" s="386"/>
      <c r="G102" s="386"/>
      <c r="H102" s="386"/>
      <c r="I102" s="386"/>
      <c r="J102" s="386"/>
      <c r="K102" s="282"/>
    </row>
    <row r="103" spans="2:11" s="1" customFormat="1" ht="17.25" customHeight="1">
      <c r="B103" s="281"/>
      <c r="C103" s="283" t="s">
        <v>1765</v>
      </c>
      <c r="D103" s="283"/>
      <c r="E103" s="283"/>
      <c r="F103" s="283" t="s">
        <v>1766</v>
      </c>
      <c r="G103" s="284"/>
      <c r="H103" s="283" t="s">
        <v>50</v>
      </c>
      <c r="I103" s="283" t="s">
        <v>53</v>
      </c>
      <c r="J103" s="283" t="s">
        <v>1767</v>
      </c>
      <c r="K103" s="282"/>
    </row>
    <row r="104" spans="2:11" s="1" customFormat="1" ht="17.25" customHeight="1">
      <c r="B104" s="281"/>
      <c r="C104" s="285" t="s">
        <v>1768</v>
      </c>
      <c r="D104" s="285"/>
      <c r="E104" s="285"/>
      <c r="F104" s="286" t="s">
        <v>1769</v>
      </c>
      <c r="G104" s="287"/>
      <c r="H104" s="285"/>
      <c r="I104" s="285"/>
      <c r="J104" s="285" t="s">
        <v>1770</v>
      </c>
      <c r="K104" s="282"/>
    </row>
    <row r="105" spans="2:11" s="1" customFormat="1" ht="5.25" customHeight="1">
      <c r="B105" s="281"/>
      <c r="C105" s="283"/>
      <c r="D105" s="283"/>
      <c r="E105" s="283"/>
      <c r="F105" s="283"/>
      <c r="G105" s="299"/>
      <c r="H105" s="283"/>
      <c r="I105" s="283"/>
      <c r="J105" s="283"/>
      <c r="K105" s="282"/>
    </row>
    <row r="106" spans="2:11" s="1" customFormat="1" ht="15" customHeight="1">
      <c r="B106" s="281"/>
      <c r="C106" s="270" t="s">
        <v>49</v>
      </c>
      <c r="D106" s="288"/>
      <c r="E106" s="288"/>
      <c r="F106" s="290" t="s">
        <v>1771</v>
      </c>
      <c r="G106" s="299"/>
      <c r="H106" s="270" t="s">
        <v>1811</v>
      </c>
      <c r="I106" s="270" t="s">
        <v>1773</v>
      </c>
      <c r="J106" s="270">
        <v>20</v>
      </c>
      <c r="K106" s="282"/>
    </row>
    <row r="107" spans="2:11" s="1" customFormat="1" ht="15" customHeight="1">
      <c r="B107" s="281"/>
      <c r="C107" s="270" t="s">
        <v>1774</v>
      </c>
      <c r="D107" s="270"/>
      <c r="E107" s="270"/>
      <c r="F107" s="290" t="s">
        <v>1771</v>
      </c>
      <c r="G107" s="270"/>
      <c r="H107" s="270" t="s">
        <v>1811</v>
      </c>
      <c r="I107" s="270" t="s">
        <v>1773</v>
      </c>
      <c r="J107" s="270">
        <v>120</v>
      </c>
      <c r="K107" s="282"/>
    </row>
    <row r="108" spans="2:11" s="1" customFormat="1" ht="15" customHeight="1">
      <c r="B108" s="291"/>
      <c r="C108" s="270" t="s">
        <v>1776</v>
      </c>
      <c r="D108" s="270"/>
      <c r="E108" s="270"/>
      <c r="F108" s="290" t="s">
        <v>1777</v>
      </c>
      <c r="G108" s="270"/>
      <c r="H108" s="270" t="s">
        <v>1811</v>
      </c>
      <c r="I108" s="270" t="s">
        <v>1773</v>
      </c>
      <c r="J108" s="270">
        <v>50</v>
      </c>
      <c r="K108" s="282"/>
    </row>
    <row r="109" spans="2:11" s="1" customFormat="1" ht="15" customHeight="1">
      <c r="B109" s="291"/>
      <c r="C109" s="270" t="s">
        <v>1779</v>
      </c>
      <c r="D109" s="270"/>
      <c r="E109" s="270"/>
      <c r="F109" s="290" t="s">
        <v>1771</v>
      </c>
      <c r="G109" s="270"/>
      <c r="H109" s="270" t="s">
        <v>1811</v>
      </c>
      <c r="I109" s="270" t="s">
        <v>1781</v>
      </c>
      <c r="J109" s="270"/>
      <c r="K109" s="282"/>
    </row>
    <row r="110" spans="2:11" s="1" customFormat="1" ht="15" customHeight="1">
      <c r="B110" s="291"/>
      <c r="C110" s="270" t="s">
        <v>1790</v>
      </c>
      <c r="D110" s="270"/>
      <c r="E110" s="270"/>
      <c r="F110" s="290" t="s">
        <v>1777</v>
      </c>
      <c r="G110" s="270"/>
      <c r="H110" s="270" t="s">
        <v>1811</v>
      </c>
      <c r="I110" s="270" t="s">
        <v>1773</v>
      </c>
      <c r="J110" s="270">
        <v>50</v>
      </c>
      <c r="K110" s="282"/>
    </row>
    <row r="111" spans="2:11" s="1" customFormat="1" ht="15" customHeight="1">
      <c r="B111" s="291"/>
      <c r="C111" s="270" t="s">
        <v>1798</v>
      </c>
      <c r="D111" s="270"/>
      <c r="E111" s="270"/>
      <c r="F111" s="290" t="s">
        <v>1777</v>
      </c>
      <c r="G111" s="270"/>
      <c r="H111" s="270" t="s">
        <v>1811</v>
      </c>
      <c r="I111" s="270" t="s">
        <v>1773</v>
      </c>
      <c r="J111" s="270">
        <v>50</v>
      </c>
      <c r="K111" s="282"/>
    </row>
    <row r="112" spans="2:11" s="1" customFormat="1" ht="15" customHeight="1">
      <c r="B112" s="291"/>
      <c r="C112" s="270" t="s">
        <v>1796</v>
      </c>
      <c r="D112" s="270"/>
      <c r="E112" s="270"/>
      <c r="F112" s="290" t="s">
        <v>1777</v>
      </c>
      <c r="G112" s="270"/>
      <c r="H112" s="270" t="s">
        <v>1811</v>
      </c>
      <c r="I112" s="270" t="s">
        <v>1773</v>
      </c>
      <c r="J112" s="270">
        <v>50</v>
      </c>
      <c r="K112" s="282"/>
    </row>
    <row r="113" spans="2:11" s="1" customFormat="1" ht="15" customHeight="1">
      <c r="B113" s="291"/>
      <c r="C113" s="270" t="s">
        <v>49</v>
      </c>
      <c r="D113" s="270"/>
      <c r="E113" s="270"/>
      <c r="F113" s="290" t="s">
        <v>1771</v>
      </c>
      <c r="G113" s="270"/>
      <c r="H113" s="270" t="s">
        <v>1812</v>
      </c>
      <c r="I113" s="270" t="s">
        <v>1773</v>
      </c>
      <c r="J113" s="270">
        <v>20</v>
      </c>
      <c r="K113" s="282"/>
    </row>
    <row r="114" spans="2:11" s="1" customFormat="1" ht="15" customHeight="1">
      <c r="B114" s="291"/>
      <c r="C114" s="270" t="s">
        <v>1813</v>
      </c>
      <c r="D114" s="270"/>
      <c r="E114" s="270"/>
      <c r="F114" s="290" t="s">
        <v>1771</v>
      </c>
      <c r="G114" s="270"/>
      <c r="H114" s="270" t="s">
        <v>1814</v>
      </c>
      <c r="I114" s="270" t="s">
        <v>1773</v>
      </c>
      <c r="J114" s="270">
        <v>120</v>
      </c>
      <c r="K114" s="282"/>
    </row>
    <row r="115" spans="2:11" s="1" customFormat="1" ht="15" customHeight="1">
      <c r="B115" s="291"/>
      <c r="C115" s="270" t="s">
        <v>34</v>
      </c>
      <c r="D115" s="270"/>
      <c r="E115" s="270"/>
      <c r="F115" s="290" t="s">
        <v>1771</v>
      </c>
      <c r="G115" s="270"/>
      <c r="H115" s="270" t="s">
        <v>1815</v>
      </c>
      <c r="I115" s="270" t="s">
        <v>1806</v>
      </c>
      <c r="J115" s="270"/>
      <c r="K115" s="282"/>
    </row>
    <row r="116" spans="2:11" s="1" customFormat="1" ht="15" customHeight="1">
      <c r="B116" s="291"/>
      <c r="C116" s="270" t="s">
        <v>44</v>
      </c>
      <c r="D116" s="270"/>
      <c r="E116" s="270"/>
      <c r="F116" s="290" t="s">
        <v>1771</v>
      </c>
      <c r="G116" s="270"/>
      <c r="H116" s="270" t="s">
        <v>1816</v>
      </c>
      <c r="I116" s="270" t="s">
        <v>1806</v>
      </c>
      <c r="J116" s="270"/>
      <c r="K116" s="282"/>
    </row>
    <row r="117" spans="2:11" s="1" customFormat="1" ht="15" customHeight="1">
      <c r="B117" s="291"/>
      <c r="C117" s="270" t="s">
        <v>53</v>
      </c>
      <c r="D117" s="270"/>
      <c r="E117" s="270"/>
      <c r="F117" s="290" t="s">
        <v>1771</v>
      </c>
      <c r="G117" s="270"/>
      <c r="H117" s="270" t="s">
        <v>1817</v>
      </c>
      <c r="I117" s="270" t="s">
        <v>1818</v>
      </c>
      <c r="J117" s="270"/>
      <c r="K117" s="282"/>
    </row>
    <row r="118" spans="2:11" s="1" customFormat="1" ht="15" customHeight="1">
      <c r="B118" s="294"/>
      <c r="C118" s="300"/>
      <c r="D118" s="300"/>
      <c r="E118" s="300"/>
      <c r="F118" s="300"/>
      <c r="G118" s="300"/>
      <c r="H118" s="300"/>
      <c r="I118" s="300"/>
      <c r="J118" s="300"/>
      <c r="K118" s="296"/>
    </row>
    <row r="119" spans="2:11" s="1" customFormat="1" ht="18.75" customHeight="1">
      <c r="B119" s="301"/>
      <c r="C119" s="267"/>
      <c r="D119" s="267"/>
      <c r="E119" s="267"/>
      <c r="F119" s="302"/>
      <c r="G119" s="267"/>
      <c r="H119" s="267"/>
      <c r="I119" s="267"/>
      <c r="J119" s="267"/>
      <c r="K119" s="301"/>
    </row>
    <row r="120" spans="2:11" s="1" customFormat="1" ht="18.75" customHeight="1">
      <c r="B120" s="277"/>
      <c r="C120" s="277"/>
      <c r="D120" s="277"/>
      <c r="E120" s="277"/>
      <c r="F120" s="277"/>
      <c r="G120" s="277"/>
      <c r="H120" s="277"/>
      <c r="I120" s="277"/>
      <c r="J120" s="277"/>
      <c r="K120" s="277"/>
    </row>
    <row r="121" spans="2:11" s="1" customFormat="1" ht="7.5" customHeight="1">
      <c r="B121" s="303"/>
      <c r="C121" s="304"/>
      <c r="D121" s="304"/>
      <c r="E121" s="304"/>
      <c r="F121" s="304"/>
      <c r="G121" s="304"/>
      <c r="H121" s="304"/>
      <c r="I121" s="304"/>
      <c r="J121" s="304"/>
      <c r="K121" s="305"/>
    </row>
    <row r="122" spans="2:11" s="1" customFormat="1" ht="45" customHeight="1">
      <c r="B122" s="306"/>
      <c r="C122" s="387" t="s">
        <v>1819</v>
      </c>
      <c r="D122" s="387"/>
      <c r="E122" s="387"/>
      <c r="F122" s="387"/>
      <c r="G122" s="387"/>
      <c r="H122" s="387"/>
      <c r="I122" s="387"/>
      <c r="J122" s="387"/>
      <c r="K122" s="307"/>
    </row>
    <row r="123" spans="2:11" s="1" customFormat="1" ht="17.25" customHeight="1">
      <c r="B123" s="308"/>
      <c r="C123" s="283" t="s">
        <v>1765</v>
      </c>
      <c r="D123" s="283"/>
      <c r="E123" s="283"/>
      <c r="F123" s="283" t="s">
        <v>1766</v>
      </c>
      <c r="G123" s="284"/>
      <c r="H123" s="283" t="s">
        <v>50</v>
      </c>
      <c r="I123" s="283" t="s">
        <v>53</v>
      </c>
      <c r="J123" s="283" t="s">
        <v>1767</v>
      </c>
      <c r="K123" s="309"/>
    </row>
    <row r="124" spans="2:11" s="1" customFormat="1" ht="17.25" customHeight="1">
      <c r="B124" s="308"/>
      <c r="C124" s="285" t="s">
        <v>1768</v>
      </c>
      <c r="D124" s="285"/>
      <c r="E124" s="285"/>
      <c r="F124" s="286" t="s">
        <v>1769</v>
      </c>
      <c r="G124" s="287"/>
      <c r="H124" s="285"/>
      <c r="I124" s="285"/>
      <c r="J124" s="285" t="s">
        <v>1770</v>
      </c>
      <c r="K124" s="309"/>
    </row>
    <row r="125" spans="2:11" s="1" customFormat="1" ht="5.25" customHeight="1">
      <c r="B125" s="310"/>
      <c r="C125" s="288"/>
      <c r="D125" s="288"/>
      <c r="E125" s="288"/>
      <c r="F125" s="288"/>
      <c r="G125" s="270"/>
      <c r="H125" s="288"/>
      <c r="I125" s="288"/>
      <c r="J125" s="288"/>
      <c r="K125" s="311"/>
    </row>
    <row r="126" spans="2:11" s="1" customFormat="1" ht="15" customHeight="1">
      <c r="B126" s="310"/>
      <c r="C126" s="270" t="s">
        <v>1774</v>
      </c>
      <c r="D126" s="288"/>
      <c r="E126" s="288"/>
      <c r="F126" s="290" t="s">
        <v>1771</v>
      </c>
      <c r="G126" s="270"/>
      <c r="H126" s="270" t="s">
        <v>1811</v>
      </c>
      <c r="I126" s="270" t="s">
        <v>1773</v>
      </c>
      <c r="J126" s="270">
        <v>120</v>
      </c>
      <c r="K126" s="312"/>
    </row>
    <row r="127" spans="2:11" s="1" customFormat="1" ht="15" customHeight="1">
      <c r="B127" s="310"/>
      <c r="C127" s="270" t="s">
        <v>1820</v>
      </c>
      <c r="D127" s="270"/>
      <c r="E127" s="270"/>
      <c r="F127" s="290" t="s">
        <v>1771</v>
      </c>
      <c r="G127" s="270"/>
      <c r="H127" s="270" t="s">
        <v>1821</v>
      </c>
      <c r="I127" s="270" t="s">
        <v>1773</v>
      </c>
      <c r="J127" s="270" t="s">
        <v>1822</v>
      </c>
      <c r="K127" s="312"/>
    </row>
    <row r="128" spans="2:11" s="1" customFormat="1" ht="15" customHeight="1">
      <c r="B128" s="310"/>
      <c r="C128" s="270" t="s">
        <v>1719</v>
      </c>
      <c r="D128" s="270"/>
      <c r="E128" s="270"/>
      <c r="F128" s="290" t="s">
        <v>1771</v>
      </c>
      <c r="G128" s="270"/>
      <c r="H128" s="270" t="s">
        <v>1823</v>
      </c>
      <c r="I128" s="270" t="s">
        <v>1773</v>
      </c>
      <c r="J128" s="270" t="s">
        <v>1822</v>
      </c>
      <c r="K128" s="312"/>
    </row>
    <row r="129" spans="2:11" s="1" customFormat="1" ht="15" customHeight="1">
      <c r="B129" s="310"/>
      <c r="C129" s="270" t="s">
        <v>1782</v>
      </c>
      <c r="D129" s="270"/>
      <c r="E129" s="270"/>
      <c r="F129" s="290" t="s">
        <v>1777</v>
      </c>
      <c r="G129" s="270"/>
      <c r="H129" s="270" t="s">
        <v>1783</v>
      </c>
      <c r="I129" s="270" t="s">
        <v>1773</v>
      </c>
      <c r="J129" s="270">
        <v>15</v>
      </c>
      <c r="K129" s="312"/>
    </row>
    <row r="130" spans="2:11" s="1" customFormat="1" ht="15" customHeight="1">
      <c r="B130" s="310"/>
      <c r="C130" s="292" t="s">
        <v>1784</v>
      </c>
      <c r="D130" s="292"/>
      <c r="E130" s="292"/>
      <c r="F130" s="293" t="s">
        <v>1777</v>
      </c>
      <c r="G130" s="292"/>
      <c r="H130" s="292" t="s">
        <v>1785</v>
      </c>
      <c r="I130" s="292" t="s">
        <v>1773</v>
      </c>
      <c r="J130" s="292">
        <v>15</v>
      </c>
      <c r="K130" s="312"/>
    </row>
    <row r="131" spans="2:11" s="1" customFormat="1" ht="15" customHeight="1">
      <c r="B131" s="310"/>
      <c r="C131" s="292" t="s">
        <v>1786</v>
      </c>
      <c r="D131" s="292"/>
      <c r="E131" s="292"/>
      <c r="F131" s="293" t="s">
        <v>1777</v>
      </c>
      <c r="G131" s="292"/>
      <c r="H131" s="292" t="s">
        <v>1787</v>
      </c>
      <c r="I131" s="292" t="s">
        <v>1773</v>
      </c>
      <c r="J131" s="292">
        <v>20</v>
      </c>
      <c r="K131" s="312"/>
    </row>
    <row r="132" spans="2:11" s="1" customFormat="1" ht="15" customHeight="1">
      <c r="B132" s="310"/>
      <c r="C132" s="292" t="s">
        <v>1788</v>
      </c>
      <c r="D132" s="292"/>
      <c r="E132" s="292"/>
      <c r="F132" s="293" t="s">
        <v>1777</v>
      </c>
      <c r="G132" s="292"/>
      <c r="H132" s="292" t="s">
        <v>1789</v>
      </c>
      <c r="I132" s="292" t="s">
        <v>1773</v>
      </c>
      <c r="J132" s="292">
        <v>20</v>
      </c>
      <c r="K132" s="312"/>
    </row>
    <row r="133" spans="2:11" s="1" customFormat="1" ht="15" customHeight="1">
      <c r="B133" s="310"/>
      <c r="C133" s="270" t="s">
        <v>1776</v>
      </c>
      <c r="D133" s="270"/>
      <c r="E133" s="270"/>
      <c r="F133" s="290" t="s">
        <v>1777</v>
      </c>
      <c r="G133" s="270"/>
      <c r="H133" s="270" t="s">
        <v>1811</v>
      </c>
      <c r="I133" s="270" t="s">
        <v>1773</v>
      </c>
      <c r="J133" s="270">
        <v>50</v>
      </c>
      <c r="K133" s="312"/>
    </row>
    <row r="134" spans="2:11" s="1" customFormat="1" ht="15" customHeight="1">
      <c r="B134" s="310"/>
      <c r="C134" s="270" t="s">
        <v>1790</v>
      </c>
      <c r="D134" s="270"/>
      <c r="E134" s="270"/>
      <c r="F134" s="290" t="s">
        <v>1777</v>
      </c>
      <c r="G134" s="270"/>
      <c r="H134" s="270" t="s">
        <v>1811</v>
      </c>
      <c r="I134" s="270" t="s">
        <v>1773</v>
      </c>
      <c r="J134" s="270">
        <v>50</v>
      </c>
      <c r="K134" s="312"/>
    </row>
    <row r="135" spans="2:11" s="1" customFormat="1" ht="15" customHeight="1">
      <c r="B135" s="310"/>
      <c r="C135" s="270" t="s">
        <v>1796</v>
      </c>
      <c r="D135" s="270"/>
      <c r="E135" s="270"/>
      <c r="F135" s="290" t="s">
        <v>1777</v>
      </c>
      <c r="G135" s="270"/>
      <c r="H135" s="270" t="s">
        <v>1811</v>
      </c>
      <c r="I135" s="270" t="s">
        <v>1773</v>
      </c>
      <c r="J135" s="270">
        <v>50</v>
      </c>
      <c r="K135" s="312"/>
    </row>
    <row r="136" spans="2:11" s="1" customFormat="1" ht="15" customHeight="1">
      <c r="B136" s="310"/>
      <c r="C136" s="270" t="s">
        <v>1798</v>
      </c>
      <c r="D136" s="270"/>
      <c r="E136" s="270"/>
      <c r="F136" s="290" t="s">
        <v>1777</v>
      </c>
      <c r="G136" s="270"/>
      <c r="H136" s="270" t="s">
        <v>1811</v>
      </c>
      <c r="I136" s="270" t="s">
        <v>1773</v>
      </c>
      <c r="J136" s="270">
        <v>50</v>
      </c>
      <c r="K136" s="312"/>
    </row>
    <row r="137" spans="2:11" s="1" customFormat="1" ht="15" customHeight="1">
      <c r="B137" s="310"/>
      <c r="C137" s="270" t="s">
        <v>1799</v>
      </c>
      <c r="D137" s="270"/>
      <c r="E137" s="270"/>
      <c r="F137" s="290" t="s">
        <v>1777</v>
      </c>
      <c r="G137" s="270"/>
      <c r="H137" s="270" t="s">
        <v>1824</v>
      </c>
      <c r="I137" s="270" t="s">
        <v>1773</v>
      </c>
      <c r="J137" s="270">
        <v>255</v>
      </c>
      <c r="K137" s="312"/>
    </row>
    <row r="138" spans="2:11" s="1" customFormat="1" ht="15" customHeight="1">
      <c r="B138" s="310"/>
      <c r="C138" s="270" t="s">
        <v>1801</v>
      </c>
      <c r="D138" s="270"/>
      <c r="E138" s="270"/>
      <c r="F138" s="290" t="s">
        <v>1771</v>
      </c>
      <c r="G138" s="270"/>
      <c r="H138" s="270" t="s">
        <v>1825</v>
      </c>
      <c r="I138" s="270" t="s">
        <v>1803</v>
      </c>
      <c r="J138" s="270"/>
      <c r="K138" s="312"/>
    </row>
    <row r="139" spans="2:11" s="1" customFormat="1" ht="15" customHeight="1">
      <c r="B139" s="310"/>
      <c r="C139" s="270" t="s">
        <v>1804</v>
      </c>
      <c r="D139" s="270"/>
      <c r="E139" s="270"/>
      <c r="F139" s="290" t="s">
        <v>1771</v>
      </c>
      <c r="G139" s="270"/>
      <c r="H139" s="270" t="s">
        <v>1826</v>
      </c>
      <c r="I139" s="270" t="s">
        <v>1806</v>
      </c>
      <c r="J139" s="270"/>
      <c r="K139" s="312"/>
    </row>
    <row r="140" spans="2:11" s="1" customFormat="1" ht="15" customHeight="1">
      <c r="B140" s="310"/>
      <c r="C140" s="270" t="s">
        <v>1807</v>
      </c>
      <c r="D140" s="270"/>
      <c r="E140" s="270"/>
      <c r="F140" s="290" t="s">
        <v>1771</v>
      </c>
      <c r="G140" s="270"/>
      <c r="H140" s="270" t="s">
        <v>1807</v>
      </c>
      <c r="I140" s="270" t="s">
        <v>1806</v>
      </c>
      <c r="J140" s="270"/>
      <c r="K140" s="312"/>
    </row>
    <row r="141" spans="2:11" s="1" customFormat="1" ht="15" customHeight="1">
      <c r="B141" s="310"/>
      <c r="C141" s="270" t="s">
        <v>34</v>
      </c>
      <c r="D141" s="270"/>
      <c r="E141" s="270"/>
      <c r="F141" s="290" t="s">
        <v>1771</v>
      </c>
      <c r="G141" s="270"/>
      <c r="H141" s="270" t="s">
        <v>1827</v>
      </c>
      <c r="I141" s="270" t="s">
        <v>1806</v>
      </c>
      <c r="J141" s="270"/>
      <c r="K141" s="312"/>
    </row>
    <row r="142" spans="2:11" s="1" customFormat="1" ht="15" customHeight="1">
      <c r="B142" s="310"/>
      <c r="C142" s="270" t="s">
        <v>1828</v>
      </c>
      <c r="D142" s="270"/>
      <c r="E142" s="270"/>
      <c r="F142" s="290" t="s">
        <v>1771</v>
      </c>
      <c r="G142" s="270"/>
      <c r="H142" s="270" t="s">
        <v>1829</v>
      </c>
      <c r="I142" s="270" t="s">
        <v>1806</v>
      </c>
      <c r="J142" s="270"/>
      <c r="K142" s="312"/>
    </row>
    <row r="143" spans="2:11" s="1" customFormat="1" ht="15" customHeight="1">
      <c r="B143" s="313"/>
      <c r="C143" s="314"/>
      <c r="D143" s="314"/>
      <c r="E143" s="314"/>
      <c r="F143" s="314"/>
      <c r="G143" s="314"/>
      <c r="H143" s="314"/>
      <c r="I143" s="314"/>
      <c r="J143" s="314"/>
      <c r="K143" s="315"/>
    </row>
    <row r="144" spans="2:11" s="1" customFormat="1" ht="18.75" customHeight="1">
      <c r="B144" s="267"/>
      <c r="C144" s="267"/>
      <c r="D144" s="267"/>
      <c r="E144" s="267"/>
      <c r="F144" s="302"/>
      <c r="G144" s="267"/>
      <c r="H144" s="267"/>
      <c r="I144" s="267"/>
      <c r="J144" s="267"/>
      <c r="K144" s="267"/>
    </row>
    <row r="145" spans="2:11" s="1" customFormat="1" ht="18.75" customHeight="1">
      <c r="B145" s="277"/>
      <c r="C145" s="277"/>
      <c r="D145" s="277"/>
      <c r="E145" s="277"/>
      <c r="F145" s="277"/>
      <c r="G145" s="277"/>
      <c r="H145" s="277"/>
      <c r="I145" s="277"/>
      <c r="J145" s="277"/>
      <c r="K145" s="277"/>
    </row>
    <row r="146" spans="2:11" s="1" customFormat="1" ht="7.5" customHeight="1">
      <c r="B146" s="278"/>
      <c r="C146" s="279"/>
      <c r="D146" s="279"/>
      <c r="E146" s="279"/>
      <c r="F146" s="279"/>
      <c r="G146" s="279"/>
      <c r="H146" s="279"/>
      <c r="I146" s="279"/>
      <c r="J146" s="279"/>
      <c r="K146" s="280"/>
    </row>
    <row r="147" spans="2:11" s="1" customFormat="1" ht="45" customHeight="1">
      <c r="B147" s="281"/>
      <c r="C147" s="386" t="s">
        <v>1830</v>
      </c>
      <c r="D147" s="386"/>
      <c r="E147" s="386"/>
      <c r="F147" s="386"/>
      <c r="G147" s="386"/>
      <c r="H147" s="386"/>
      <c r="I147" s="386"/>
      <c r="J147" s="386"/>
      <c r="K147" s="282"/>
    </row>
    <row r="148" spans="2:11" s="1" customFormat="1" ht="17.25" customHeight="1">
      <c r="B148" s="281"/>
      <c r="C148" s="283" t="s">
        <v>1765</v>
      </c>
      <c r="D148" s="283"/>
      <c r="E148" s="283"/>
      <c r="F148" s="283" t="s">
        <v>1766</v>
      </c>
      <c r="G148" s="284"/>
      <c r="H148" s="283" t="s">
        <v>50</v>
      </c>
      <c r="I148" s="283" t="s">
        <v>53</v>
      </c>
      <c r="J148" s="283" t="s">
        <v>1767</v>
      </c>
      <c r="K148" s="282"/>
    </row>
    <row r="149" spans="2:11" s="1" customFormat="1" ht="17.25" customHeight="1">
      <c r="B149" s="281"/>
      <c r="C149" s="285" t="s">
        <v>1768</v>
      </c>
      <c r="D149" s="285"/>
      <c r="E149" s="285"/>
      <c r="F149" s="286" t="s">
        <v>1769</v>
      </c>
      <c r="G149" s="287"/>
      <c r="H149" s="285"/>
      <c r="I149" s="285"/>
      <c r="J149" s="285" t="s">
        <v>1770</v>
      </c>
      <c r="K149" s="282"/>
    </row>
    <row r="150" spans="2:11" s="1" customFormat="1" ht="5.25" customHeight="1">
      <c r="B150" s="291"/>
      <c r="C150" s="288"/>
      <c r="D150" s="288"/>
      <c r="E150" s="288"/>
      <c r="F150" s="288"/>
      <c r="G150" s="289"/>
      <c r="H150" s="288"/>
      <c r="I150" s="288"/>
      <c r="J150" s="288"/>
      <c r="K150" s="312"/>
    </row>
    <row r="151" spans="2:11" s="1" customFormat="1" ht="15" customHeight="1">
      <c r="B151" s="291"/>
      <c r="C151" s="316" t="s">
        <v>1774</v>
      </c>
      <c r="D151" s="270"/>
      <c r="E151" s="270"/>
      <c r="F151" s="317" t="s">
        <v>1771</v>
      </c>
      <c r="G151" s="270"/>
      <c r="H151" s="316" t="s">
        <v>1811</v>
      </c>
      <c r="I151" s="316" t="s">
        <v>1773</v>
      </c>
      <c r="J151" s="316">
        <v>120</v>
      </c>
      <c r="K151" s="312"/>
    </row>
    <row r="152" spans="2:11" s="1" customFormat="1" ht="15" customHeight="1">
      <c r="B152" s="291"/>
      <c r="C152" s="316" t="s">
        <v>1820</v>
      </c>
      <c r="D152" s="270"/>
      <c r="E152" s="270"/>
      <c r="F152" s="317" t="s">
        <v>1771</v>
      </c>
      <c r="G152" s="270"/>
      <c r="H152" s="316" t="s">
        <v>1831</v>
      </c>
      <c r="I152" s="316" t="s">
        <v>1773</v>
      </c>
      <c r="J152" s="316" t="s">
        <v>1822</v>
      </c>
      <c r="K152" s="312"/>
    </row>
    <row r="153" spans="2:11" s="1" customFormat="1" ht="15" customHeight="1">
      <c r="B153" s="291"/>
      <c r="C153" s="316" t="s">
        <v>1719</v>
      </c>
      <c r="D153" s="270"/>
      <c r="E153" s="270"/>
      <c r="F153" s="317" t="s">
        <v>1771</v>
      </c>
      <c r="G153" s="270"/>
      <c r="H153" s="316" t="s">
        <v>1832</v>
      </c>
      <c r="I153" s="316" t="s">
        <v>1773</v>
      </c>
      <c r="J153" s="316" t="s">
        <v>1822</v>
      </c>
      <c r="K153" s="312"/>
    </row>
    <row r="154" spans="2:11" s="1" customFormat="1" ht="15" customHeight="1">
      <c r="B154" s="291"/>
      <c r="C154" s="316" t="s">
        <v>1776</v>
      </c>
      <c r="D154" s="270"/>
      <c r="E154" s="270"/>
      <c r="F154" s="317" t="s">
        <v>1777</v>
      </c>
      <c r="G154" s="270"/>
      <c r="H154" s="316" t="s">
        <v>1811</v>
      </c>
      <c r="I154" s="316" t="s">
        <v>1773</v>
      </c>
      <c r="J154" s="316">
        <v>50</v>
      </c>
      <c r="K154" s="312"/>
    </row>
    <row r="155" spans="2:11" s="1" customFormat="1" ht="15" customHeight="1">
      <c r="B155" s="291"/>
      <c r="C155" s="316" t="s">
        <v>1779</v>
      </c>
      <c r="D155" s="270"/>
      <c r="E155" s="270"/>
      <c r="F155" s="317" t="s">
        <v>1771</v>
      </c>
      <c r="G155" s="270"/>
      <c r="H155" s="316" t="s">
        <v>1811</v>
      </c>
      <c r="I155" s="316" t="s">
        <v>1781</v>
      </c>
      <c r="J155" s="316"/>
      <c r="K155" s="312"/>
    </row>
    <row r="156" spans="2:11" s="1" customFormat="1" ht="15" customHeight="1">
      <c r="B156" s="291"/>
      <c r="C156" s="316" t="s">
        <v>1790</v>
      </c>
      <c r="D156" s="270"/>
      <c r="E156" s="270"/>
      <c r="F156" s="317" t="s">
        <v>1777</v>
      </c>
      <c r="G156" s="270"/>
      <c r="H156" s="316" t="s">
        <v>1811</v>
      </c>
      <c r="I156" s="316" t="s">
        <v>1773</v>
      </c>
      <c r="J156" s="316">
        <v>50</v>
      </c>
      <c r="K156" s="312"/>
    </row>
    <row r="157" spans="2:11" s="1" customFormat="1" ht="15" customHeight="1">
      <c r="B157" s="291"/>
      <c r="C157" s="316" t="s">
        <v>1798</v>
      </c>
      <c r="D157" s="270"/>
      <c r="E157" s="270"/>
      <c r="F157" s="317" t="s">
        <v>1777</v>
      </c>
      <c r="G157" s="270"/>
      <c r="H157" s="316" t="s">
        <v>1811</v>
      </c>
      <c r="I157" s="316" t="s">
        <v>1773</v>
      </c>
      <c r="J157" s="316">
        <v>50</v>
      </c>
      <c r="K157" s="312"/>
    </row>
    <row r="158" spans="2:11" s="1" customFormat="1" ht="15" customHeight="1">
      <c r="B158" s="291"/>
      <c r="C158" s="316" t="s">
        <v>1796</v>
      </c>
      <c r="D158" s="270"/>
      <c r="E158" s="270"/>
      <c r="F158" s="317" t="s">
        <v>1777</v>
      </c>
      <c r="G158" s="270"/>
      <c r="H158" s="316" t="s">
        <v>1811</v>
      </c>
      <c r="I158" s="316" t="s">
        <v>1773</v>
      </c>
      <c r="J158" s="316">
        <v>50</v>
      </c>
      <c r="K158" s="312"/>
    </row>
    <row r="159" spans="2:11" s="1" customFormat="1" ht="15" customHeight="1">
      <c r="B159" s="291"/>
      <c r="C159" s="316" t="s">
        <v>95</v>
      </c>
      <c r="D159" s="270"/>
      <c r="E159" s="270"/>
      <c r="F159" s="317" t="s">
        <v>1771</v>
      </c>
      <c r="G159" s="270"/>
      <c r="H159" s="316" t="s">
        <v>1833</v>
      </c>
      <c r="I159" s="316" t="s">
        <v>1773</v>
      </c>
      <c r="J159" s="316" t="s">
        <v>1834</v>
      </c>
      <c r="K159" s="312"/>
    </row>
    <row r="160" spans="2:11" s="1" customFormat="1" ht="15" customHeight="1">
      <c r="B160" s="291"/>
      <c r="C160" s="316" t="s">
        <v>1835</v>
      </c>
      <c r="D160" s="270"/>
      <c r="E160" s="270"/>
      <c r="F160" s="317" t="s">
        <v>1771</v>
      </c>
      <c r="G160" s="270"/>
      <c r="H160" s="316" t="s">
        <v>1836</v>
      </c>
      <c r="I160" s="316" t="s">
        <v>1806</v>
      </c>
      <c r="J160" s="316"/>
      <c r="K160" s="312"/>
    </row>
    <row r="161" spans="2:11" s="1" customFormat="1" ht="15" customHeight="1">
      <c r="B161" s="318"/>
      <c r="C161" s="300"/>
      <c r="D161" s="300"/>
      <c r="E161" s="300"/>
      <c r="F161" s="300"/>
      <c r="G161" s="300"/>
      <c r="H161" s="300"/>
      <c r="I161" s="300"/>
      <c r="J161" s="300"/>
      <c r="K161" s="319"/>
    </row>
    <row r="162" spans="2:11" s="1" customFormat="1" ht="18.75" customHeight="1">
      <c r="B162" s="267"/>
      <c r="C162" s="270"/>
      <c r="D162" s="270"/>
      <c r="E162" s="270"/>
      <c r="F162" s="290"/>
      <c r="G162" s="270"/>
      <c r="H162" s="270"/>
      <c r="I162" s="270"/>
      <c r="J162" s="270"/>
      <c r="K162" s="267"/>
    </row>
    <row r="163" spans="2:11" s="1" customFormat="1" ht="18.75" customHeight="1">
      <c r="B163" s="277"/>
      <c r="C163" s="277"/>
      <c r="D163" s="277"/>
      <c r="E163" s="277"/>
      <c r="F163" s="277"/>
      <c r="G163" s="277"/>
      <c r="H163" s="277"/>
      <c r="I163" s="277"/>
      <c r="J163" s="277"/>
      <c r="K163" s="277"/>
    </row>
    <row r="164" spans="2:11" s="1" customFormat="1" ht="7.5" customHeight="1">
      <c r="B164" s="259"/>
      <c r="C164" s="260"/>
      <c r="D164" s="260"/>
      <c r="E164" s="260"/>
      <c r="F164" s="260"/>
      <c r="G164" s="260"/>
      <c r="H164" s="260"/>
      <c r="I164" s="260"/>
      <c r="J164" s="260"/>
      <c r="K164" s="261"/>
    </row>
    <row r="165" spans="2:11" s="1" customFormat="1" ht="45" customHeight="1">
      <c r="B165" s="262"/>
      <c r="C165" s="387" t="s">
        <v>1837</v>
      </c>
      <c r="D165" s="387"/>
      <c r="E165" s="387"/>
      <c r="F165" s="387"/>
      <c r="G165" s="387"/>
      <c r="H165" s="387"/>
      <c r="I165" s="387"/>
      <c r="J165" s="387"/>
      <c r="K165" s="263"/>
    </row>
    <row r="166" spans="2:11" s="1" customFormat="1" ht="17.25" customHeight="1">
      <c r="B166" s="262"/>
      <c r="C166" s="283" t="s">
        <v>1765</v>
      </c>
      <c r="D166" s="283"/>
      <c r="E166" s="283"/>
      <c r="F166" s="283" t="s">
        <v>1766</v>
      </c>
      <c r="G166" s="320"/>
      <c r="H166" s="321" t="s">
        <v>50</v>
      </c>
      <c r="I166" s="321" t="s">
        <v>53</v>
      </c>
      <c r="J166" s="283" t="s">
        <v>1767</v>
      </c>
      <c r="K166" s="263"/>
    </row>
    <row r="167" spans="2:11" s="1" customFormat="1" ht="17.25" customHeight="1">
      <c r="B167" s="264"/>
      <c r="C167" s="285" t="s">
        <v>1768</v>
      </c>
      <c r="D167" s="285"/>
      <c r="E167" s="285"/>
      <c r="F167" s="286" t="s">
        <v>1769</v>
      </c>
      <c r="G167" s="322"/>
      <c r="H167" s="323"/>
      <c r="I167" s="323"/>
      <c r="J167" s="285" t="s">
        <v>1770</v>
      </c>
      <c r="K167" s="265"/>
    </row>
    <row r="168" spans="2:11" s="1" customFormat="1" ht="5.25" customHeight="1">
      <c r="B168" s="291"/>
      <c r="C168" s="288"/>
      <c r="D168" s="288"/>
      <c r="E168" s="288"/>
      <c r="F168" s="288"/>
      <c r="G168" s="289"/>
      <c r="H168" s="288"/>
      <c r="I168" s="288"/>
      <c r="J168" s="288"/>
      <c r="K168" s="312"/>
    </row>
    <row r="169" spans="2:11" s="1" customFormat="1" ht="15" customHeight="1">
      <c r="B169" s="291"/>
      <c r="C169" s="270" t="s">
        <v>1774</v>
      </c>
      <c r="D169" s="270"/>
      <c r="E169" s="270"/>
      <c r="F169" s="290" t="s">
        <v>1771</v>
      </c>
      <c r="G169" s="270"/>
      <c r="H169" s="270" t="s">
        <v>1811</v>
      </c>
      <c r="I169" s="270" t="s">
        <v>1773</v>
      </c>
      <c r="J169" s="270">
        <v>120</v>
      </c>
      <c r="K169" s="312"/>
    </row>
    <row r="170" spans="2:11" s="1" customFormat="1" ht="15" customHeight="1">
      <c r="B170" s="291"/>
      <c r="C170" s="270" t="s">
        <v>1820</v>
      </c>
      <c r="D170" s="270"/>
      <c r="E170" s="270"/>
      <c r="F170" s="290" t="s">
        <v>1771</v>
      </c>
      <c r="G170" s="270"/>
      <c r="H170" s="270" t="s">
        <v>1821</v>
      </c>
      <c r="I170" s="270" t="s">
        <v>1773</v>
      </c>
      <c r="J170" s="270" t="s">
        <v>1822</v>
      </c>
      <c r="K170" s="312"/>
    </row>
    <row r="171" spans="2:11" s="1" customFormat="1" ht="15" customHeight="1">
      <c r="B171" s="291"/>
      <c r="C171" s="270" t="s">
        <v>1719</v>
      </c>
      <c r="D171" s="270"/>
      <c r="E171" s="270"/>
      <c r="F171" s="290" t="s">
        <v>1771</v>
      </c>
      <c r="G171" s="270"/>
      <c r="H171" s="270" t="s">
        <v>1838</v>
      </c>
      <c r="I171" s="270" t="s">
        <v>1773</v>
      </c>
      <c r="J171" s="270" t="s">
        <v>1822</v>
      </c>
      <c r="K171" s="312"/>
    </row>
    <row r="172" spans="2:11" s="1" customFormat="1" ht="15" customHeight="1">
      <c r="B172" s="291"/>
      <c r="C172" s="270" t="s">
        <v>1776</v>
      </c>
      <c r="D172" s="270"/>
      <c r="E172" s="270"/>
      <c r="F172" s="290" t="s">
        <v>1777</v>
      </c>
      <c r="G172" s="270"/>
      <c r="H172" s="270" t="s">
        <v>1838</v>
      </c>
      <c r="I172" s="270" t="s">
        <v>1773</v>
      </c>
      <c r="J172" s="270">
        <v>50</v>
      </c>
      <c r="K172" s="312"/>
    </row>
    <row r="173" spans="2:11" s="1" customFormat="1" ht="15" customHeight="1">
      <c r="B173" s="291"/>
      <c r="C173" s="270" t="s">
        <v>1779</v>
      </c>
      <c r="D173" s="270"/>
      <c r="E173" s="270"/>
      <c r="F173" s="290" t="s">
        <v>1771</v>
      </c>
      <c r="G173" s="270"/>
      <c r="H173" s="270" t="s">
        <v>1838</v>
      </c>
      <c r="I173" s="270" t="s">
        <v>1781</v>
      </c>
      <c r="J173" s="270"/>
      <c r="K173" s="312"/>
    </row>
    <row r="174" spans="2:11" s="1" customFormat="1" ht="15" customHeight="1">
      <c r="B174" s="291"/>
      <c r="C174" s="270" t="s">
        <v>1790</v>
      </c>
      <c r="D174" s="270"/>
      <c r="E174" s="270"/>
      <c r="F174" s="290" t="s">
        <v>1777</v>
      </c>
      <c r="G174" s="270"/>
      <c r="H174" s="270" t="s">
        <v>1838</v>
      </c>
      <c r="I174" s="270" t="s">
        <v>1773</v>
      </c>
      <c r="J174" s="270">
        <v>50</v>
      </c>
      <c r="K174" s="312"/>
    </row>
    <row r="175" spans="2:11" s="1" customFormat="1" ht="15" customHeight="1">
      <c r="B175" s="291"/>
      <c r="C175" s="270" t="s">
        <v>1798</v>
      </c>
      <c r="D175" s="270"/>
      <c r="E175" s="270"/>
      <c r="F175" s="290" t="s">
        <v>1777</v>
      </c>
      <c r="G175" s="270"/>
      <c r="H175" s="270" t="s">
        <v>1838</v>
      </c>
      <c r="I175" s="270" t="s">
        <v>1773</v>
      </c>
      <c r="J175" s="270">
        <v>50</v>
      </c>
      <c r="K175" s="312"/>
    </row>
    <row r="176" spans="2:11" s="1" customFormat="1" ht="15" customHeight="1">
      <c r="B176" s="291"/>
      <c r="C176" s="270" t="s">
        <v>1796</v>
      </c>
      <c r="D176" s="270"/>
      <c r="E176" s="270"/>
      <c r="F176" s="290" t="s">
        <v>1777</v>
      </c>
      <c r="G176" s="270"/>
      <c r="H176" s="270" t="s">
        <v>1838</v>
      </c>
      <c r="I176" s="270" t="s">
        <v>1773</v>
      </c>
      <c r="J176" s="270">
        <v>50</v>
      </c>
      <c r="K176" s="312"/>
    </row>
    <row r="177" spans="2:11" s="1" customFormat="1" ht="15" customHeight="1">
      <c r="B177" s="291"/>
      <c r="C177" s="270" t="s">
        <v>103</v>
      </c>
      <c r="D177" s="270"/>
      <c r="E177" s="270"/>
      <c r="F177" s="290" t="s">
        <v>1771</v>
      </c>
      <c r="G177" s="270"/>
      <c r="H177" s="270" t="s">
        <v>1839</v>
      </c>
      <c r="I177" s="270" t="s">
        <v>1840</v>
      </c>
      <c r="J177" s="270"/>
      <c r="K177" s="312"/>
    </row>
    <row r="178" spans="2:11" s="1" customFormat="1" ht="15" customHeight="1">
      <c r="B178" s="291"/>
      <c r="C178" s="270" t="s">
        <v>53</v>
      </c>
      <c r="D178" s="270"/>
      <c r="E178" s="270"/>
      <c r="F178" s="290" t="s">
        <v>1771</v>
      </c>
      <c r="G178" s="270"/>
      <c r="H178" s="270" t="s">
        <v>1841</v>
      </c>
      <c r="I178" s="270" t="s">
        <v>1842</v>
      </c>
      <c r="J178" s="270">
        <v>1</v>
      </c>
      <c r="K178" s="312"/>
    </row>
    <row r="179" spans="2:11" s="1" customFormat="1" ht="15" customHeight="1">
      <c r="B179" s="291"/>
      <c r="C179" s="270" t="s">
        <v>49</v>
      </c>
      <c r="D179" s="270"/>
      <c r="E179" s="270"/>
      <c r="F179" s="290" t="s">
        <v>1771</v>
      </c>
      <c r="G179" s="270"/>
      <c r="H179" s="270" t="s">
        <v>1843</v>
      </c>
      <c r="I179" s="270" t="s">
        <v>1773</v>
      </c>
      <c r="J179" s="270">
        <v>20</v>
      </c>
      <c r="K179" s="312"/>
    </row>
    <row r="180" spans="2:11" s="1" customFormat="1" ht="15" customHeight="1">
      <c r="B180" s="291"/>
      <c r="C180" s="270" t="s">
        <v>50</v>
      </c>
      <c r="D180" s="270"/>
      <c r="E180" s="270"/>
      <c r="F180" s="290" t="s">
        <v>1771</v>
      </c>
      <c r="G180" s="270"/>
      <c r="H180" s="270" t="s">
        <v>1844</v>
      </c>
      <c r="I180" s="270" t="s">
        <v>1773</v>
      </c>
      <c r="J180" s="270">
        <v>255</v>
      </c>
      <c r="K180" s="312"/>
    </row>
    <row r="181" spans="2:11" s="1" customFormat="1" ht="15" customHeight="1">
      <c r="B181" s="291"/>
      <c r="C181" s="270" t="s">
        <v>104</v>
      </c>
      <c r="D181" s="270"/>
      <c r="E181" s="270"/>
      <c r="F181" s="290" t="s">
        <v>1771</v>
      </c>
      <c r="G181" s="270"/>
      <c r="H181" s="270" t="s">
        <v>1735</v>
      </c>
      <c r="I181" s="270" t="s">
        <v>1773</v>
      </c>
      <c r="J181" s="270">
        <v>10</v>
      </c>
      <c r="K181" s="312"/>
    </row>
    <row r="182" spans="2:11" s="1" customFormat="1" ht="15" customHeight="1">
      <c r="B182" s="291"/>
      <c r="C182" s="270" t="s">
        <v>105</v>
      </c>
      <c r="D182" s="270"/>
      <c r="E182" s="270"/>
      <c r="F182" s="290" t="s">
        <v>1771</v>
      </c>
      <c r="G182" s="270"/>
      <c r="H182" s="270" t="s">
        <v>1845</v>
      </c>
      <c r="I182" s="270" t="s">
        <v>1806</v>
      </c>
      <c r="J182" s="270"/>
      <c r="K182" s="312"/>
    </row>
    <row r="183" spans="2:11" s="1" customFormat="1" ht="15" customHeight="1">
      <c r="B183" s="291"/>
      <c r="C183" s="270" t="s">
        <v>1846</v>
      </c>
      <c r="D183" s="270"/>
      <c r="E183" s="270"/>
      <c r="F183" s="290" t="s">
        <v>1771</v>
      </c>
      <c r="G183" s="270"/>
      <c r="H183" s="270" t="s">
        <v>1847</v>
      </c>
      <c r="I183" s="270" t="s">
        <v>1806</v>
      </c>
      <c r="J183" s="270"/>
      <c r="K183" s="312"/>
    </row>
    <row r="184" spans="2:11" s="1" customFormat="1" ht="15" customHeight="1">
      <c r="B184" s="291"/>
      <c r="C184" s="270" t="s">
        <v>1835</v>
      </c>
      <c r="D184" s="270"/>
      <c r="E184" s="270"/>
      <c r="F184" s="290" t="s">
        <v>1771</v>
      </c>
      <c r="G184" s="270"/>
      <c r="H184" s="270" t="s">
        <v>1848</v>
      </c>
      <c r="I184" s="270" t="s">
        <v>1806</v>
      </c>
      <c r="J184" s="270"/>
      <c r="K184" s="312"/>
    </row>
    <row r="185" spans="2:11" s="1" customFormat="1" ht="15" customHeight="1">
      <c r="B185" s="291"/>
      <c r="C185" s="270" t="s">
        <v>107</v>
      </c>
      <c r="D185" s="270"/>
      <c r="E185" s="270"/>
      <c r="F185" s="290" t="s">
        <v>1777</v>
      </c>
      <c r="G185" s="270"/>
      <c r="H185" s="270" t="s">
        <v>1849</v>
      </c>
      <c r="I185" s="270" t="s">
        <v>1773</v>
      </c>
      <c r="J185" s="270">
        <v>50</v>
      </c>
      <c r="K185" s="312"/>
    </row>
    <row r="186" spans="2:11" s="1" customFormat="1" ht="15" customHeight="1">
      <c r="B186" s="291"/>
      <c r="C186" s="270" t="s">
        <v>1850</v>
      </c>
      <c r="D186" s="270"/>
      <c r="E186" s="270"/>
      <c r="F186" s="290" t="s">
        <v>1777</v>
      </c>
      <c r="G186" s="270"/>
      <c r="H186" s="270" t="s">
        <v>1851</v>
      </c>
      <c r="I186" s="270" t="s">
        <v>1852</v>
      </c>
      <c r="J186" s="270"/>
      <c r="K186" s="312"/>
    </row>
    <row r="187" spans="2:11" s="1" customFormat="1" ht="15" customHeight="1">
      <c r="B187" s="291"/>
      <c r="C187" s="270" t="s">
        <v>1853</v>
      </c>
      <c r="D187" s="270"/>
      <c r="E187" s="270"/>
      <c r="F187" s="290" t="s">
        <v>1777</v>
      </c>
      <c r="G187" s="270"/>
      <c r="H187" s="270" t="s">
        <v>1854</v>
      </c>
      <c r="I187" s="270" t="s">
        <v>1852</v>
      </c>
      <c r="J187" s="270"/>
      <c r="K187" s="312"/>
    </row>
    <row r="188" spans="2:11" s="1" customFormat="1" ht="15" customHeight="1">
      <c r="B188" s="291"/>
      <c r="C188" s="270" t="s">
        <v>1855</v>
      </c>
      <c r="D188" s="270"/>
      <c r="E188" s="270"/>
      <c r="F188" s="290" t="s">
        <v>1777</v>
      </c>
      <c r="G188" s="270"/>
      <c r="H188" s="270" t="s">
        <v>1856</v>
      </c>
      <c r="I188" s="270" t="s">
        <v>1852</v>
      </c>
      <c r="J188" s="270"/>
      <c r="K188" s="312"/>
    </row>
    <row r="189" spans="2:11" s="1" customFormat="1" ht="15" customHeight="1">
      <c r="B189" s="291"/>
      <c r="C189" s="324" t="s">
        <v>1857</v>
      </c>
      <c r="D189" s="270"/>
      <c r="E189" s="270"/>
      <c r="F189" s="290" t="s">
        <v>1777</v>
      </c>
      <c r="G189" s="270"/>
      <c r="H189" s="270" t="s">
        <v>1858</v>
      </c>
      <c r="I189" s="270" t="s">
        <v>1859</v>
      </c>
      <c r="J189" s="325" t="s">
        <v>1860</v>
      </c>
      <c r="K189" s="312"/>
    </row>
    <row r="190" spans="2:11" s="1" customFormat="1" ht="15" customHeight="1">
      <c r="B190" s="291"/>
      <c r="C190" s="276" t="s">
        <v>38</v>
      </c>
      <c r="D190" s="270"/>
      <c r="E190" s="270"/>
      <c r="F190" s="290" t="s">
        <v>1771</v>
      </c>
      <c r="G190" s="270"/>
      <c r="H190" s="267" t="s">
        <v>1861</v>
      </c>
      <c r="I190" s="270" t="s">
        <v>1862</v>
      </c>
      <c r="J190" s="270"/>
      <c r="K190" s="312"/>
    </row>
    <row r="191" spans="2:11" s="1" customFormat="1" ht="15" customHeight="1">
      <c r="B191" s="291"/>
      <c r="C191" s="276" t="s">
        <v>1863</v>
      </c>
      <c r="D191" s="270"/>
      <c r="E191" s="270"/>
      <c r="F191" s="290" t="s">
        <v>1771</v>
      </c>
      <c r="G191" s="270"/>
      <c r="H191" s="270" t="s">
        <v>1864</v>
      </c>
      <c r="I191" s="270" t="s">
        <v>1806</v>
      </c>
      <c r="J191" s="270"/>
      <c r="K191" s="312"/>
    </row>
    <row r="192" spans="2:11" s="1" customFormat="1" ht="15" customHeight="1">
      <c r="B192" s="291"/>
      <c r="C192" s="276" t="s">
        <v>1865</v>
      </c>
      <c r="D192" s="270"/>
      <c r="E192" s="270"/>
      <c r="F192" s="290" t="s">
        <v>1771</v>
      </c>
      <c r="G192" s="270"/>
      <c r="H192" s="270" t="s">
        <v>1866</v>
      </c>
      <c r="I192" s="270" t="s">
        <v>1806</v>
      </c>
      <c r="J192" s="270"/>
      <c r="K192" s="312"/>
    </row>
    <row r="193" spans="2:11" s="1" customFormat="1" ht="15" customHeight="1">
      <c r="B193" s="291"/>
      <c r="C193" s="276" t="s">
        <v>1867</v>
      </c>
      <c r="D193" s="270"/>
      <c r="E193" s="270"/>
      <c r="F193" s="290" t="s">
        <v>1777</v>
      </c>
      <c r="G193" s="270"/>
      <c r="H193" s="270" t="s">
        <v>1868</v>
      </c>
      <c r="I193" s="270" t="s">
        <v>1806</v>
      </c>
      <c r="J193" s="270"/>
      <c r="K193" s="312"/>
    </row>
    <row r="194" spans="2:11" s="1" customFormat="1" ht="15" customHeight="1">
      <c r="B194" s="318"/>
      <c r="C194" s="326"/>
      <c r="D194" s="300"/>
      <c r="E194" s="300"/>
      <c r="F194" s="300"/>
      <c r="G194" s="300"/>
      <c r="H194" s="300"/>
      <c r="I194" s="300"/>
      <c r="J194" s="300"/>
      <c r="K194" s="319"/>
    </row>
    <row r="195" spans="2:11" s="1" customFormat="1" ht="18.75" customHeight="1">
      <c r="B195" s="267"/>
      <c r="C195" s="270"/>
      <c r="D195" s="270"/>
      <c r="E195" s="270"/>
      <c r="F195" s="290"/>
      <c r="G195" s="270"/>
      <c r="H195" s="270"/>
      <c r="I195" s="270"/>
      <c r="J195" s="270"/>
      <c r="K195" s="267"/>
    </row>
    <row r="196" spans="2:11" s="1" customFormat="1" ht="18.75" customHeight="1">
      <c r="B196" s="267"/>
      <c r="C196" s="270"/>
      <c r="D196" s="270"/>
      <c r="E196" s="270"/>
      <c r="F196" s="290"/>
      <c r="G196" s="270"/>
      <c r="H196" s="270"/>
      <c r="I196" s="270"/>
      <c r="J196" s="270"/>
      <c r="K196" s="267"/>
    </row>
    <row r="197" spans="2:11" s="1" customFormat="1" ht="18.75" customHeight="1">
      <c r="B197" s="277"/>
      <c r="C197" s="277"/>
      <c r="D197" s="277"/>
      <c r="E197" s="277"/>
      <c r="F197" s="277"/>
      <c r="G197" s="277"/>
      <c r="H197" s="277"/>
      <c r="I197" s="277"/>
      <c r="J197" s="277"/>
      <c r="K197" s="277"/>
    </row>
    <row r="198" spans="2:11" s="1" customFormat="1" ht="13.5">
      <c r="B198" s="259"/>
      <c r="C198" s="260"/>
      <c r="D198" s="260"/>
      <c r="E198" s="260"/>
      <c r="F198" s="260"/>
      <c r="G198" s="260"/>
      <c r="H198" s="260"/>
      <c r="I198" s="260"/>
      <c r="J198" s="260"/>
      <c r="K198" s="261"/>
    </row>
    <row r="199" spans="2:11" s="1" customFormat="1" ht="21">
      <c r="B199" s="262"/>
      <c r="C199" s="387" t="s">
        <v>1869</v>
      </c>
      <c r="D199" s="387"/>
      <c r="E199" s="387"/>
      <c r="F199" s="387"/>
      <c r="G199" s="387"/>
      <c r="H199" s="387"/>
      <c r="I199" s="387"/>
      <c r="J199" s="387"/>
      <c r="K199" s="263"/>
    </row>
    <row r="200" spans="2:11" s="1" customFormat="1" ht="25.5" customHeight="1">
      <c r="B200" s="262"/>
      <c r="C200" s="327" t="s">
        <v>1870</v>
      </c>
      <c r="D200" s="327"/>
      <c r="E200" s="327"/>
      <c r="F200" s="327" t="s">
        <v>1871</v>
      </c>
      <c r="G200" s="328"/>
      <c r="H200" s="388" t="s">
        <v>1872</v>
      </c>
      <c r="I200" s="388"/>
      <c r="J200" s="388"/>
      <c r="K200" s="263"/>
    </row>
    <row r="201" spans="2:11" s="1" customFormat="1" ht="5.25" customHeight="1">
      <c r="B201" s="291"/>
      <c r="C201" s="288"/>
      <c r="D201" s="288"/>
      <c r="E201" s="288"/>
      <c r="F201" s="288"/>
      <c r="G201" s="270"/>
      <c r="H201" s="288"/>
      <c r="I201" s="288"/>
      <c r="J201" s="288"/>
      <c r="K201" s="312"/>
    </row>
    <row r="202" spans="2:11" s="1" customFormat="1" ht="15" customHeight="1">
      <c r="B202" s="291"/>
      <c r="C202" s="270" t="s">
        <v>1862</v>
      </c>
      <c r="D202" s="270"/>
      <c r="E202" s="270"/>
      <c r="F202" s="290" t="s">
        <v>39</v>
      </c>
      <c r="G202" s="270"/>
      <c r="H202" s="389" t="s">
        <v>1873</v>
      </c>
      <c r="I202" s="389"/>
      <c r="J202" s="389"/>
      <c r="K202" s="312"/>
    </row>
    <row r="203" spans="2:11" s="1" customFormat="1" ht="15" customHeight="1">
      <c r="B203" s="291"/>
      <c r="C203" s="297"/>
      <c r="D203" s="270"/>
      <c r="E203" s="270"/>
      <c r="F203" s="290" t="s">
        <v>40</v>
      </c>
      <c r="G203" s="270"/>
      <c r="H203" s="389" t="s">
        <v>1874</v>
      </c>
      <c r="I203" s="389"/>
      <c r="J203" s="389"/>
      <c r="K203" s="312"/>
    </row>
    <row r="204" spans="2:11" s="1" customFormat="1" ht="15" customHeight="1">
      <c r="B204" s="291"/>
      <c r="C204" s="297"/>
      <c r="D204" s="270"/>
      <c r="E204" s="270"/>
      <c r="F204" s="290" t="s">
        <v>43</v>
      </c>
      <c r="G204" s="270"/>
      <c r="H204" s="389" t="s">
        <v>1875</v>
      </c>
      <c r="I204" s="389"/>
      <c r="J204" s="389"/>
      <c r="K204" s="312"/>
    </row>
    <row r="205" spans="2:11" s="1" customFormat="1" ht="15" customHeight="1">
      <c r="B205" s="291"/>
      <c r="C205" s="270"/>
      <c r="D205" s="270"/>
      <c r="E205" s="270"/>
      <c r="F205" s="290" t="s">
        <v>41</v>
      </c>
      <c r="G205" s="270"/>
      <c r="H205" s="389" t="s">
        <v>1876</v>
      </c>
      <c r="I205" s="389"/>
      <c r="J205" s="389"/>
      <c r="K205" s="312"/>
    </row>
    <row r="206" spans="2:11" s="1" customFormat="1" ht="15" customHeight="1">
      <c r="B206" s="291"/>
      <c r="C206" s="270"/>
      <c r="D206" s="270"/>
      <c r="E206" s="270"/>
      <c r="F206" s="290" t="s">
        <v>42</v>
      </c>
      <c r="G206" s="270"/>
      <c r="H206" s="389" t="s">
        <v>1877</v>
      </c>
      <c r="I206" s="389"/>
      <c r="J206" s="389"/>
      <c r="K206" s="312"/>
    </row>
    <row r="207" spans="2:11" s="1" customFormat="1" ht="15" customHeight="1">
      <c r="B207" s="291"/>
      <c r="C207" s="270"/>
      <c r="D207" s="270"/>
      <c r="E207" s="270"/>
      <c r="F207" s="290"/>
      <c r="G207" s="270"/>
      <c r="H207" s="270"/>
      <c r="I207" s="270"/>
      <c r="J207" s="270"/>
      <c r="K207" s="312"/>
    </row>
    <row r="208" spans="2:11" s="1" customFormat="1" ht="15" customHeight="1">
      <c r="B208" s="291"/>
      <c r="C208" s="270" t="s">
        <v>1818</v>
      </c>
      <c r="D208" s="270"/>
      <c r="E208" s="270"/>
      <c r="F208" s="290" t="s">
        <v>75</v>
      </c>
      <c r="G208" s="270"/>
      <c r="H208" s="389" t="s">
        <v>1878</v>
      </c>
      <c r="I208" s="389"/>
      <c r="J208" s="389"/>
      <c r="K208" s="312"/>
    </row>
    <row r="209" spans="2:11" s="1" customFormat="1" ht="15" customHeight="1">
      <c r="B209" s="291"/>
      <c r="C209" s="297"/>
      <c r="D209" s="270"/>
      <c r="E209" s="270"/>
      <c r="F209" s="290" t="s">
        <v>1713</v>
      </c>
      <c r="G209" s="270"/>
      <c r="H209" s="389" t="s">
        <v>1714</v>
      </c>
      <c r="I209" s="389"/>
      <c r="J209" s="389"/>
      <c r="K209" s="312"/>
    </row>
    <row r="210" spans="2:11" s="1" customFormat="1" ht="15" customHeight="1">
      <c r="B210" s="291"/>
      <c r="C210" s="270"/>
      <c r="D210" s="270"/>
      <c r="E210" s="270"/>
      <c r="F210" s="290" t="s">
        <v>1711</v>
      </c>
      <c r="G210" s="270"/>
      <c r="H210" s="389" t="s">
        <v>1879</v>
      </c>
      <c r="I210" s="389"/>
      <c r="J210" s="389"/>
      <c r="K210" s="312"/>
    </row>
    <row r="211" spans="2:11" s="1" customFormat="1" ht="15" customHeight="1">
      <c r="B211" s="329"/>
      <c r="C211" s="297"/>
      <c r="D211" s="297"/>
      <c r="E211" s="297"/>
      <c r="F211" s="290" t="s">
        <v>1715</v>
      </c>
      <c r="G211" s="276"/>
      <c r="H211" s="390" t="s">
        <v>1716</v>
      </c>
      <c r="I211" s="390"/>
      <c r="J211" s="390"/>
      <c r="K211" s="330"/>
    </row>
    <row r="212" spans="2:11" s="1" customFormat="1" ht="15" customHeight="1">
      <c r="B212" s="329"/>
      <c r="C212" s="297"/>
      <c r="D212" s="297"/>
      <c r="E212" s="297"/>
      <c r="F212" s="290" t="s">
        <v>1717</v>
      </c>
      <c r="G212" s="276"/>
      <c r="H212" s="390" t="s">
        <v>1309</v>
      </c>
      <c r="I212" s="390"/>
      <c r="J212" s="390"/>
      <c r="K212" s="330"/>
    </row>
    <row r="213" spans="2:11" s="1" customFormat="1" ht="15" customHeight="1">
      <c r="B213" s="329"/>
      <c r="C213" s="297"/>
      <c r="D213" s="297"/>
      <c r="E213" s="297"/>
      <c r="F213" s="331"/>
      <c r="G213" s="276"/>
      <c r="H213" s="332"/>
      <c r="I213" s="332"/>
      <c r="J213" s="332"/>
      <c r="K213" s="330"/>
    </row>
    <row r="214" spans="2:11" s="1" customFormat="1" ht="15" customHeight="1">
      <c r="B214" s="329"/>
      <c r="C214" s="270" t="s">
        <v>1842</v>
      </c>
      <c r="D214" s="297"/>
      <c r="E214" s="297"/>
      <c r="F214" s="290">
        <v>1</v>
      </c>
      <c r="G214" s="276"/>
      <c r="H214" s="390" t="s">
        <v>1880</v>
      </c>
      <c r="I214" s="390"/>
      <c r="J214" s="390"/>
      <c r="K214" s="330"/>
    </row>
    <row r="215" spans="2:11" s="1" customFormat="1" ht="15" customHeight="1">
      <c r="B215" s="329"/>
      <c r="C215" s="297"/>
      <c r="D215" s="297"/>
      <c r="E215" s="297"/>
      <c r="F215" s="290">
        <v>2</v>
      </c>
      <c r="G215" s="276"/>
      <c r="H215" s="390" t="s">
        <v>1881</v>
      </c>
      <c r="I215" s="390"/>
      <c r="J215" s="390"/>
      <c r="K215" s="330"/>
    </row>
    <row r="216" spans="2:11" s="1" customFormat="1" ht="15" customHeight="1">
      <c r="B216" s="329"/>
      <c r="C216" s="297"/>
      <c r="D216" s="297"/>
      <c r="E216" s="297"/>
      <c r="F216" s="290">
        <v>3</v>
      </c>
      <c r="G216" s="276"/>
      <c r="H216" s="390" t="s">
        <v>1882</v>
      </c>
      <c r="I216" s="390"/>
      <c r="J216" s="390"/>
      <c r="K216" s="330"/>
    </row>
    <row r="217" spans="2:11" s="1" customFormat="1" ht="15" customHeight="1">
      <c r="B217" s="329"/>
      <c r="C217" s="297"/>
      <c r="D217" s="297"/>
      <c r="E217" s="297"/>
      <c r="F217" s="290">
        <v>4</v>
      </c>
      <c r="G217" s="276"/>
      <c r="H217" s="390" t="s">
        <v>1883</v>
      </c>
      <c r="I217" s="390"/>
      <c r="J217" s="390"/>
      <c r="K217" s="330"/>
    </row>
    <row r="218" spans="2:11" s="1" customFormat="1" ht="12.75" customHeight="1">
      <c r="B218" s="333"/>
      <c r="C218" s="334"/>
      <c r="D218" s="334"/>
      <c r="E218" s="334"/>
      <c r="F218" s="334"/>
      <c r="G218" s="334"/>
      <c r="H218" s="334"/>
      <c r="I218" s="334"/>
      <c r="J218" s="334"/>
      <c r="K218" s="335"/>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PS 01 - Doplnění a ochran...</vt:lpstr>
      <vt:lpstr>SO 01 - Oprava stávajícíc...</vt:lpstr>
      <vt:lpstr>SO 02 - Oprava kabelovodu...</vt:lpstr>
      <vt:lpstr>SO 03 - Oprava osvětlení ...</vt:lpstr>
      <vt:lpstr>SO 04 - Vedlejší rozpočto...</vt:lpstr>
      <vt:lpstr>Pokyny pro vyplnění</vt:lpstr>
      <vt:lpstr>'PS 01 - Doplnění a ochran...'!Názvy_tisku</vt:lpstr>
      <vt:lpstr>'Rekapitulace stavby'!Názvy_tisku</vt:lpstr>
      <vt:lpstr>'SO 01 - Oprava stávajícíc...'!Názvy_tisku</vt:lpstr>
      <vt:lpstr>'SO 02 - Oprava kabelovodu...'!Názvy_tisku</vt:lpstr>
      <vt:lpstr>'SO 03 - Oprava osvětlení ...'!Názvy_tisku</vt:lpstr>
      <vt:lpstr>'SO 04 - Vedlejší rozpočto...'!Názvy_tisku</vt:lpstr>
      <vt:lpstr>'Pokyny pro vyplnění'!Oblast_tisku</vt:lpstr>
      <vt:lpstr>'PS 01 - Doplnění a ochran...'!Oblast_tisku</vt:lpstr>
      <vt:lpstr>'Rekapitulace stavby'!Oblast_tisku</vt:lpstr>
      <vt:lpstr>'SO 01 - Oprava stávajícíc...'!Oblast_tisku</vt:lpstr>
      <vt:lpstr>'SO 02 - Oprava kabelovodu...'!Oblast_tisku</vt:lpstr>
      <vt:lpstr>'SO 03 - Oprava osvětlení ...'!Oblast_tisku</vt:lpstr>
      <vt:lpstr>'SO 04 - Vedlejší rozpočto...'!Oblast_tisku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Šnejdrla Antonín</dc:creator>
  <cp:lastModifiedBy>Duda Vlastimil, Ing.</cp:lastModifiedBy>
  <dcterms:created xsi:type="dcterms:W3CDTF">2020-05-28T07:54:09Z</dcterms:created>
  <dcterms:modified xsi:type="dcterms:W3CDTF">2020-06-05T09:51:06Z</dcterms:modified>
</cp:coreProperties>
</file>