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Marusak.UADFD01\Documents\OPRAVY A ÚDRŽBA 2020\Oprava trati v úseku Kladno - Hostivice\"/>
    </mc:Choice>
  </mc:AlternateContent>
  <bookViews>
    <workbookView xWindow="0" yWindow="0" windowWidth="0" windowHeight="0"/>
  </bookViews>
  <sheets>
    <sheet name="Rekapitulace stavby" sheetId="1" r:id="rId1"/>
    <sheet name="01 - Oprava trati Praha V..." sheetId="2" r:id="rId2"/>
    <sheet name="02 - Oprava kolejí a výhy..." sheetId="3" r:id="rId3"/>
    <sheet name="03 - Oprava trati Praha R..." sheetId="4" r:id="rId4"/>
    <sheet name="04 - Oprava trati Jeneč-U..." sheetId="5" r:id="rId5"/>
    <sheet name="05 - Oprava trati Hostivi..." sheetId="6" r:id="rId6"/>
    <sheet name="06 - VRN" sheetId="7" r:id="rId7"/>
  </sheets>
  <definedNames>
    <definedName name="_xlnm.Print_Area" localSheetId="0">'Rekapitulace stavby'!$D$4:$AO$76,'Rekapitulace stavby'!$C$82:$AQ$101</definedName>
    <definedName name="_xlnm.Print_Titles" localSheetId="0">'Rekapitulace stavby'!$92:$92</definedName>
    <definedName name="_xlnm._FilterDatabase" localSheetId="1" hidden="1">'01 - Oprava trati Praha V...'!$C$119:$K$234</definedName>
    <definedName name="_xlnm.Print_Area" localSheetId="1">'01 - Oprava trati Praha V...'!$C$4:$J$76,'01 - Oprava trati Praha V...'!$C$82:$J$101,'01 - Oprava trati Praha V...'!$C$107:$K$234</definedName>
    <definedName name="_xlnm.Print_Titles" localSheetId="1">'01 - Oprava trati Praha V...'!$119:$119</definedName>
    <definedName name="_xlnm._FilterDatabase" localSheetId="2" hidden="1">'02 - Oprava kolejí a výhy...'!$C$118:$K$224</definedName>
    <definedName name="_xlnm.Print_Area" localSheetId="2">'02 - Oprava kolejí a výhy...'!$C$4:$J$76,'02 - Oprava kolejí a výhy...'!$C$82:$J$100,'02 - Oprava kolejí a výhy...'!$C$106:$K$224</definedName>
    <definedName name="_xlnm.Print_Titles" localSheetId="2">'02 - Oprava kolejí a výhy...'!$118:$118</definedName>
    <definedName name="_xlnm._FilterDatabase" localSheetId="3" hidden="1">'03 - Oprava trati Praha R...'!$C$118:$K$182</definedName>
    <definedName name="_xlnm.Print_Area" localSheetId="3">'03 - Oprava trati Praha R...'!$C$4:$J$76,'03 - Oprava trati Praha R...'!$C$82:$J$100,'03 - Oprava trati Praha R...'!$C$106:$K$182</definedName>
    <definedName name="_xlnm.Print_Titles" localSheetId="3">'03 - Oprava trati Praha R...'!$118:$118</definedName>
    <definedName name="_xlnm._FilterDatabase" localSheetId="4" hidden="1">'04 - Oprava trati Jeneč-U...'!$C$119:$K$187</definedName>
    <definedName name="_xlnm.Print_Area" localSheetId="4">'04 - Oprava trati Jeneč-U...'!$C$4:$J$76,'04 - Oprava trati Jeneč-U...'!$C$82:$J$101,'04 - Oprava trati Jeneč-U...'!$C$107:$K$187</definedName>
    <definedName name="_xlnm.Print_Titles" localSheetId="4">'04 - Oprava trati Jeneč-U...'!$119:$119</definedName>
    <definedName name="_xlnm._FilterDatabase" localSheetId="5" hidden="1">'05 - Oprava trati Hostivi...'!$C$118:$K$173</definedName>
    <definedName name="_xlnm.Print_Area" localSheetId="5">'05 - Oprava trati Hostivi...'!$C$4:$J$76,'05 - Oprava trati Hostivi...'!$C$82:$J$100,'05 - Oprava trati Hostivi...'!$C$106:$K$173</definedName>
    <definedName name="_xlnm.Print_Titles" localSheetId="5">'05 - Oprava trati Hostivi...'!$118:$118</definedName>
    <definedName name="_xlnm._FilterDatabase" localSheetId="6" hidden="1">'06 - VRN'!$C$116:$K$132</definedName>
    <definedName name="_xlnm.Print_Area" localSheetId="6">'06 - VRN'!$C$4:$J$76,'06 - VRN'!$C$82:$J$98,'06 - VRN'!$C$104:$K$132</definedName>
    <definedName name="_xlnm.Print_Titles" localSheetId="6">'06 - VRN'!$116:$116</definedName>
  </definedNames>
  <calcPr/>
</workbook>
</file>

<file path=xl/calcChain.xml><?xml version="1.0" encoding="utf-8"?>
<calcChain xmlns="http://schemas.openxmlformats.org/spreadsheetml/2006/main">
  <c i="7" l="1" r="J37"/>
  <c r="J36"/>
  <c i="1" r="AY100"/>
  <c i="7" r="J35"/>
  <c i="1" r="AX100"/>
  <c i="7" r="BI130"/>
  <c r="BH130"/>
  <c r="BG130"/>
  <c r="BF130"/>
  <c r="T130"/>
  <c r="R130"/>
  <c r="P130"/>
  <c r="BI127"/>
  <c r="BH127"/>
  <c r="BG127"/>
  <c r="BF127"/>
  <c r="T127"/>
  <c r="R127"/>
  <c r="P127"/>
  <c r="BI124"/>
  <c r="BH124"/>
  <c r="BG124"/>
  <c r="BF124"/>
  <c r="T124"/>
  <c r="R124"/>
  <c r="P124"/>
  <c r="BI122"/>
  <c r="BH122"/>
  <c r="BG122"/>
  <c r="BF122"/>
  <c r="T122"/>
  <c r="R122"/>
  <c r="P122"/>
  <c r="BI119"/>
  <c r="BH119"/>
  <c r="BG119"/>
  <c r="BF119"/>
  <c r="T119"/>
  <c r="R119"/>
  <c r="P119"/>
  <c r="J114"/>
  <c r="F113"/>
  <c r="F111"/>
  <c r="E109"/>
  <c r="J92"/>
  <c r="F91"/>
  <c r="F89"/>
  <c r="E87"/>
  <c r="J21"/>
  <c r="E21"/>
  <c r="J91"/>
  <c r="J20"/>
  <c r="J18"/>
  <c r="E18"/>
  <c r="F114"/>
  <c r="J17"/>
  <c r="J12"/>
  <c r="J111"/>
  <c r="E7"/>
  <c r="E107"/>
  <c i="6" r="J37"/>
  <c r="J36"/>
  <c i="1" r="AY99"/>
  <c i="6" r="J35"/>
  <c i="1" r="AX99"/>
  <c i="6" r="BI171"/>
  <c r="BH171"/>
  <c r="BG171"/>
  <c r="BF171"/>
  <c r="T171"/>
  <c r="R171"/>
  <c r="P171"/>
  <c r="BI168"/>
  <c r="BH168"/>
  <c r="BG168"/>
  <c r="BF168"/>
  <c r="T168"/>
  <c r="R168"/>
  <c r="P168"/>
  <c r="BI164"/>
  <c r="BH164"/>
  <c r="BG164"/>
  <c r="BF164"/>
  <c r="T164"/>
  <c r="R164"/>
  <c r="P164"/>
  <c r="BI160"/>
  <c r="BH160"/>
  <c r="BG160"/>
  <c r="BF160"/>
  <c r="T160"/>
  <c r="R160"/>
  <c r="P160"/>
  <c r="BI157"/>
  <c r="BH157"/>
  <c r="BG157"/>
  <c r="BF157"/>
  <c r="T157"/>
  <c r="R157"/>
  <c r="P157"/>
  <c r="BI154"/>
  <c r="BH154"/>
  <c r="BG154"/>
  <c r="BF154"/>
  <c r="T154"/>
  <c r="R154"/>
  <c r="P154"/>
  <c r="BI151"/>
  <c r="BH151"/>
  <c r="BG151"/>
  <c r="BF151"/>
  <c r="T151"/>
  <c r="R151"/>
  <c r="P151"/>
  <c r="BI147"/>
  <c r="BH147"/>
  <c r="BG147"/>
  <c r="BF147"/>
  <c r="T147"/>
  <c r="R147"/>
  <c r="P147"/>
  <c r="BI143"/>
  <c r="BH143"/>
  <c r="BG143"/>
  <c r="BF143"/>
  <c r="T143"/>
  <c r="R143"/>
  <c r="P143"/>
  <c r="BI139"/>
  <c r="BH139"/>
  <c r="BG139"/>
  <c r="BF139"/>
  <c r="T139"/>
  <c r="R139"/>
  <c r="P139"/>
  <c r="BI136"/>
  <c r="BH136"/>
  <c r="BG136"/>
  <c r="BF136"/>
  <c r="T136"/>
  <c r="R136"/>
  <c r="P136"/>
  <c r="BI133"/>
  <c r="BH133"/>
  <c r="BG133"/>
  <c r="BF133"/>
  <c r="T133"/>
  <c r="R133"/>
  <c r="P133"/>
  <c r="BI129"/>
  <c r="BH129"/>
  <c r="BG129"/>
  <c r="BF129"/>
  <c r="T129"/>
  <c r="R129"/>
  <c r="P129"/>
  <c r="BI125"/>
  <c r="BH125"/>
  <c r="BG125"/>
  <c r="BF125"/>
  <c r="T125"/>
  <c r="R125"/>
  <c r="P125"/>
  <c r="BI122"/>
  <c r="BH122"/>
  <c r="BG122"/>
  <c r="BF122"/>
  <c r="T122"/>
  <c r="R122"/>
  <c r="P122"/>
  <c r="J116"/>
  <c r="F115"/>
  <c r="F113"/>
  <c r="E111"/>
  <c r="J92"/>
  <c r="F91"/>
  <c r="F89"/>
  <c r="E87"/>
  <c r="J21"/>
  <c r="E21"/>
  <c r="J115"/>
  <c r="J20"/>
  <c r="J18"/>
  <c r="E18"/>
  <c r="F116"/>
  <c r="J17"/>
  <c r="J12"/>
  <c r="J89"/>
  <c r="E7"/>
  <c r="E109"/>
  <c i="5" r="J37"/>
  <c r="J36"/>
  <c i="1" r="AY98"/>
  <c i="5" r="J35"/>
  <c i="1" r="AX98"/>
  <c i="5" r="BI185"/>
  <c r="BH185"/>
  <c r="BG185"/>
  <c r="BF185"/>
  <c r="T185"/>
  <c r="T184"/>
  <c r="R185"/>
  <c r="R184"/>
  <c r="P185"/>
  <c r="P184"/>
  <c r="BI181"/>
  <c r="BH181"/>
  <c r="BG181"/>
  <c r="BF181"/>
  <c r="T181"/>
  <c r="R181"/>
  <c r="P181"/>
  <c r="BI178"/>
  <c r="BH178"/>
  <c r="BG178"/>
  <c r="BF178"/>
  <c r="T178"/>
  <c r="R178"/>
  <c r="P178"/>
  <c r="BI174"/>
  <c r="BH174"/>
  <c r="BG174"/>
  <c r="BF174"/>
  <c r="T174"/>
  <c r="R174"/>
  <c r="P174"/>
  <c r="BI170"/>
  <c r="BH170"/>
  <c r="BG170"/>
  <c r="BF170"/>
  <c r="T170"/>
  <c r="R170"/>
  <c r="P170"/>
  <c r="BI166"/>
  <c r="BH166"/>
  <c r="BG166"/>
  <c r="BF166"/>
  <c r="T166"/>
  <c r="R166"/>
  <c r="P166"/>
  <c r="BI163"/>
  <c r="BH163"/>
  <c r="BG163"/>
  <c r="BF163"/>
  <c r="T163"/>
  <c r="R163"/>
  <c r="P163"/>
  <c r="BI160"/>
  <c r="BH160"/>
  <c r="BG160"/>
  <c r="BF160"/>
  <c r="T160"/>
  <c r="R160"/>
  <c r="P160"/>
  <c r="BI156"/>
  <c r="BH156"/>
  <c r="BG156"/>
  <c r="BF156"/>
  <c r="T156"/>
  <c r="R156"/>
  <c r="P156"/>
  <c r="BI153"/>
  <c r="BH153"/>
  <c r="BG153"/>
  <c r="BF153"/>
  <c r="T153"/>
  <c r="R153"/>
  <c r="P153"/>
  <c r="BI150"/>
  <c r="BH150"/>
  <c r="BG150"/>
  <c r="BF150"/>
  <c r="T150"/>
  <c r="R150"/>
  <c r="P150"/>
  <c r="BI145"/>
  <c r="BH145"/>
  <c r="BG145"/>
  <c r="BF145"/>
  <c r="T145"/>
  <c r="R145"/>
  <c r="P145"/>
  <c r="BI141"/>
  <c r="BH141"/>
  <c r="BG141"/>
  <c r="BF141"/>
  <c r="T141"/>
  <c r="R141"/>
  <c r="P141"/>
  <c r="BI136"/>
  <c r="BH136"/>
  <c r="BG136"/>
  <c r="BF136"/>
  <c r="T136"/>
  <c r="R136"/>
  <c r="P136"/>
  <c r="BI133"/>
  <c r="BH133"/>
  <c r="BG133"/>
  <c r="BF133"/>
  <c r="T133"/>
  <c r="R133"/>
  <c r="P133"/>
  <c r="BI130"/>
  <c r="BH130"/>
  <c r="BG130"/>
  <c r="BF130"/>
  <c r="T130"/>
  <c r="R130"/>
  <c r="P130"/>
  <c r="BI126"/>
  <c r="BH126"/>
  <c r="BG126"/>
  <c r="BF126"/>
  <c r="T126"/>
  <c r="R126"/>
  <c r="P126"/>
  <c r="BI123"/>
  <c r="BH123"/>
  <c r="BG123"/>
  <c r="BF123"/>
  <c r="T123"/>
  <c r="R123"/>
  <c r="P123"/>
  <c r="J117"/>
  <c r="F116"/>
  <c r="F114"/>
  <c r="E112"/>
  <c r="J92"/>
  <c r="F91"/>
  <c r="F89"/>
  <c r="E87"/>
  <c r="J21"/>
  <c r="E21"/>
  <c r="J116"/>
  <c r="J20"/>
  <c r="J18"/>
  <c r="E18"/>
  <c r="F117"/>
  <c r="J17"/>
  <c r="J12"/>
  <c r="J114"/>
  <c r="E7"/>
  <c r="E110"/>
  <c i="4" r="J37"/>
  <c r="J36"/>
  <c i="1" r="AY97"/>
  <c i="4" r="J35"/>
  <c i="1" r="AX97"/>
  <c i="4" r="BI179"/>
  <c r="BH179"/>
  <c r="BG179"/>
  <c r="BF179"/>
  <c r="T179"/>
  <c r="R179"/>
  <c r="P179"/>
  <c r="BI176"/>
  <c r="BH176"/>
  <c r="BG176"/>
  <c r="BF176"/>
  <c r="T176"/>
  <c r="R176"/>
  <c r="P176"/>
  <c r="BI172"/>
  <c r="BH172"/>
  <c r="BG172"/>
  <c r="BF172"/>
  <c r="T172"/>
  <c r="R172"/>
  <c r="P172"/>
  <c r="BI169"/>
  <c r="BH169"/>
  <c r="BG169"/>
  <c r="BF169"/>
  <c r="T169"/>
  <c r="R169"/>
  <c r="P169"/>
  <c r="BI166"/>
  <c r="BH166"/>
  <c r="BG166"/>
  <c r="BF166"/>
  <c r="T166"/>
  <c r="R166"/>
  <c r="P166"/>
  <c r="BI162"/>
  <c r="BH162"/>
  <c r="BG162"/>
  <c r="BF162"/>
  <c r="T162"/>
  <c r="R162"/>
  <c r="P162"/>
  <c r="BI158"/>
  <c r="BH158"/>
  <c r="BG158"/>
  <c r="BF158"/>
  <c r="T158"/>
  <c r="R158"/>
  <c r="P158"/>
  <c r="BI155"/>
  <c r="BH155"/>
  <c r="BG155"/>
  <c r="BF155"/>
  <c r="T155"/>
  <c r="R155"/>
  <c r="P155"/>
  <c r="BI152"/>
  <c r="BH152"/>
  <c r="BG152"/>
  <c r="BF152"/>
  <c r="T152"/>
  <c r="R152"/>
  <c r="P152"/>
  <c r="BI148"/>
  <c r="BH148"/>
  <c r="BG148"/>
  <c r="BF148"/>
  <c r="T148"/>
  <c r="R148"/>
  <c r="P148"/>
  <c r="BI145"/>
  <c r="BH145"/>
  <c r="BG145"/>
  <c r="BF145"/>
  <c r="T145"/>
  <c r="R145"/>
  <c r="P145"/>
  <c r="BI136"/>
  <c r="BH136"/>
  <c r="BG136"/>
  <c r="BF136"/>
  <c r="T136"/>
  <c r="R136"/>
  <c r="P136"/>
  <c r="BI132"/>
  <c r="BH132"/>
  <c r="BG132"/>
  <c r="BF132"/>
  <c r="T132"/>
  <c r="R132"/>
  <c r="P132"/>
  <c r="BI128"/>
  <c r="BH128"/>
  <c r="BG128"/>
  <c r="BF128"/>
  <c r="T128"/>
  <c r="R128"/>
  <c r="P128"/>
  <c r="BI125"/>
  <c r="BH125"/>
  <c r="BG125"/>
  <c r="BF125"/>
  <c r="T125"/>
  <c r="R125"/>
  <c r="P125"/>
  <c r="BI122"/>
  <c r="BH122"/>
  <c r="BG122"/>
  <c r="BF122"/>
  <c r="T122"/>
  <c r="R122"/>
  <c r="P122"/>
  <c r="J116"/>
  <c r="F115"/>
  <c r="F113"/>
  <c r="E111"/>
  <c r="J92"/>
  <c r="F91"/>
  <c r="F89"/>
  <c r="E87"/>
  <c r="J21"/>
  <c r="E21"/>
  <c r="J91"/>
  <c r="J20"/>
  <c r="J18"/>
  <c r="E18"/>
  <c r="F92"/>
  <c r="J17"/>
  <c r="J12"/>
  <c r="J113"/>
  <c r="E7"/>
  <c r="E109"/>
  <c i="3" r="J37"/>
  <c r="J36"/>
  <c i="1" r="AY96"/>
  <c i="3" r="J35"/>
  <c i="1" r="AX96"/>
  <c i="3" r="BI222"/>
  <c r="BH222"/>
  <c r="BG222"/>
  <c r="BF222"/>
  <c r="T222"/>
  <c r="R222"/>
  <c r="P222"/>
  <c r="BI219"/>
  <c r="BH219"/>
  <c r="BG219"/>
  <c r="BF219"/>
  <c r="T219"/>
  <c r="R219"/>
  <c r="P219"/>
  <c r="BI216"/>
  <c r="BH216"/>
  <c r="BG216"/>
  <c r="BF216"/>
  <c r="T216"/>
  <c r="R216"/>
  <c r="P216"/>
  <c r="BI213"/>
  <c r="BH213"/>
  <c r="BG213"/>
  <c r="BF213"/>
  <c r="T213"/>
  <c r="R213"/>
  <c r="P213"/>
  <c r="BI210"/>
  <c r="BH210"/>
  <c r="BG210"/>
  <c r="BF210"/>
  <c r="T210"/>
  <c r="R210"/>
  <c r="P210"/>
  <c r="BI206"/>
  <c r="BH206"/>
  <c r="BG206"/>
  <c r="BF206"/>
  <c r="T206"/>
  <c r="R206"/>
  <c r="P206"/>
  <c r="BI203"/>
  <c r="BH203"/>
  <c r="BG203"/>
  <c r="BF203"/>
  <c r="T203"/>
  <c r="R203"/>
  <c r="P203"/>
  <c r="BI200"/>
  <c r="BH200"/>
  <c r="BG200"/>
  <c r="BF200"/>
  <c r="T200"/>
  <c r="R200"/>
  <c r="P200"/>
  <c r="BI197"/>
  <c r="BH197"/>
  <c r="BG197"/>
  <c r="BF197"/>
  <c r="T197"/>
  <c r="R197"/>
  <c r="P197"/>
  <c r="BI194"/>
  <c r="BH194"/>
  <c r="BG194"/>
  <c r="BF194"/>
  <c r="T194"/>
  <c r="R194"/>
  <c r="P194"/>
  <c r="BI191"/>
  <c r="BH191"/>
  <c r="BG191"/>
  <c r="BF191"/>
  <c r="T191"/>
  <c r="R191"/>
  <c r="P191"/>
  <c r="BI187"/>
  <c r="BH187"/>
  <c r="BG187"/>
  <c r="BF187"/>
  <c r="T187"/>
  <c r="R187"/>
  <c r="P187"/>
  <c r="BI184"/>
  <c r="BH184"/>
  <c r="BG184"/>
  <c r="BF184"/>
  <c r="T184"/>
  <c r="R184"/>
  <c r="P184"/>
  <c r="BI180"/>
  <c r="BH180"/>
  <c r="BG180"/>
  <c r="BF180"/>
  <c r="T180"/>
  <c r="R180"/>
  <c r="P180"/>
  <c r="BI177"/>
  <c r="BH177"/>
  <c r="BG177"/>
  <c r="BF177"/>
  <c r="T177"/>
  <c r="R177"/>
  <c r="P177"/>
  <c r="BI173"/>
  <c r="BH173"/>
  <c r="BG173"/>
  <c r="BF173"/>
  <c r="T173"/>
  <c r="R173"/>
  <c r="P173"/>
  <c r="BI169"/>
  <c r="BH169"/>
  <c r="BG169"/>
  <c r="BF169"/>
  <c r="T169"/>
  <c r="R169"/>
  <c r="P169"/>
  <c r="BI165"/>
  <c r="BH165"/>
  <c r="BG165"/>
  <c r="BF165"/>
  <c r="T165"/>
  <c r="R165"/>
  <c r="P165"/>
  <c r="BI161"/>
  <c r="BH161"/>
  <c r="BG161"/>
  <c r="BF161"/>
  <c r="T161"/>
  <c r="R161"/>
  <c r="P161"/>
  <c r="BI156"/>
  <c r="BH156"/>
  <c r="BG156"/>
  <c r="BF156"/>
  <c r="T156"/>
  <c r="R156"/>
  <c r="P156"/>
  <c r="BI152"/>
  <c r="BH152"/>
  <c r="BG152"/>
  <c r="BF152"/>
  <c r="T152"/>
  <c r="R152"/>
  <c r="P152"/>
  <c r="BI148"/>
  <c r="BH148"/>
  <c r="BG148"/>
  <c r="BF148"/>
  <c r="T148"/>
  <c r="R148"/>
  <c r="P148"/>
  <c r="BI144"/>
  <c r="BH144"/>
  <c r="BG144"/>
  <c r="BF144"/>
  <c r="T144"/>
  <c r="R144"/>
  <c r="P144"/>
  <c r="BI141"/>
  <c r="BH141"/>
  <c r="BG141"/>
  <c r="BF141"/>
  <c r="T141"/>
  <c r="R141"/>
  <c r="P141"/>
  <c r="BI136"/>
  <c r="BH136"/>
  <c r="BG136"/>
  <c r="BF136"/>
  <c r="T136"/>
  <c r="R136"/>
  <c r="P136"/>
  <c r="BI132"/>
  <c r="BH132"/>
  <c r="BG132"/>
  <c r="BF132"/>
  <c r="T132"/>
  <c r="R132"/>
  <c r="P132"/>
  <c r="BI128"/>
  <c r="BH128"/>
  <c r="BG128"/>
  <c r="BF128"/>
  <c r="T128"/>
  <c r="R128"/>
  <c r="P128"/>
  <c r="BI125"/>
  <c r="BH125"/>
  <c r="BG125"/>
  <c r="BF125"/>
  <c r="T125"/>
  <c r="R125"/>
  <c r="P125"/>
  <c r="BI122"/>
  <c r="BH122"/>
  <c r="BG122"/>
  <c r="BF122"/>
  <c r="T122"/>
  <c r="R122"/>
  <c r="P122"/>
  <c r="J116"/>
  <c r="F115"/>
  <c r="F113"/>
  <c r="E111"/>
  <c r="J92"/>
  <c r="F91"/>
  <c r="F89"/>
  <c r="E87"/>
  <c r="J21"/>
  <c r="E21"/>
  <c r="J91"/>
  <c r="J20"/>
  <c r="J18"/>
  <c r="E18"/>
  <c r="F116"/>
  <c r="J17"/>
  <c r="J12"/>
  <c r="J113"/>
  <c r="E7"/>
  <c r="E85"/>
  <c i="2" r="J37"/>
  <c r="J36"/>
  <c i="1" r="AY95"/>
  <c i="2" r="J35"/>
  <c i="1" r="AX95"/>
  <c i="2" r="BI232"/>
  <c r="BH232"/>
  <c r="BG232"/>
  <c r="BF232"/>
  <c r="T232"/>
  <c r="T231"/>
  <c r="R232"/>
  <c r="R231"/>
  <c r="P232"/>
  <c r="P231"/>
  <c r="BI228"/>
  <c r="BH228"/>
  <c r="BG228"/>
  <c r="BF228"/>
  <c r="T228"/>
  <c r="R228"/>
  <c r="P228"/>
  <c r="BI225"/>
  <c r="BH225"/>
  <c r="BG225"/>
  <c r="BF225"/>
  <c r="T225"/>
  <c r="R225"/>
  <c r="P225"/>
  <c r="BI222"/>
  <c r="BH222"/>
  <c r="BG222"/>
  <c r="BF222"/>
  <c r="T222"/>
  <c r="R222"/>
  <c r="P222"/>
  <c r="BI219"/>
  <c r="BH219"/>
  <c r="BG219"/>
  <c r="BF219"/>
  <c r="T219"/>
  <c r="R219"/>
  <c r="P219"/>
  <c r="BI215"/>
  <c r="BH215"/>
  <c r="BG215"/>
  <c r="BF215"/>
  <c r="T215"/>
  <c r="R215"/>
  <c r="P215"/>
  <c r="BI212"/>
  <c r="BH212"/>
  <c r="BG212"/>
  <c r="BF212"/>
  <c r="T212"/>
  <c r="R212"/>
  <c r="P212"/>
  <c r="BI208"/>
  <c r="BH208"/>
  <c r="BG208"/>
  <c r="BF208"/>
  <c r="T208"/>
  <c r="R208"/>
  <c r="P208"/>
  <c r="BI204"/>
  <c r="BH204"/>
  <c r="BG204"/>
  <c r="BF204"/>
  <c r="T204"/>
  <c r="R204"/>
  <c r="P204"/>
  <c r="BI201"/>
  <c r="BH201"/>
  <c r="BG201"/>
  <c r="BF201"/>
  <c r="T201"/>
  <c r="R201"/>
  <c r="P201"/>
  <c r="BI198"/>
  <c r="BH198"/>
  <c r="BG198"/>
  <c r="BF198"/>
  <c r="T198"/>
  <c r="R198"/>
  <c r="P198"/>
  <c r="BI193"/>
  <c r="BH193"/>
  <c r="BG193"/>
  <c r="BF193"/>
  <c r="T193"/>
  <c r="R193"/>
  <c r="P193"/>
  <c r="BI190"/>
  <c r="BH190"/>
  <c r="BG190"/>
  <c r="BF190"/>
  <c r="T190"/>
  <c r="R190"/>
  <c r="P190"/>
  <c r="BI187"/>
  <c r="BH187"/>
  <c r="BG187"/>
  <c r="BF187"/>
  <c r="T187"/>
  <c r="R187"/>
  <c r="P187"/>
  <c r="BI184"/>
  <c r="BH184"/>
  <c r="BG184"/>
  <c r="BF184"/>
  <c r="T184"/>
  <c r="R184"/>
  <c r="P184"/>
  <c r="BI180"/>
  <c r="BH180"/>
  <c r="BG180"/>
  <c r="BF180"/>
  <c r="T180"/>
  <c r="R180"/>
  <c r="P180"/>
  <c r="BI176"/>
  <c r="BH176"/>
  <c r="BG176"/>
  <c r="BF176"/>
  <c r="T176"/>
  <c r="R176"/>
  <c r="P176"/>
  <c r="BI172"/>
  <c r="BH172"/>
  <c r="BG172"/>
  <c r="BF172"/>
  <c r="T172"/>
  <c r="R172"/>
  <c r="P172"/>
  <c r="BI168"/>
  <c r="BH168"/>
  <c r="BG168"/>
  <c r="BF168"/>
  <c r="T168"/>
  <c r="R168"/>
  <c r="P168"/>
  <c r="BI165"/>
  <c r="BH165"/>
  <c r="BG165"/>
  <c r="BF165"/>
  <c r="T165"/>
  <c r="R165"/>
  <c r="P165"/>
  <c r="BI162"/>
  <c r="BH162"/>
  <c r="BG162"/>
  <c r="BF162"/>
  <c r="T162"/>
  <c r="R162"/>
  <c r="P162"/>
  <c r="BI159"/>
  <c r="BH159"/>
  <c r="BG159"/>
  <c r="BF159"/>
  <c r="T159"/>
  <c r="R159"/>
  <c r="P159"/>
  <c r="BI155"/>
  <c r="BH155"/>
  <c r="BG155"/>
  <c r="BF155"/>
  <c r="T155"/>
  <c r="R155"/>
  <c r="P155"/>
  <c r="BI152"/>
  <c r="BH152"/>
  <c r="BG152"/>
  <c r="BF152"/>
  <c r="T152"/>
  <c r="R152"/>
  <c r="P152"/>
  <c r="BI149"/>
  <c r="BH149"/>
  <c r="BG149"/>
  <c r="BF149"/>
  <c r="T149"/>
  <c r="R149"/>
  <c r="P149"/>
  <c r="BI144"/>
  <c r="BH144"/>
  <c r="BG144"/>
  <c r="BF144"/>
  <c r="T144"/>
  <c r="R144"/>
  <c r="P144"/>
  <c r="BI138"/>
  <c r="BH138"/>
  <c r="BG138"/>
  <c r="BF138"/>
  <c r="T138"/>
  <c r="R138"/>
  <c r="P138"/>
  <c r="BI134"/>
  <c r="BH134"/>
  <c r="BG134"/>
  <c r="BF134"/>
  <c r="T134"/>
  <c r="R134"/>
  <c r="P134"/>
  <c r="BI131"/>
  <c r="BH131"/>
  <c r="BG131"/>
  <c r="BF131"/>
  <c r="T131"/>
  <c r="R131"/>
  <c r="P131"/>
  <c r="BI127"/>
  <c r="BH127"/>
  <c r="BG127"/>
  <c r="BF127"/>
  <c r="T127"/>
  <c r="R127"/>
  <c r="P127"/>
  <c r="BI123"/>
  <c r="BH123"/>
  <c r="BG123"/>
  <c r="BF123"/>
  <c r="T123"/>
  <c r="R123"/>
  <c r="P123"/>
  <c r="J117"/>
  <c r="F116"/>
  <c r="F114"/>
  <c r="E112"/>
  <c r="J92"/>
  <c r="F91"/>
  <c r="F89"/>
  <c r="E87"/>
  <c r="J21"/>
  <c r="E21"/>
  <c r="J116"/>
  <c r="J20"/>
  <c r="J18"/>
  <c r="E18"/>
  <c r="F117"/>
  <c r="J17"/>
  <c r="J12"/>
  <c r="J89"/>
  <c r="E7"/>
  <c r="E110"/>
  <c i="1" r="L90"/>
  <c r="AM90"/>
  <c r="AM89"/>
  <c r="L89"/>
  <c r="AM87"/>
  <c r="L87"/>
  <c r="L85"/>
  <c r="L84"/>
  <c i="7" r="BK130"/>
  <c i="6" r="J168"/>
  <c r="BK164"/>
  <c r="J139"/>
  <c r="J129"/>
  <c i="5" r="BK166"/>
  <c r="J163"/>
  <c r="J160"/>
  <c r="J156"/>
  <c r="BK150"/>
  <c r="J145"/>
  <c r="J136"/>
  <c i="4" r="J179"/>
  <c r="BK176"/>
  <c r="BK172"/>
  <c r="BK158"/>
  <c r="J155"/>
  <c r="J148"/>
  <c r="J136"/>
  <c r="J132"/>
  <c i="3" r="J219"/>
  <c r="J213"/>
  <c r="J206"/>
  <c r="BK200"/>
  <c r="J197"/>
  <c r="BK191"/>
  <c r="J184"/>
  <c r="J169"/>
  <c r="BK156"/>
  <c r="J148"/>
  <c r="BK132"/>
  <c i="2" r="J222"/>
  <c r="BK219"/>
  <c r="J215"/>
  <c r="BK201"/>
  <c r="BK198"/>
  <c r="J187"/>
  <c r="BK180"/>
  <c r="J176"/>
  <c r="BK172"/>
  <c r="BK165"/>
  <c r="J162"/>
  <c r="BK144"/>
  <c r="J138"/>
  <c r="BK134"/>
  <c r="J131"/>
  <c r="BK127"/>
  <c i="7" r="J130"/>
  <c r="J127"/>
  <c r="BK124"/>
  <c r="J124"/>
  <c r="BK122"/>
  <c r="J122"/>
  <c r="BK119"/>
  <c i="6" r="BK171"/>
  <c r="J164"/>
  <c r="J160"/>
  <c r="BK154"/>
  <c r="BK151"/>
  <c r="BK147"/>
  <c r="J136"/>
  <c r="J133"/>
  <c r="J125"/>
  <c r="J122"/>
  <c i="5" r="J185"/>
  <c r="BK181"/>
  <c r="BK178"/>
  <c r="J174"/>
  <c r="BK160"/>
  <c r="BK156"/>
  <c r="BK153"/>
  <c r="J133"/>
  <c r="BK130"/>
  <c r="J123"/>
  <c i="4" r="J166"/>
  <c r="BK152"/>
  <c r="J145"/>
  <c r="J125"/>
  <c i="3" r="J216"/>
  <c r="BK213"/>
  <c r="BK206"/>
  <c r="BK203"/>
  <c r="J200"/>
  <c r="BK194"/>
  <c r="J191"/>
  <c r="J180"/>
  <c r="J177"/>
  <c r="J141"/>
  <c r="BK125"/>
  <c r="BK122"/>
  <c i="2" r="BK232"/>
  <c r="J232"/>
  <c r="J228"/>
  <c r="BK225"/>
  <c r="BK222"/>
  <c r="BK208"/>
  <c r="J204"/>
  <c r="J198"/>
  <c r="BK193"/>
  <c r="BK190"/>
  <c r="J168"/>
  <c r="J159"/>
  <c r="BK155"/>
  <c r="J152"/>
  <c r="BK131"/>
  <c r="J127"/>
  <c i="7" r="J119"/>
  <c i="6" r="J171"/>
  <c r="BK168"/>
  <c r="BK160"/>
  <c r="BK157"/>
  <c r="J154"/>
  <c r="J151"/>
  <c r="J147"/>
  <c r="BK143"/>
  <c r="BK139"/>
  <c r="BK125"/>
  <c r="BK122"/>
  <c i="5" r="J178"/>
  <c r="BK174"/>
  <c r="BK170"/>
  <c r="BK163"/>
  <c r="J153"/>
  <c r="J150"/>
  <c r="BK141"/>
  <c r="BK136"/>
  <c r="J126"/>
  <c r="BK123"/>
  <c i="4" r="BK179"/>
  <c r="J176"/>
  <c r="BK169"/>
  <c r="BK166"/>
  <c r="BK162"/>
  <c r="J158"/>
  <c r="BK155"/>
  <c r="J152"/>
  <c r="BK148"/>
  <c r="BK145"/>
  <c r="BK136"/>
  <c r="BK132"/>
  <c r="BK128"/>
  <c r="BK125"/>
  <c r="J122"/>
  <c i="3" r="BK222"/>
  <c r="J222"/>
  <c r="BK210"/>
  <c r="J203"/>
  <c r="J194"/>
  <c r="J187"/>
  <c r="BK184"/>
  <c r="BK180"/>
  <c r="BK177"/>
  <c r="J173"/>
  <c r="J165"/>
  <c r="J161"/>
  <c r="J156"/>
  <c r="J152"/>
  <c r="BK144"/>
  <c r="BK136"/>
  <c r="BK128"/>
  <c r="J125"/>
  <c i="2" r="BK228"/>
  <c r="BK215"/>
  <c r="J212"/>
  <c r="J208"/>
  <c r="BK204"/>
  <c r="J193"/>
  <c r="J190"/>
  <c r="BK187"/>
  <c r="J184"/>
  <c r="J172"/>
  <c r="BK168"/>
  <c r="BK149"/>
  <c r="J144"/>
  <c r="J134"/>
  <c r="J123"/>
  <c i="1" r="AS94"/>
  <c i="7" r="BK127"/>
  <c i="6" r="J157"/>
  <c r="J143"/>
  <c r="BK136"/>
  <c r="BK133"/>
  <c r="BK129"/>
  <c i="5" r="BK185"/>
  <c r="J181"/>
  <c r="J170"/>
  <c r="J166"/>
  <c r="BK145"/>
  <c r="J141"/>
  <c r="BK133"/>
  <c r="J130"/>
  <c r="BK126"/>
  <c i="4" r="J172"/>
  <c r="J169"/>
  <c r="J162"/>
  <c r="J128"/>
  <c r="BK122"/>
  <c i="3" r="BK219"/>
  <c r="BK216"/>
  <c r="J210"/>
  <c r="BK197"/>
  <c r="BK187"/>
  <c r="BK173"/>
  <c r="BK169"/>
  <c r="BK165"/>
  <c r="BK161"/>
  <c r="BK152"/>
  <c r="BK148"/>
  <c r="J144"/>
  <c r="BK141"/>
  <c r="J136"/>
  <c r="J132"/>
  <c r="J128"/>
  <c r="J122"/>
  <c i="2" r="J225"/>
  <c r="J219"/>
  <c r="BK212"/>
  <c r="J201"/>
  <c r="BK184"/>
  <c r="J180"/>
  <c r="BK176"/>
  <c r="J165"/>
  <c r="BK162"/>
  <c r="BK159"/>
  <c r="J155"/>
  <c r="BK152"/>
  <c r="J149"/>
  <c r="BK138"/>
  <c r="BK123"/>
  <c l="1" r="R122"/>
  <c r="R121"/>
  <c r="P211"/>
  <c i="3" r="R121"/>
  <c r="R120"/>
  <c r="R119"/>
  <c r="R209"/>
  <c i="4" r="T121"/>
  <c r="T120"/>
  <c r="R175"/>
  <c i="5" r="T122"/>
  <c r="T121"/>
  <c r="T120"/>
  <c r="T177"/>
  <c i="6" r="P121"/>
  <c r="P120"/>
  <c r="T167"/>
  <c i="7" r="T118"/>
  <c r="T117"/>
  <c i="2" r="P122"/>
  <c r="P121"/>
  <c r="P120"/>
  <c i="1" r="AU95"/>
  <c i="2" r="T211"/>
  <c i="3" r="T121"/>
  <c r="T120"/>
  <c r="T209"/>
  <c i="4" r="R121"/>
  <c r="R120"/>
  <c r="R119"/>
  <c r="T175"/>
  <c i="5" r="P122"/>
  <c r="P121"/>
  <c r="P120"/>
  <c i="1" r="AU98"/>
  <c i="5" r="P177"/>
  <c i="6" r="T121"/>
  <c r="T120"/>
  <c r="T119"/>
  <c r="BK167"/>
  <c r="J167"/>
  <c r="J99"/>
  <c i="7" r="R118"/>
  <c r="R117"/>
  <c i="2" r="T122"/>
  <c r="T121"/>
  <c r="T120"/>
  <c r="R211"/>
  <c i="3" r="P121"/>
  <c r="P120"/>
  <c r="BK209"/>
  <c r="J209"/>
  <c r="J99"/>
  <c i="4" r="P121"/>
  <c r="P120"/>
  <c r="P119"/>
  <c i="1" r="AU97"/>
  <c i="4" r="P175"/>
  <c i="5" r="R122"/>
  <c r="R121"/>
  <c r="R120"/>
  <c r="R177"/>
  <c i="6" r="P167"/>
  <c r="R167"/>
  <c i="7" r="BK118"/>
  <c r="J118"/>
  <c r="J97"/>
  <c i="2" r="BK122"/>
  <c r="J122"/>
  <c r="J98"/>
  <c r="BK211"/>
  <c r="J211"/>
  <c r="J99"/>
  <c i="3" r="BK121"/>
  <c r="J121"/>
  <c r="J98"/>
  <c r="P209"/>
  <c i="4" r="BK121"/>
  <c r="J121"/>
  <c r="J98"/>
  <c r="BK175"/>
  <c r="J175"/>
  <c r="J99"/>
  <c i="5" r="BK122"/>
  <c r="J122"/>
  <c r="J98"/>
  <c r="BK177"/>
  <c r="J177"/>
  <c r="J99"/>
  <c i="6" r="BK121"/>
  <c r="J121"/>
  <c r="J98"/>
  <c r="R121"/>
  <c r="R120"/>
  <c r="R119"/>
  <c i="7" r="P118"/>
  <c r="P117"/>
  <c i="1" r="AU100"/>
  <c i="2" r="E85"/>
  <c r="J114"/>
  <c r="BE165"/>
  <c r="BE168"/>
  <c r="BE187"/>
  <c r="BE193"/>
  <c r="BE204"/>
  <c r="BE208"/>
  <c r="BE219"/>
  <c r="BE222"/>
  <c r="BE225"/>
  <c r="BE228"/>
  <c i="3" r="J89"/>
  <c r="F92"/>
  <c r="J115"/>
  <c r="BE141"/>
  <c r="BE177"/>
  <c r="BE191"/>
  <c r="BE200"/>
  <c r="BE210"/>
  <c r="BE219"/>
  <c i="4" r="E85"/>
  <c r="J89"/>
  <c r="J115"/>
  <c r="BE132"/>
  <c r="BE136"/>
  <c r="BE148"/>
  <c r="BE152"/>
  <c i="5" r="J89"/>
  <c r="F92"/>
  <c r="BE150"/>
  <c r="BE153"/>
  <c r="BE160"/>
  <c i="6" r="BE122"/>
  <c r="BE147"/>
  <c r="BE154"/>
  <c i="7" r="E85"/>
  <c r="J89"/>
  <c r="F92"/>
  <c r="BE127"/>
  <c i="2" r="BE123"/>
  <c r="BE127"/>
  <c r="BE134"/>
  <c r="BE152"/>
  <c r="BE155"/>
  <c r="BE162"/>
  <c r="BE172"/>
  <c r="BE176"/>
  <c r="BE198"/>
  <c i="3" r="E109"/>
  <c r="BE156"/>
  <c r="BE197"/>
  <c r="BE213"/>
  <c r="BE222"/>
  <c i="4" r="F116"/>
  <c r="BE169"/>
  <c i="5" r="E85"/>
  <c r="BE178"/>
  <c i="6" r="J113"/>
  <c r="BE125"/>
  <c r="BE129"/>
  <c r="BE133"/>
  <c r="BE136"/>
  <c r="BE164"/>
  <c i="7" r="J113"/>
  <c i="2" r="J91"/>
  <c r="BE131"/>
  <c r="BE144"/>
  <c r="BE159"/>
  <c r="BE180"/>
  <c r="BE184"/>
  <c r="BE215"/>
  <c r="BE232"/>
  <c i="3" r="BE128"/>
  <c r="BE132"/>
  <c r="BE144"/>
  <c r="BE148"/>
  <c r="BE152"/>
  <c r="BE165"/>
  <c r="BE169"/>
  <c r="BE187"/>
  <c r="BE216"/>
  <c i="4" r="BE128"/>
  <c r="BE145"/>
  <c r="BE155"/>
  <c r="BE158"/>
  <c r="BE162"/>
  <c r="BE172"/>
  <c r="BE176"/>
  <c i="5" r="J91"/>
  <c r="BE123"/>
  <c r="BE126"/>
  <c r="BE133"/>
  <c r="BE136"/>
  <c r="BE141"/>
  <c r="BE145"/>
  <c r="BE163"/>
  <c r="BE166"/>
  <c r="BE185"/>
  <c i="6" r="E85"/>
  <c r="F92"/>
  <c r="BE139"/>
  <c r="BE168"/>
  <c i="7" r="BE119"/>
  <c r="BE122"/>
  <c r="BE124"/>
  <c i="2" r="F92"/>
  <c r="BE138"/>
  <c r="BE149"/>
  <c r="BE190"/>
  <c r="BE201"/>
  <c r="BE212"/>
  <c r="BK231"/>
  <c r="J231"/>
  <c r="J100"/>
  <c i="3" r="BE122"/>
  <c r="BE125"/>
  <c r="BE136"/>
  <c r="BE161"/>
  <c r="BE173"/>
  <c r="BE180"/>
  <c r="BE184"/>
  <c r="BE194"/>
  <c r="BE203"/>
  <c r="BE206"/>
  <c i="4" r="BE122"/>
  <c r="BE125"/>
  <c r="BE166"/>
  <c r="BE179"/>
  <c i="5" r="BE130"/>
  <c r="BE156"/>
  <c r="BE170"/>
  <c r="BE174"/>
  <c r="BE181"/>
  <c r="BK184"/>
  <c r="J184"/>
  <c r="J100"/>
  <c i="6" r="J91"/>
  <c r="BE143"/>
  <c r="BE151"/>
  <c r="BE157"/>
  <c r="BE160"/>
  <c r="BE171"/>
  <c i="7" r="BE130"/>
  <c i="2" r="F36"/>
  <c i="1" r="BC95"/>
  <c i="5" r="J34"/>
  <c i="1" r="AW98"/>
  <c i="6" r="J34"/>
  <c i="1" r="AW99"/>
  <c i="2" r="J34"/>
  <c i="1" r="AW95"/>
  <c i="3" r="F37"/>
  <c i="1" r="BD96"/>
  <c i="4" r="F37"/>
  <c i="1" r="BD97"/>
  <c i="5" r="F37"/>
  <c i="1" r="BD98"/>
  <c i="6" r="F37"/>
  <c i="1" r="BD99"/>
  <c i="3" r="F36"/>
  <c i="1" r="BC96"/>
  <c i="6" r="F36"/>
  <c i="1" r="BC99"/>
  <c i="7" r="F37"/>
  <c i="1" r="BD100"/>
  <c i="5" r="F34"/>
  <c i="1" r="BA98"/>
  <c i="6" r="F35"/>
  <c i="1" r="BB99"/>
  <c i="7" r="F34"/>
  <c i="1" r="BA100"/>
  <c i="7" r="J34"/>
  <c i="1" r="AW100"/>
  <c i="7" r="F35"/>
  <c i="1" r="BB100"/>
  <c i="7" r="F36"/>
  <c i="1" r="BC100"/>
  <c i="2" r="F35"/>
  <c i="1" r="BB95"/>
  <c i="4" r="F34"/>
  <c i="1" r="BA97"/>
  <c i="2" r="F37"/>
  <c i="1" r="BD95"/>
  <c i="4" r="J34"/>
  <c i="1" r="AW97"/>
  <c i="3" r="J34"/>
  <c i="1" r="AW96"/>
  <c i="4" r="F35"/>
  <c i="1" r="BB97"/>
  <c i="2" r="F34"/>
  <c i="1" r="BA95"/>
  <c i="6" r="F34"/>
  <c i="1" r="BA99"/>
  <c i="3" r="F34"/>
  <c i="1" r="BA96"/>
  <c i="3" r="F35"/>
  <c i="1" r="BB96"/>
  <c i="4" r="F36"/>
  <c i="1" r="BC97"/>
  <c i="5" r="F36"/>
  <c i="1" r="BC98"/>
  <c i="5" r="F35"/>
  <c i="1" r="BB98"/>
  <c i="3" l="1" r="T119"/>
  <c r="P119"/>
  <c i="1" r="AU96"/>
  <c i="6" r="P119"/>
  <c i="1" r="AU99"/>
  <c i="4" r="T119"/>
  <c i="2" r="R120"/>
  <c r="BK121"/>
  <c r="J121"/>
  <c r="J97"/>
  <c i="6" r="BK120"/>
  <c r="J120"/>
  <c r="J97"/>
  <c i="3" r="BK120"/>
  <c r="J120"/>
  <c r="J97"/>
  <c i="7" r="BK117"/>
  <c r="J117"/>
  <c r="J96"/>
  <c i="5" r="BK121"/>
  <c r="BK120"/>
  <c r="J120"/>
  <c i="4" r="BK120"/>
  <c r="BK119"/>
  <c r="J119"/>
  <c r="J96"/>
  <c i="5" r="J30"/>
  <c i="1" r="AG98"/>
  <c r="BB94"/>
  <c r="AX94"/>
  <c i="7" r="F33"/>
  <c i="1" r="AZ100"/>
  <c i="7" r="J33"/>
  <c i="1" r="AV100"/>
  <c r="AT100"/>
  <c r="BA94"/>
  <c r="W30"/>
  <c i="5" r="F33"/>
  <c i="1" r="AZ98"/>
  <c i="3" r="J33"/>
  <c i="1" r="AV96"/>
  <c r="AT96"/>
  <c i="2" r="F33"/>
  <c i="1" r="AZ95"/>
  <c i="3" r="F33"/>
  <c i="1" r="AZ96"/>
  <c i="4" r="F33"/>
  <c i="1" r="AZ97"/>
  <c i="2" r="J33"/>
  <c i="1" r="AV95"/>
  <c r="AT95"/>
  <c i="6" r="F33"/>
  <c i="1" r="AZ99"/>
  <c i="5" r="J33"/>
  <c i="1" r="AV98"/>
  <c r="AT98"/>
  <c i="6" r="J33"/>
  <c i="1" r="AV99"/>
  <c r="AT99"/>
  <c i="4" r="J33"/>
  <c i="1" r="AV97"/>
  <c r="AT97"/>
  <c r="BD94"/>
  <c r="W33"/>
  <c r="BC94"/>
  <c r="AY94"/>
  <c i="5" l="1" r="J39"/>
  <c i="2" r="BK120"/>
  <c r="J120"/>
  <c r="J96"/>
  <c i="3" r="BK119"/>
  <c r="J119"/>
  <c i="4" r="J120"/>
  <c r="J97"/>
  <c i="5" r="J96"/>
  <c r="J121"/>
  <c r="J97"/>
  <c i="6" r="BK119"/>
  <c r="J119"/>
  <c r="J96"/>
  <c i="1" r="AN98"/>
  <c r="AZ94"/>
  <c r="AV94"/>
  <c r="AK29"/>
  <c r="AU94"/>
  <c r="W32"/>
  <c i="3" r="J30"/>
  <c i="1" r="AG96"/>
  <c r="AN96"/>
  <c r="W31"/>
  <c i="4" r="J30"/>
  <c i="1" r="AG97"/>
  <c r="AN97"/>
  <c r="AW94"/>
  <c r="AK30"/>
  <c i="7" r="J30"/>
  <c i="1" r="AG100"/>
  <c r="AN100"/>
  <c i="3" l="1" r="J39"/>
  <c r="J96"/>
  <c i="4" r="J39"/>
  <c i="7" r="J39"/>
  <c i="2" r="J30"/>
  <c i="1" r="AG95"/>
  <c r="AN95"/>
  <c r="W29"/>
  <c i="6" r="J30"/>
  <c i="1" r="AG99"/>
  <c r="AN99"/>
  <c r="AT94"/>
  <c i="2" l="1" r="J39"/>
  <c i="6" r="J39"/>
  <c i="1" r="AG94"/>
  <c r="AN94"/>
  <c l="1" r="AK26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<sst xmlns="http://schemas.openxmlformats.org/spreadsheetml/2006/main">
  <si>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</si>
  <si>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</si>
  <si>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</si>
  <si>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</si>
  <si>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</si>
  <si>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{40b07738-7045-49fc-b111-3c0d5ca37e02}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</si>
  <si>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</si>
  <si>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</si>
  <si>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</si>
  <si>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</si>
  <si>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</si>
  <si>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</si>
  <si>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</si>
  <si>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</si>
  <si>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2020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</si>
  <si>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</si>
  <si>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</si>
  <si>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24-Oprava trati v úseku Kladno-Hostivice</t>
  </si>
  <si>
    <t>KSO:</t>
  </si>
  <si>
    <t>CC-CZ:</t>
  </si>
  <si>
    <t>Místo:</t>
  </si>
  <si>
    <t xml:space="preserve"> </t>
  </si>
  <si>
    <t>Datum:</t>
  </si>
  <si>
    <t>10. 3. 2020</t>
  </si>
  <si>
    <t>Zadavatel:</t>
  </si>
  <si>
    <t>IČ:</t>
  </si>
  <si>
    <t>Ing. Aleš Bednář</t>
  </si>
  <si>
    <t>DIČ:</t>
  </si>
  <si>
    <t>Uchazeč:</t>
  </si>
  <si>
    <t>Vyplň údaj</t>
  </si>
  <si>
    <t>Projektant:</t>
  </si>
  <si>
    <t>True</t>
  </si>
  <si>
    <t>Zpracovatel:</t>
  </si>
  <si>
    <t>Jan Marušák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</si>
  <si>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</si>
  <si>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</si>
  <si>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</si>
  <si>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</si>
  <si>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</si>
  <si>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</si>
  <si>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</si>
  <si>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</si>
  <si>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</si>
  <si>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</si>
  <si>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</si>
  <si>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</si>
  <si>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</si>
  <si>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</si>
  <si>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</si>
  <si>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</si>
  <si>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</si>
  <si>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</si>
  <si>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</si>
  <si>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</si>
  <si>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</si>
  <si>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</si>
  <si>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</si>
  <si>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</si>
  <si>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</si>
  <si>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</si>
  <si>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</si>
  <si>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</si>
  <si>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</si>
  <si>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</si>
  <si>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</si>
  <si>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</si>
  <si>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</si>
  <si>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</si>
  <si>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</si>
  <si>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</si>
  <si>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</si>
  <si>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</si>
  <si>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</si>
  <si>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</si>
  <si>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</si>
  <si>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</si>
  <si>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</si>
  <si>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</si>
  <si>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</si>
  <si>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</si>
  <si>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</t>
  </si>
  <si>
    <t>Oprava trati Praha Veleslavín - Praha Ruzyně</t>
  </si>
  <si>
    <t>STA</t>
  </si>
  <si>
    <t>1</t>
  </si>
  <si>
    <t>{6eb71357-b0c1-4464-8472-b052570fc7cc}</t>
  </si>
  <si>
    <t>2</t>
  </si>
  <si>
    <t>02</t>
  </si>
  <si>
    <t>Oprava kolejí a výhybek v žst. Praha Ruzyně</t>
  </si>
  <si>
    <t>{9335d379-cfec-4dc8-8dad-b5bae6648ea6}</t>
  </si>
  <si>
    <t>03</t>
  </si>
  <si>
    <t>Oprava trati Praha Ruzyně-Hostivice</t>
  </si>
  <si>
    <t>{e345e63d-99a4-4a37-8966-a207c0b79c5f}</t>
  </si>
  <si>
    <t>04</t>
  </si>
  <si>
    <t>Oprava trati Jeneč-Unhošť</t>
  </si>
  <si>
    <t>{2b4b0eae-cea3-48b7-9c7d-b93fa6e16502}</t>
  </si>
  <si>
    <t>05</t>
  </si>
  <si>
    <t>Oprava trati Hostivice - Jeneč</t>
  </si>
  <si>
    <t>{8c8b8100-d45e-407d-9102-a49fb2f478aa}</t>
  </si>
  <si>
    <t>06</t>
  </si>
  <si>
    <t>VRN</t>
  </si>
  <si>
    <t>{a21ea6ed-dd68-49fd-b661-007bfd2bdaa4}</t>
  </si>
  <si>
    <t>KRYCÍ LIST SOUPISU PRACÍ</t>
  </si>
  <si>
    <t>Objekt:</t>
  </si>
  <si>
    <t>01 - Oprava trati Praha Veleslavín - Praha Ruzyně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</si>
  <si>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</si>
  <si>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</si>
  <si>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</si>
  <si>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</si>
  <si>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</si>
  <si>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</si>
  <si>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5 - Komunikace pozemní</t>
  </si>
  <si>
    <t>OST - Ostatní</t>
  </si>
  <si>
    <t>VRN - Vedlejší rozpočtové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</si>
  <si>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</si>
  <si>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</si>
  <si>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</si>
  <si>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</si>
  <si>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</si>
  <si>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</si>
  <si>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</si>
  <si>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</si>
  <si>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</si>
  <si>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</si>
  <si>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</si>
  <si>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</si>
  <si>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</si>
  <si>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</si>
  <si>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</si>
  <si>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</si>
  <si>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5</t>
  </si>
  <si>
    <t>Komunikace pozemní</t>
  </si>
  <si>
    <t>K</t>
  </si>
  <si>
    <t>5905035010</t>
  </si>
  <si>
    <t>Výměna KL malou těžící mechanizací mimo lavičku lože otevřené. Poznámka: 1. V cenách jsou započteny náklady na odtěžení KL s použitím minirypadla, rozprostření výzisku na terén nebo naložení na dopravní prostředek, přehození kameniva, úprava KL do profilu a jeho případné snížení pod patou kolejnice. U výměny KL v celém profilu je v ceně započteno případné uvolnění, posun a dotažení pražce. 2. V cenách nejsou obsaženy náklady na podbití pražce, dodávku a doplnění kameniva.</t>
  </si>
  <si>
    <t>m3</t>
  </si>
  <si>
    <t>4</t>
  </si>
  <si>
    <t>-4961298</t>
  </si>
  <si>
    <t>VV</t>
  </si>
  <si>
    <t>"km 9,530 10 oken"10</t>
  </si>
  <si>
    <t>"u P10 10oken"10</t>
  </si>
  <si>
    <t>Součet</t>
  </si>
  <si>
    <t>5905105030</t>
  </si>
  <si>
    <t>Doplnění KL kamenivem souvisle strojně v koleji. Poznámka: 1. V cenách jsou započteny náklady na doplnění kameniva ojediněle ručně vidlemi a/nebo souvisle strojně z výsypných vozů případně nakladačem. 2. V cenách nejsou obsaženy náklady na dodávku kameniva.</t>
  </si>
  <si>
    <t>1168689898</t>
  </si>
  <si>
    <t>"výměna KL"20</t>
  </si>
  <si>
    <t>"ASP"1350/100*60</t>
  </si>
  <si>
    <t>3</t>
  </si>
  <si>
    <t>M</t>
  </si>
  <si>
    <t>5955101005</t>
  </si>
  <si>
    <t>Kamenivo drcené štěrk frakce 31,5/63 třídy min. BII</t>
  </si>
  <si>
    <t>t</t>
  </si>
  <si>
    <t>8</t>
  </si>
  <si>
    <t>-143024530</t>
  </si>
  <si>
    <t>830*1,8</t>
  </si>
  <si>
    <t>5957201010</t>
  </si>
  <si>
    <t>Kolejnice užité tv. S49</t>
  </si>
  <si>
    <t>m</t>
  </si>
  <si>
    <t>-1228090287</t>
  </si>
  <si>
    <t>Neoceňovat dodá ST Phaz</t>
  </si>
  <si>
    <t>960+67</t>
  </si>
  <si>
    <t>5907015047</t>
  </si>
  <si>
    <t>Ojedinělá výměna kolejnic stávající upevnění tv. S49 rozdělení "e".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</si>
  <si>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-474355185</t>
  </si>
  <si>
    <t>"u P11"2*6,5</t>
  </si>
  <si>
    <t>"u P12"2*7,5</t>
  </si>
  <si>
    <t>"km 9,670"2*7,5</t>
  </si>
  <si>
    <t>"km 9,700"2*12</t>
  </si>
  <si>
    <t>6</t>
  </si>
  <si>
    <t>5907020047</t>
  </si>
  <si>
    <t>Souvislá výměna kolejnic stávající upevnění tv. S49 rozdělení "e".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</si>
  <si>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-2013249197</t>
  </si>
  <si>
    <t>(9260-9030)*2</t>
  </si>
  <si>
    <t>(9630-9575)*2</t>
  </si>
  <si>
    <t>10260-9870</t>
  </si>
  <si>
    <t>7</t>
  </si>
  <si>
    <t>5907045120</t>
  </si>
  <si>
    <t>Příplatek za obtížnost při výměně kolejnic na rozponových podkladnicích tv. S49. Poznámka: 1. V cenách jsou započteny náklady za obtížné podmínky výměny kolejnic.</t>
  </si>
  <si>
    <t>-2096791438</t>
  </si>
  <si>
    <t>5908050005</t>
  </si>
  <si>
    <t>Výměna upevnění podkladnicového komplet. Poznámka: 1. V cenách jsou započteny náklady na demontáž, výměnu a montáž, ošetření součástí mazivem a naložení výzisku na dopravní prostředek. 2. V cenách nejsou obsaženy náklady na vrtání pražce a dodávku materiálu.</t>
  </si>
  <si>
    <t>kus</t>
  </si>
  <si>
    <t>-2132580415</t>
  </si>
  <si>
    <t>9*6</t>
  </si>
  <si>
    <t>9</t>
  </si>
  <si>
    <t>5958158005</t>
  </si>
  <si>
    <t xml:space="preserve">Podložka pryžová pod patu kolejnice S49  183/126/6</t>
  </si>
  <si>
    <t>1518038807</t>
  </si>
  <si>
    <t>4968</t>
  </si>
  <si>
    <t>10</t>
  </si>
  <si>
    <t>5958125010</t>
  </si>
  <si>
    <t>Komplety s antikorozní úpravou ŽS 4 (svěrka ŽS4, šroub RS 1, matice M24, podložka Fe6)</t>
  </si>
  <si>
    <t>871889259</t>
  </si>
  <si>
    <t>54</t>
  </si>
  <si>
    <t>11</t>
  </si>
  <si>
    <t>5908052010</t>
  </si>
  <si>
    <t>Výměna podložky pryžové pod patu kolejnice. Poznámka: 1. V cenách jsou započteny náklady na demontáž upevňovadel, výměnu součásti, montáž upevňovadel a ošetření součástí mazivem. 2. V cenách nejsou obsaženy náklady na dodávku materiálu.</t>
  </si>
  <si>
    <t>-1655471385</t>
  </si>
  <si>
    <t>(10300-8950)/25*46*2</t>
  </si>
  <si>
    <t>12</t>
  </si>
  <si>
    <t>5908053150.R1</t>
  </si>
  <si>
    <t>Výměna drobného kolejiva šroub svěrkový tv. T. Poznámka: 1. V cenách jsou započteny náklady na demontáž upevňovadel, výměnu součásti, montáž upevňovadel a ošetření součástí mazivem. 2. V cenách nejsou obsaženy náklady na dodávku materiálu.</t>
  </si>
  <si>
    <t>-559732049</t>
  </si>
  <si>
    <t>((10300-8950)/25*46*4)/3"30% šroubů a matic</t>
  </si>
  <si>
    <t>13</t>
  </si>
  <si>
    <t>5958116000</t>
  </si>
  <si>
    <t>Matice M24</t>
  </si>
  <si>
    <t>-779481316</t>
  </si>
  <si>
    <t>3312</t>
  </si>
  <si>
    <t>14</t>
  </si>
  <si>
    <t>5958134040</t>
  </si>
  <si>
    <t>Součásti upevňovací kroužek pružný dvojitý Fe 6</t>
  </si>
  <si>
    <t>1144776342</t>
  </si>
  <si>
    <t>5958134041</t>
  </si>
  <si>
    <t>Součásti upevňovací šroub svěrkový T5</t>
  </si>
  <si>
    <t>410387097</t>
  </si>
  <si>
    <t>16</t>
  </si>
  <si>
    <t>5958134140</t>
  </si>
  <si>
    <t>Součásti upevňovací vložka M</t>
  </si>
  <si>
    <t>-1089743800</t>
  </si>
  <si>
    <t>9936</t>
  </si>
  <si>
    <t>17</t>
  </si>
  <si>
    <t>5908053250</t>
  </si>
  <si>
    <t>Výměna drobného kolejiva kroužek dvojitý pružný. Poznámka: 1. V cenách jsou započteny náklady na demontáž upevňovadel, výměnu součásti, montáž upevňovadel a ošetření součástí mazivem. 2. V cenách nejsou obsaženy náklady na dodávku materiálu.</t>
  </si>
  <si>
    <t>-109860917</t>
  </si>
  <si>
    <t>((10300-8950)/25*46*4)/3"30% kroužků</t>
  </si>
  <si>
    <t>18</t>
  </si>
  <si>
    <t>5908053270</t>
  </si>
  <si>
    <t>Výměna drobného kolejiva vložka "M". Poznámka: 1. V cenách jsou započteny náklady na demontáž upevňovadel, výměnu součásti, montáž upevňovadel a ošetření součástí mazivem. 2. V cenách nejsou obsaženy náklady na dodávku materiálu.</t>
  </si>
  <si>
    <t>-1839063524</t>
  </si>
  <si>
    <t>((10300-8950)/25*46*4)</t>
  </si>
  <si>
    <t>19</t>
  </si>
  <si>
    <t>5909031020</t>
  </si>
  <si>
    <t>Úprava GPK koleje směrové a výškové uspořádání pražce betonové. Poznámka: 1. V cenách jsou započteny náklady na nasazení strojní linky pro úpravu směrového a výškového uspořádání ASP metodou zmenšování chyb a úpravu KL pluhem včetně měření mezních stavebních odchylek dle ČSN, měření technologických veličin a předání tištěných výstupů objednateli. 2. V cenách nejsou obsaženy náklady doplnění a dodávku kameniva a snížení KL pod patou kolejnice.</t>
  </si>
  <si>
    <t>km</t>
  </si>
  <si>
    <t>-127317759</t>
  </si>
  <si>
    <t>(10,300-8,950)</t>
  </si>
  <si>
    <t>20</t>
  </si>
  <si>
    <t>5910020030</t>
  </si>
  <si>
    <t>Svařování kolejnic termitem plný předehřev standardní spára svar sériový tv. S49.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</si>
  <si>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svar</t>
  </si>
  <si>
    <t>-20675433</t>
  </si>
  <si>
    <t>"vložky"16</t>
  </si>
  <si>
    <t>960/25+1,6</t>
  </si>
  <si>
    <t>10"závěrné</t>
  </si>
  <si>
    <t>31</t>
  </si>
  <si>
    <t>5910040240</t>
  </si>
  <si>
    <t>Umožnění volné dilatace kolejnice bez demontáže nebo montáže upevňovadel s osazením a odstraněním kluzných podložek rozdělení pražců "e". Poznámka: 1. V cenách jsou započteny náklady na uvolnění, demontáž a rovnoměrné prodloužení nebo zkrácení kolejnice, vyznačení značek a vedení dokumentace. 2. V cenách nejsou obsaženy náklady na demontáž kolejnicových spojek.</t>
  </si>
  <si>
    <t>-226479438</t>
  </si>
  <si>
    <t>(10300-8950)*2</t>
  </si>
  <si>
    <t>22</t>
  </si>
  <si>
    <t>5913235020</t>
  </si>
  <si>
    <t>Dělení AB komunikace řezáním hloubky do 20 cm. Poznámka: 1. V cenách jsou započteny náklady na provedení úkolu.</t>
  </si>
  <si>
    <t>1510946058</t>
  </si>
  <si>
    <t>20"P10</t>
  </si>
  <si>
    <t>23</t>
  </si>
  <si>
    <t>5913240020</t>
  </si>
  <si>
    <t>Odstranění AB komunikace odtěžením nebo frézováním hloubky do 20 cm. Poznámka: 1. V cenách jsou započteny náklady na odtěžení nebo frézování a naložení výzisku na dopravní prostředek.</t>
  </si>
  <si>
    <t>m2</t>
  </si>
  <si>
    <t>1176099316</t>
  </si>
  <si>
    <t>5*2"P10</t>
  </si>
  <si>
    <t>8*1"P10</t>
  </si>
  <si>
    <t>24</t>
  </si>
  <si>
    <t>5913250010</t>
  </si>
  <si>
    <t>Zřízení konstrukce vozovky asfaltobetonové dle vzorového listu Ž lehké - ložní a obrusná vrstva tloušťky do 12 cm. Poznámka: 1. V cenách jsou započteny náklady na zřízení netuhé vozovky podle VL s živičným podkladem ze stmelených vrstev podle vzorového listu Ž. 2. V cenách nejsou obsaženy náklady na dodávku materiálu.</t>
  </si>
  <si>
    <t>917626598</t>
  </si>
  <si>
    <t>3*5"P10</t>
  </si>
  <si>
    <t>OST</t>
  </si>
  <si>
    <t>Ostatní</t>
  </si>
  <si>
    <t>25</t>
  </si>
  <si>
    <t>5963146000</t>
  </si>
  <si>
    <t>Asfaltový beton ACO 11S 50/70 střednězrnný-obrusná vrstva</t>
  </si>
  <si>
    <t>512</t>
  </si>
  <si>
    <t>491923432</t>
  </si>
  <si>
    <t>4,2</t>
  </si>
  <si>
    <t>27</t>
  </si>
  <si>
    <t>9902300400</t>
  </si>
  <si>
    <t>Doprava jednosměrná (např. nakupovaného materiálu) mechanizací o nosnosti přes 3,5 t sypanin (kameniva, písku, suti, dlažebních kostek, atd.) do 40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</si>
  <si>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60475439</t>
  </si>
  <si>
    <t>8,28"stará živice</t>
  </si>
  <si>
    <t>4,2"Abeton</t>
  </si>
  <si>
    <t>34</t>
  </si>
  <si>
    <t>-1415126482</t>
  </si>
  <si>
    <t>30"ze skladu</t>
  </si>
  <si>
    <t>33</t>
  </si>
  <si>
    <t>9902300500</t>
  </si>
  <si>
    <t>Doprava jednosměrná (např. nakupovaného materiálu) mechanizací o nosnosti přes 3,5 t sypanin (kameniva, písku, suti, dlažebních kostek, atd.) do 60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</si>
  <si>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-1167004795</t>
  </si>
  <si>
    <t>1494"štěrk</t>
  </si>
  <si>
    <t>28</t>
  </si>
  <si>
    <t>9903200100</t>
  </si>
  <si>
    <t>Přeprava mechanizace na místo prováděných prací o hmotnosti přes 12 t přes 50 do 100 km Poznámka: Ceny jsou určeny pro dopravu mechanizmů na místo prováděných prací po silnici i po kolejích.V ceně jsou započteny i náklady na zpáteční cestu dopravního prostředku. Měrnou jednotkou je kus přepravovaného stroje.</t>
  </si>
  <si>
    <t>-258745904</t>
  </si>
  <si>
    <t>29</t>
  </si>
  <si>
    <t>9909000200</t>
  </si>
  <si>
    <t xml:space="preserve">Poplatek za uložení nebezpečného odpadu na oficiální skládku   . Poznámka: 1. V cenách jsou započteny náklady na uložení stavebního odpadu na oficiální skládku.2. Je třeba zohlednit regionální rozdíly v cenách poplatků za uložení suti a odpadů. Tyto se mohou výrazně lišit s ohledem nejen na region, ale také na množství a druh ukládaného odpadu.</t>
  </si>
  <si>
    <t>1418944865</t>
  </si>
  <si>
    <t>18*0,2*2,3</t>
  </si>
  <si>
    <t>Vedlejší rozpočtové náklady</t>
  </si>
  <si>
    <t>30</t>
  </si>
  <si>
    <t>033111001</t>
  </si>
  <si>
    <t>Provozní vlivy Výluka silničního provozu se zajištěním objížďky</t>
  </si>
  <si>
    <t>soubor</t>
  </si>
  <si>
    <t>449590353</t>
  </si>
  <si>
    <t>1"P10</t>
  </si>
  <si>
    <t>02 - Oprava kolejí a výhybek v žst. Praha Ruzyně</t>
  </si>
  <si>
    <t>5905055020</t>
  </si>
  <si>
    <t>Odstranění stávajícího kolejového lože odtěžením ve výhybce. Poznámka: 1. V cenách jsou započteny náklady na odstranění KL, úpravu pláně a rozprostření výzisku na terén nebo jeho naložení na dopravní prostředek. 2. Položka se použije v případech, kdy se nové KL nezřizuje.</t>
  </si>
  <si>
    <t>-1974550135</t>
  </si>
  <si>
    <t>130*0,25</t>
  </si>
  <si>
    <t>5905060020</t>
  </si>
  <si>
    <t>Zřízení nového kolejového lože ve výhybce. Poznámka: 1. V cenách jsou započteny náklady na zřízení KL nově zřizované koleje, vložení geosyntetika, rozprostření vrstvy kameniva, zřízení homogenizované vrstvy kameniva a úprava KL do profilu. 2. V cenách nejsou obsaženy náklady na položení KR, úpravu směrového a výškového uspořádání, doplnění a dodávku kameniva a snížení KL pod patou kolejnice.3. Položka se použije v případech nově zřizované koleje nebo výhybky.</t>
  </si>
  <si>
    <t>-508130207</t>
  </si>
  <si>
    <t>32,5"vč.2</t>
  </si>
  <si>
    <t>5905105040</t>
  </si>
  <si>
    <t>Doplnění KL kamenivem souvisle strojně ve výhybce. Poznámka: 1. V cenách jsou započteny náklady na doplnění kameniva ojediněle ručně vidlemi a/nebo souvisle strojně z výsypných vozů případně nakladačem. 2. V cenách nejsou obsaženy náklady na dodávku kameniva.</t>
  </si>
  <si>
    <t>-1538370804</t>
  </si>
  <si>
    <t>32,5</t>
  </si>
  <si>
    <t>"ASP"30</t>
  </si>
  <si>
    <t>5909041010</t>
  </si>
  <si>
    <t>Úprava GPK výhybky směrové a výškové uspořádání pražce dřevěné nebo ocelové. Poznámka: 1. V cenách jsou započteny náklady na nasazení strojní linky pro úpravu směrového a výškového uspořádání ASP metodou zmenšování chyb a úpravu KL pluhem včetně měření mezních stavebních odchylek dle ČSN, měření techologických veličin a předání tištěných výstupů objednateli. 2. V cenách nejsou obsaženy náklady doplnění a dodávku kameniva a snížení KL pod patou kolejnice.</t>
  </si>
  <si>
    <t>-1690989822</t>
  </si>
  <si>
    <t>56+50+50+40</t>
  </si>
  <si>
    <t>"přípoje"300</t>
  </si>
  <si>
    <t>-1369836925</t>
  </si>
  <si>
    <t>4*4</t>
  </si>
  <si>
    <t>5958128010</t>
  </si>
  <si>
    <t>Komplety ŽS 4 (šroub RS 1, matice M 24, podložka Fe6, svěrka ŽS4)</t>
  </si>
  <si>
    <t>-1789306496</t>
  </si>
  <si>
    <t>260</t>
  </si>
  <si>
    <t>-1920795178</t>
  </si>
  <si>
    <t>892</t>
  </si>
  <si>
    <t>5958134075</t>
  </si>
  <si>
    <t>Součásti upevňovací vrtule R1(145)</t>
  </si>
  <si>
    <t>-836041380</t>
  </si>
  <si>
    <t>492</t>
  </si>
  <si>
    <t>5958134080</t>
  </si>
  <si>
    <t>Součásti upevňovací vrtule R2 (160)</t>
  </si>
  <si>
    <t>558200021</t>
  </si>
  <si>
    <t>400</t>
  </si>
  <si>
    <t>-241421276</t>
  </si>
  <si>
    <t>250</t>
  </si>
  <si>
    <t>1032</t>
  </si>
  <si>
    <t>5958158070</t>
  </si>
  <si>
    <t>Podložka polyetylenová pod podkladnici 380/160/2 (S4, R4)</t>
  </si>
  <si>
    <t>-1902121504</t>
  </si>
  <si>
    <t>200</t>
  </si>
  <si>
    <t>5958176000</t>
  </si>
  <si>
    <t xml:space="preserve">Penefolové  pásy folie 30x1x0,002</t>
  </si>
  <si>
    <t>857483055</t>
  </si>
  <si>
    <t>5956116000</t>
  </si>
  <si>
    <t>Pražce dřevěné výhybkové dub skupina 3 160x260</t>
  </si>
  <si>
    <t>-1653995392</t>
  </si>
  <si>
    <t>8,7</t>
  </si>
  <si>
    <t>80010044</t>
  </si>
  <si>
    <t>32,5*1,8</t>
  </si>
  <si>
    <t>30*1,8</t>
  </si>
  <si>
    <t>32947888</t>
  </si>
  <si>
    <t>22"ve vč.2</t>
  </si>
  <si>
    <t>5910050010</t>
  </si>
  <si>
    <t>Umožnění volné dilatace dílů výhybek demontáž upevňovadel výhybka I. generace. Poznámka: 1. V cenách jsou započteny náklady na uvolnění dílů výhybky a jejich rovnoměrné prodloužení nebo zkrácení. 2. V cenách nejsou obsaženy náklady na demontáž spojek.</t>
  </si>
  <si>
    <t>2136370010</t>
  </si>
  <si>
    <t>2*34</t>
  </si>
  <si>
    <t>2*16</t>
  </si>
  <si>
    <t>5910050110</t>
  </si>
  <si>
    <t>Umožnění volné dilatace dílů výhybek montáž upevňovadel výhybka I. generace. Poznámka: 1. V cenách jsou započteny náklady na uvolnění dílů výhybky a jejich rovnoměrné prodloužení nebo zkrácení. 2. V cenách nejsou obsaženy náklady na demontáž spojek.</t>
  </si>
  <si>
    <t>-1862034184</t>
  </si>
  <si>
    <t>100</t>
  </si>
  <si>
    <t>5910090120</t>
  </si>
  <si>
    <t>Navaření srdcovky jednoduché montované z kolejnic úhel odbočení 3,5°-4,9° (1:11 až 1:14) hloubky přes 10 do 20 mm. Poznámka: 1. V cenách jsou obsaženy náklady na uvolnění upevňovadel, vyrovnání srdcovky, opravu navařením, dotažení upevňovadel a kontrola měřidlem. 2. V cenách nejsou obsaženy náklady na podbití srdcovky a nedestruktivní kontrolu.</t>
  </si>
  <si>
    <t>-473296667</t>
  </si>
  <si>
    <t>vč2</t>
  </si>
  <si>
    <t>5911305020</t>
  </si>
  <si>
    <t>Oprava a seřízení výměnové části výhybky jednoduché s hákovým závěrem pérové jazyky jednozávěrové soustavy S49. Poznámka: 1. V cenách jsou započteny náklady na demontáž nebo montáž součástí, seřízení zdvihu, rozevření a záklesu, výměnu nebo opravu spojovacích tyčí, táhel, soutyčí, úhlových pák, přestavníků, háků, stěžejek, čelistí, roubíků a závlaček,oprava vzájemné polohy jazyka a opornice v podélném směru (sputovaný jazyk), oprava mezery mezi jazykem a opornicí v místě první hákové stěžejky, doléhání přilehlého jazyka k opornici a na jazykové opěrky, oprava dosedání opornicových opěrek nebo spon, oprava dosedání jazyka na kluzné staličky, úprava vzdálenosti mezi hlavou odlehlého jazyka a hlavou opornice, seřízení výměníku, seřízení a přezkoušení chodu závěru, provedení západkové zkoušky a ošetření součástí mazivem. U kloubových jazyků oprava čepů a pouzder. 2. V cenách nejsou obsaženy náklady na dodávku materiálu.</t>
  </si>
  <si>
    <t>1930870116</t>
  </si>
  <si>
    <t>1"vč-2</t>
  </si>
  <si>
    <t>5911629040</t>
  </si>
  <si>
    <t>Montáž jednoduché výhybky na úložišti dřevěné pražce soustavy S49. Poznámka: 1. V cenách jsou započteny náklady na zřízení montážní plochy, manipulaci, nanesení součástí, montáž podle montážního plánu, přezkoušení doléhání jazyků a ošetření kluzných částí výhybky mazivem. Demontáž součástí před položením. 2. V cenách nejsou obsaženy náklady na dodávku materiálu.</t>
  </si>
  <si>
    <t>-188103429</t>
  </si>
  <si>
    <t>54"vč-2</t>
  </si>
  <si>
    <t>5911655040</t>
  </si>
  <si>
    <t>Demontáž jednoduché výhybky na úložišti dřevěné pražce soustavy S49. Poznámka: 1. V cenách jsou započteny náklady na demontáž do součástí, manipulaci, naložení na dopravní prostředek a uložení vyzískaného materiálu na úložišti.</t>
  </si>
  <si>
    <t>-667812092</t>
  </si>
  <si>
    <t>50"vč.2</t>
  </si>
  <si>
    <t>5915025010</t>
  </si>
  <si>
    <t>Úprava vrstvy KL po snesení kolejového roštu koleje nebo výhybky. Poznámka: 1. V cenách jsou započteny náklady na rozhrnutí a urovnání KL a terénu z důvodu rušení trati.</t>
  </si>
  <si>
    <t>1396512239</t>
  </si>
  <si>
    <t>130</t>
  </si>
  <si>
    <t>5999010010</t>
  </si>
  <si>
    <t>Vyjmutí a snesení konstrukcí nebo dílů hmotnosti do 10 t. Poznámka: 1. V cenách jsou započteny náklady na manipulaci vyjmutí a snesení zdvihacím prostředkem, naložení, složení, přeprava v místě technologické manipulace. Položka obsahuje náklady na práce v blízkosti trakčního vedení.</t>
  </si>
  <si>
    <t>-1166885733</t>
  </si>
  <si>
    <t>16,8</t>
  </si>
  <si>
    <t>5999015010</t>
  </si>
  <si>
    <t>Vložení konstrukcí nebo dílů hmotnosti do 10 t. Poznámka: 1. V cenách jsou započteny náklady na vložení konstrukce podle technologického postupu, přeprava v místě technologické manipulace. Položka obsahuje náklady na práce v blízkosti trakčního vedení.</t>
  </si>
  <si>
    <t>-685781089</t>
  </si>
  <si>
    <t>9902100300</t>
  </si>
  <si>
    <t>Doprava dodávek zhotovitele, dodávek objednatele nebo výzisku mechanizací přes 3,5 t sypanin do 30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</si>
  <si>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-829820787</t>
  </si>
  <si>
    <t>58,5"na skládku</t>
  </si>
  <si>
    <t>-158975166</t>
  </si>
  <si>
    <t>20"ze skladu</t>
  </si>
  <si>
    <t>-1165756967</t>
  </si>
  <si>
    <t>112,5"štěrk</t>
  </si>
  <si>
    <t>26</t>
  </si>
  <si>
    <t>-477908498</t>
  </si>
  <si>
    <t>9909000100</t>
  </si>
  <si>
    <t>Poplatek za uložení suti nebo hmot na oficiální skládku Poznámka: V cenách jsou započteny náklady na uložení stavebního odpadu na oficiální skládku.Je třeba zohlednit regionální rozdíly v cenách poplatků za uložení suti a odpadů. Tyto se mohou výrazně lišit s ohledem nejen na region, ale také na množství a druh ukládaného odpadu.</t>
  </si>
  <si>
    <t>-262426009</t>
  </si>
  <si>
    <t>03 - Oprava trati Praha Ruzyně-Hostivice</t>
  </si>
  <si>
    <t>1050066478</t>
  </si>
  <si>
    <t>3450/100*60</t>
  </si>
  <si>
    <t>-82027362</t>
  </si>
  <si>
    <t>1348150741</t>
  </si>
  <si>
    <t>2070*1,8</t>
  </si>
  <si>
    <t>343163484</t>
  </si>
  <si>
    <t>43</t>
  </si>
  <si>
    <t>-2002661548</t>
  </si>
  <si>
    <t>"km11,730"5</t>
  </si>
  <si>
    <t>"km 11,970"10,5</t>
  </si>
  <si>
    <t>"km 12,812"5,5</t>
  </si>
  <si>
    <t>"km 12,860"4,5</t>
  </si>
  <si>
    <t>"km 11,800"12</t>
  </si>
  <si>
    <t>"km 12,708"5,5</t>
  </si>
  <si>
    <t>"za V1"2*4</t>
  </si>
  <si>
    <t>-2113114679</t>
  </si>
  <si>
    <t>12100-11920</t>
  </si>
  <si>
    <t>2043341962</t>
  </si>
  <si>
    <t>14,460-12,950</t>
  </si>
  <si>
    <t>12,890-10,950</t>
  </si>
  <si>
    <t>619135089</t>
  </si>
  <si>
    <t>50</t>
  </si>
  <si>
    <t>5909041020</t>
  </si>
  <si>
    <t>Úprava GPK výhybky směrové a výškové uspořádání pražce betonové. Poznámka: 1. V cenách jsou započteny náklady na nasazení strojní linky pro úpravu směrového a výškového uspořádání ASP metodou zmenšování chyb a úpravu KL pluhem včetně měření mezních stavebních odchylek dle ČSN, měření technologických veličin a předání tištěných výstupů objednateli. 2. V cenách nejsou obsaženy náklady doplnění a dodávku kameniva a snížení KL pod patou kolejnice.</t>
  </si>
  <si>
    <t>1650610354</t>
  </si>
  <si>
    <t>56</t>
  </si>
  <si>
    <t>-814743220</t>
  </si>
  <si>
    <t>6*2</t>
  </si>
  <si>
    <t>2*2"za V1</t>
  </si>
  <si>
    <t>5910040230</t>
  </si>
  <si>
    <t>Umožnění volné dilatace kolejnice bez demontáže nebo montáže upevňovadel s osazením a odstraněním kluzných podložek rozdělení pražců "u". Poznámka: 1. V cenách jsou započteny náklady na uvolnění, demontáž a rovnoměrné prodloužení nebo zkrácení kolejnice, vyznačení značek a vedení dokumentace. 2. V cenách nejsou obsaženy náklady na demontáž kolejnicových spojek.</t>
  </si>
  <si>
    <t>2069212189</t>
  </si>
  <si>
    <t>P</t>
  </si>
  <si>
    <t>Poznámka k položce:_x000d_
Metr kolejnice=m</t>
  </si>
  <si>
    <t>12900-11700</t>
  </si>
  <si>
    <t>5910090060</t>
  </si>
  <si>
    <t>Navaření srdcovky jednoduché montované z kolejnic úhel odbočení 5°-7,9° (1:7,5 až 1:9) hloubky přes 10 do 20 mm. Poznámka: 1. V cenách jsou obsaženy náklady na uvolnění upevňovadel, vyrovnání srdcovky, opravu navařením, dotažení upevňovadel a kontrola měřidlem. 2. V cenách nejsou obsaženy náklady na podbití srdcovky a nedestruktivní kontrolu.</t>
  </si>
  <si>
    <t>-1509600865</t>
  </si>
  <si>
    <t>5914020010</t>
  </si>
  <si>
    <t>Čištění otevřených odvodňovacích zařízení strojně příkop zpevněný. Poznámka: 1. V cenách jsou započteny náklady na odtěžení nánosu a nečistot, rozprostření výzisku na terén nebo naložení na dopravní prostředek. 2. V cenách nejsou obsaženy náklady na dopravu a skládkovné.</t>
  </si>
  <si>
    <t>1913290300</t>
  </si>
  <si>
    <t>(14450-14200)*0,4</t>
  </si>
  <si>
    <t>5915015010</t>
  </si>
  <si>
    <t>Svahování zemního tělesa železničního spodku v náspu. Poznámka: 1. V cenách jsou započteny náklady na svahování železničního tělesa a uložení výzisku na terén nebo naložení na dopravní prostředek.</t>
  </si>
  <si>
    <t>1284828906</t>
  </si>
  <si>
    <t>9902300300</t>
  </si>
  <si>
    <t>Doprava jednosměrná (např. nakupovaného materiálu) mechanizací o nosnosti přes 3,5 t sypanin (kameniva, písku, suti, dlažebních kostek, atd.) do 30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</si>
  <si>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2035350421</t>
  </si>
  <si>
    <t>1477739701</t>
  </si>
  <si>
    <t>2070*1,8"štěrk</t>
  </si>
  <si>
    <t>04 - Oprava trati Jeneč-Unhošť</t>
  </si>
  <si>
    <t>5905020020</t>
  </si>
  <si>
    <t>Oprava stezky strojně s odstraněním drnu a nánosu přes 10 cm do 20 cm. Poznámka: 1. V cenách jsou započteny náklady na odtěžení nánosu stezky a rozprostření výzisku na terén nebo naložení na dopravní prostředek a úprava povrchu stezky.</t>
  </si>
  <si>
    <t>191016157</t>
  </si>
  <si>
    <t>1380*0,5</t>
  </si>
  <si>
    <t>5905085050</t>
  </si>
  <si>
    <t>Souvislé čištění KL strojně koleje pražce betonové rozdělení "d". Poznámka: 1. V cenách jsou započteny náklady na kontinuální čištění KL strojní čističkou, případné vložení geosyntetika, rozprostření výzisku na terén nebo naložení na dopravní prostředek, zdvih, úpravu směrového a výškového uspořádání včetně měření mezních stavebních odchylek dle ČSN a technologických veličin, předání tištěných výstupů a úpravu KL do profilu. Platí i pro čištění KL současně s výměnou pražců. 2. V cenách nejsou obsaženy náklady na snížení KL pod patou kolejnice, následnou úpravu směrového a výškového uspořádání dodávku a doplnění kameniva.</t>
  </si>
  <si>
    <t>-2001415727</t>
  </si>
  <si>
    <t>20,000-19,250</t>
  </si>
  <si>
    <t>24,100-23,450</t>
  </si>
  <si>
    <t>5905105010</t>
  </si>
  <si>
    <t>Doplnění KL kamenivem ojediněle ručně v koleji. Poznámka: 1. V cenách jsou započteny náklady na doplnění kameniva ojediněle ručně vidlemi a/nebo souvisle strojně z výsypných vozů případně nakladačem. 2. V cenách nejsou obsaženy náklady na dodávku kameniva.</t>
  </si>
  <si>
    <t>494949584</t>
  </si>
  <si>
    <t>"SČ"1400*0,5</t>
  </si>
  <si>
    <t>478397102</t>
  </si>
  <si>
    <t>700*1,8</t>
  </si>
  <si>
    <t>5907040030</t>
  </si>
  <si>
    <t>Posun kolejnic před svařováním tv. S49. Poznámka: 1. V cenách jsou započteny náklady na přizdvižení a posun kolejnice. Položka se použije v případě krácení deformovaných konců kolejnic před svařováním. 2. V cenách nejsou obsaženy náklady na demontáž a montáž upevňovadel. Položku nelze použít pro posun z důvodu úpravy dilatačních spár před svařováním.</t>
  </si>
  <si>
    <t>-1273343506</t>
  </si>
  <si>
    <t>(20000-19250)*2</t>
  </si>
  <si>
    <t>(24100-23450)*2</t>
  </si>
  <si>
    <t>5907050020</t>
  </si>
  <si>
    <t>Dělení kolejnic řezáním nebo rozbroušením tv. S49. Poznámka: 1. V cenách jsou započteny náklady na manipulaci, podložení, označení a provedení řezu kolejnice.</t>
  </si>
  <si>
    <t>1094686933</t>
  </si>
  <si>
    <t>Poznámka k položce:_x000d_
Řez=kus</t>
  </si>
  <si>
    <t>2800/25*2</t>
  </si>
  <si>
    <t>5908050010</t>
  </si>
  <si>
    <t>Výměna upevnění podkladnicového komplety a pryžová podložka. Poznámka: 1. V cenách jsou započteny náklady na demontáž, výměnu a montáž, ošetření součástí mazivem a naložení výzisku na dopravní prostředek. 2. V cenách nejsou obsaženy náklady na vrtání pražce a dodávku materiálu.</t>
  </si>
  <si>
    <t>úl.pl.</t>
  </si>
  <si>
    <t>-403559826</t>
  </si>
  <si>
    <t>(24100-23450)/25*41*2</t>
  </si>
  <si>
    <t>(20000-18780)/25*41*2</t>
  </si>
  <si>
    <t>0,4</t>
  </si>
  <si>
    <t>-661825153</t>
  </si>
  <si>
    <t>19,250-18,780</t>
  </si>
  <si>
    <t>1338260963</t>
  </si>
  <si>
    <t>1400/100*10</t>
  </si>
  <si>
    <t>1870419540</t>
  </si>
  <si>
    <t>2800</t>
  </si>
  <si>
    <t>5914020020</t>
  </si>
  <si>
    <t>Čištění otevřených odvodňovacích zařízení strojně příkop nezpevněný. Poznámka: 1. V cenách jsou započteny náklady na odtěžení nánosu a nečistot, rozprostření výzisku na terén nebo naložení na dopravní prostředek. 2. V cenách nejsou obsaženy náklady na dopravu a skládkovné.</t>
  </si>
  <si>
    <t>-123646830</t>
  </si>
  <si>
    <t>1400*0,6</t>
  </si>
  <si>
    <t>-1582447889</t>
  </si>
  <si>
    <t>6134*2</t>
  </si>
  <si>
    <t>406346837</t>
  </si>
  <si>
    <t>2064098747</t>
  </si>
  <si>
    <t>6134</t>
  </si>
  <si>
    <t>-231699755</t>
  </si>
  <si>
    <t>800</t>
  </si>
  <si>
    <t>971804854</t>
  </si>
  <si>
    <t>139368297</t>
  </si>
  <si>
    <t>1260"štěrk</t>
  </si>
  <si>
    <t>-1187355671</t>
  </si>
  <si>
    <t>05 - Oprava trati Hostivice - Jeneč</t>
  </si>
  <si>
    <t>5905035110</t>
  </si>
  <si>
    <t>Výměna KL malou těžící mechanizací včetně lavičky pod ložnou plochou pražce lože otevřené. Poznámka: 1. V cenách jsou započteny náklady na odtěžení KL s použitím minirypadla, rozprostření výzisku na terén nebo naložení na dopravní prostředek, přehození kameniva, úprava KL do profilu a jeho případné snížení pod patou kolejnice. U výměny KL v celém profilu je v ceně započteno případné uvolnění, posun a dotažení pražce. 2. V cenách nejsou obsaženy náklady na podbití pražce, dodávku a doplnění kameniva.</t>
  </si>
  <si>
    <t>-2105298876</t>
  </si>
  <si>
    <t>5"km 16,320</t>
  </si>
  <si>
    <t>458409322</t>
  </si>
  <si>
    <t>800/100*60</t>
  </si>
  <si>
    <t>628897190</t>
  </si>
  <si>
    <t>480*1,8</t>
  </si>
  <si>
    <t>5*1,8</t>
  </si>
  <si>
    <t>5907015040</t>
  </si>
  <si>
    <t>Ojedinělá výměna kolejnic stávající upevnění tv. S49 rozdělení "d".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</si>
  <si>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1138418456</t>
  </si>
  <si>
    <t>2*4"km 16,595</t>
  </si>
  <si>
    <t>5907020040</t>
  </si>
  <si>
    <t>Souvislá výměna kolejnic stávající upevnění tv. S49 rozdělení "d".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</si>
  <si>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-1592234669</t>
  </si>
  <si>
    <t>(17940-17757)</t>
  </si>
  <si>
    <t>-2142218454</t>
  </si>
  <si>
    <t>(18061-17700)*2</t>
  </si>
  <si>
    <t>-(17940-17757)</t>
  </si>
  <si>
    <t>1735480708</t>
  </si>
  <si>
    <t>(18100-17700)/25*4</t>
  </si>
  <si>
    <t>-(175/25*4)</t>
  </si>
  <si>
    <t>-966064018</t>
  </si>
  <si>
    <t>(18100-17700)/25*41*2</t>
  </si>
  <si>
    <t>-1180536506</t>
  </si>
  <si>
    <t>(18100-17700)/25*41*2*2</t>
  </si>
  <si>
    <t>1826396410</t>
  </si>
  <si>
    <t>1786848544</t>
  </si>
  <si>
    <t>18,100-17,700</t>
  </si>
  <si>
    <t>-2808393</t>
  </si>
  <si>
    <t>539/25+0,44</t>
  </si>
  <si>
    <t>6"vložky</t>
  </si>
  <si>
    <t>5910040220</t>
  </si>
  <si>
    <t>Umožnění volné dilatace kolejnice bez demontáže nebo montáže upevňovadel s osazením a odstraněním kluzných podložek rozdělení pražců "d". Poznámka: 1. V cenách jsou započteny náklady na uvolnění, demontáž a rovnoměrné prodloužení nebo zkrácení kolejnice, vyznačení značek a vedení dokumentace. 2. V cenách nejsou obsaženy náklady na demontáž kolejnicových spojek.</t>
  </si>
  <si>
    <t>-57500002</t>
  </si>
  <si>
    <t>(18100-17700)*2</t>
  </si>
  <si>
    <t>-1880856347</t>
  </si>
  <si>
    <t>-141968040</t>
  </si>
  <si>
    <t>873"štěrk</t>
  </si>
  <si>
    <t>06 - VRN</t>
  </si>
  <si>
    <t>021211001</t>
  </si>
  <si>
    <t>Průzkumné práce pro opravy Doplňující laboratorní rozbor kontaminace zeminy nebo kol. lože - V ceně jsou započteny náklady na doplňující rozbor kameniva nebo KL pro objasnění kontaminace ropnými látkami akreditovanou laboratoří včetně vyhodnocení a předání zprávy o výsledku.</t>
  </si>
  <si>
    <t>1162008251</t>
  </si>
  <si>
    <t>022101001</t>
  </si>
  <si>
    <t>Geodetické práce Geodetické práce před opravou</t>
  </si>
  <si>
    <t>kpl</t>
  </si>
  <si>
    <t>1300506759</t>
  </si>
  <si>
    <t>022101011</t>
  </si>
  <si>
    <t>Geodetické práce Geodetické práce v průběhu opravy</t>
  </si>
  <si>
    <t>1663975534</t>
  </si>
  <si>
    <t>022121001</t>
  </si>
  <si>
    <t xml:space="preserve">Geodetické práce Diagnostika technické infrastruktury Vytýčení trasy inženýrských sítí - V sazbě jsou započteny náklady na vyhledání trasy detektorem, zaměření a zobrazení trasy a předání  výstupu zaměření. V sazbě nejsou obsaženy náklady na vytýčení sítí ve správě provozovatele.</t>
  </si>
  <si>
    <t>-1386463471</t>
  </si>
  <si>
    <t>031101031</t>
  </si>
  <si>
    <t>Zařízení a vybavení staveniště vyjma dále jmenované práce včetně opatření na ochranu sousedních pozemků, včetně opatření na ochranu sousedních pozemků, informační tabule, dopravního značení na staveništi aj. při velikosti nákladů přes 5 do 20 mil. Kč</t>
  </si>
  <si>
    <t>-421101113</t>
  </si>
  <si>
    <t>1"zařízení staveniště, strážní služba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</si>
</sst>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30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  <protection locked="0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167" fontId="35" fillId="0" borderId="22" xfId="0" applyNumberFormat="1" applyFont="1" applyBorder="1" applyAlignment="1" applyProtection="1">
      <alignment vertical="center"/>
    </xf>
    <xf numFmtId="4" fontId="35" fillId="2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</xf>
    <xf numFmtId="0" fontId="36" fillId="0" borderId="22" xfId="0" applyFont="1" applyBorder="1" applyAlignment="1" applyProtection="1">
      <alignment vertical="center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0" fillId="0" borderId="19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37" fillId="0" borderId="0" xfId="0" applyFont="1" applyAlignment="1" applyProtection="1">
      <alignment vertical="center" wrapText="1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styles" Target="styles.xml" /><Relationship Id="rId9" Type="http://schemas.openxmlformats.org/officeDocument/2006/relationships/theme" Target="theme/theme1.xml" /><Relationship Id="rId10" Type="http://schemas.openxmlformats.org/officeDocument/2006/relationships/calcChain" Target="calcChain.xml" /><Relationship Id="rId11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1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26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27</v>
      </c>
      <c r="AL11" s="22"/>
      <c r="AM11" s="22"/>
      <c r="AN11" s="27" t="s">
        <v>1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28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29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29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27</v>
      </c>
      <c r="AL14" s="22"/>
      <c r="AM14" s="22"/>
      <c r="AN14" s="34" t="s">
        <v>29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30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21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27</v>
      </c>
      <c r="AL17" s="22"/>
      <c r="AM17" s="22"/>
      <c r="AN17" s="27" t="s">
        <v>1</v>
      </c>
      <c r="AO17" s="22"/>
      <c r="AP17" s="22"/>
      <c r="AQ17" s="22"/>
      <c r="AR17" s="20"/>
      <c r="BE17" s="31"/>
      <c r="BS17" s="17" t="s">
        <v>31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32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33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27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4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34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16.5" customHeight="1">
      <c r="B23" s="21"/>
      <c r="C23" s="22"/>
      <c r="D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35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36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37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38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39</v>
      </c>
      <c r="E29" s="47"/>
      <c r="F29" s="32" t="s">
        <v>40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41</v>
      </c>
      <c r="G30" s="47"/>
      <c r="H30" s="47"/>
      <c r="I30" s="47"/>
      <c r="J30" s="47"/>
      <c r="K30" s="47"/>
      <c r="L30" s="48">
        <v>0.14999999999999999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42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43</v>
      </c>
      <c r="G32" s="47"/>
      <c r="H32" s="47"/>
      <c r="I32" s="47"/>
      <c r="J32" s="47"/>
      <c r="K32" s="47"/>
      <c r="L32" s="48">
        <v>0.14999999999999999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44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2"/>
      <c r="D35" s="53" t="s">
        <v>45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46</v>
      </c>
      <c r="U35" s="54"/>
      <c r="V35" s="54"/>
      <c r="W35" s="54"/>
      <c r="X35" s="56" t="s">
        <v>47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9"/>
      <c r="C49" s="60"/>
      <c r="D49" s="61" t="s">
        <v>48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49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4" t="s">
        <v>50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51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50</v>
      </c>
      <c r="AI60" s="42"/>
      <c r="AJ60" s="42"/>
      <c r="AK60" s="42"/>
      <c r="AL60" s="42"/>
      <c r="AM60" s="64" t="s">
        <v>51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1" t="s">
        <v>52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53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4" t="s">
        <v>50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51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50</v>
      </c>
      <c r="AI75" s="42"/>
      <c r="AJ75" s="42"/>
      <c r="AK75" s="42"/>
      <c r="AL75" s="42"/>
      <c r="AM75" s="64" t="s">
        <v>51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3" t="s">
        <v>54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2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2020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>24-Oprava trati v úseku Kladno-Hostivice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20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 xml:space="preserve"> 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22</v>
      </c>
      <c r="AJ87" s="40"/>
      <c r="AK87" s="40"/>
      <c r="AL87" s="40"/>
      <c r="AM87" s="79" t="str">
        <f>IF(AN8= "","",AN8)</f>
        <v>10. 3. 2020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15.15" customHeight="1">
      <c r="A89" s="38"/>
      <c r="B89" s="39"/>
      <c r="C89" s="32" t="s">
        <v>24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>Ing. Aleš Bednář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30</v>
      </c>
      <c r="AJ89" s="40"/>
      <c r="AK89" s="40"/>
      <c r="AL89" s="40"/>
      <c r="AM89" s="80" t="str">
        <f>IF(E17="","",E17)</f>
        <v xml:space="preserve"> </v>
      </c>
      <c r="AN89" s="71"/>
      <c r="AO89" s="71"/>
      <c r="AP89" s="71"/>
      <c r="AQ89" s="40"/>
      <c r="AR89" s="44"/>
      <c r="AS89" s="81" t="s">
        <v>55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15.15" customHeight="1">
      <c r="A90" s="38"/>
      <c r="B90" s="39"/>
      <c r="C90" s="32" t="s">
        <v>28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32</v>
      </c>
      <c r="AJ90" s="40"/>
      <c r="AK90" s="40"/>
      <c r="AL90" s="40"/>
      <c r="AM90" s="80" t="str">
        <f>IF(E20="","",E20)</f>
        <v>Jan Marušák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56</v>
      </c>
      <c r="D92" s="94"/>
      <c r="E92" s="94"/>
      <c r="F92" s="94"/>
      <c r="G92" s="94"/>
      <c r="H92" s="95"/>
      <c r="I92" s="96" t="s">
        <v>57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58</v>
      </c>
      <c r="AH92" s="94"/>
      <c r="AI92" s="94"/>
      <c r="AJ92" s="94"/>
      <c r="AK92" s="94"/>
      <c r="AL92" s="94"/>
      <c r="AM92" s="94"/>
      <c r="AN92" s="96" t="s">
        <v>59</v>
      </c>
      <c r="AO92" s="94"/>
      <c r="AP92" s="98"/>
      <c r="AQ92" s="99" t="s">
        <v>60</v>
      </c>
      <c r="AR92" s="44"/>
      <c r="AS92" s="100" t="s">
        <v>61</v>
      </c>
      <c r="AT92" s="101" t="s">
        <v>62</v>
      </c>
      <c r="AU92" s="101" t="s">
        <v>63</v>
      </c>
      <c r="AV92" s="101" t="s">
        <v>64</v>
      </c>
      <c r="AW92" s="101" t="s">
        <v>65</v>
      </c>
      <c r="AX92" s="101" t="s">
        <v>66</v>
      </c>
      <c r="AY92" s="101" t="s">
        <v>67</v>
      </c>
      <c r="AZ92" s="101" t="s">
        <v>68</v>
      </c>
      <c r="BA92" s="101" t="s">
        <v>69</v>
      </c>
      <c r="BB92" s="101" t="s">
        <v>70</v>
      </c>
      <c r="BC92" s="101" t="s">
        <v>71</v>
      </c>
      <c r="BD92" s="102" t="s">
        <v>72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73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ROUND(SUM(AG95:AG100),2)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ROUND(SUM(AS95:AS100),2)</f>
        <v>0</v>
      </c>
      <c r="AT94" s="114">
        <f>ROUND(SUM(AV94:AW94),2)</f>
        <v>0</v>
      </c>
      <c r="AU94" s="115">
        <f>ROUND(SUM(AU95:AU100),5)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ROUND(SUM(AZ95:AZ100),2)</f>
        <v>0</v>
      </c>
      <c r="BA94" s="114">
        <f>ROUND(SUM(BA95:BA100),2)</f>
        <v>0</v>
      </c>
      <c r="BB94" s="114">
        <f>ROUND(SUM(BB95:BB100),2)</f>
        <v>0</v>
      </c>
      <c r="BC94" s="114">
        <f>ROUND(SUM(BC95:BC100),2)</f>
        <v>0</v>
      </c>
      <c r="BD94" s="116">
        <f>ROUND(SUM(BD95:BD100),2)</f>
        <v>0</v>
      </c>
      <c r="BE94" s="6"/>
      <c r="BS94" s="117" t="s">
        <v>74</v>
      </c>
      <c r="BT94" s="117" t="s">
        <v>75</v>
      </c>
      <c r="BU94" s="118" t="s">
        <v>76</v>
      </c>
      <c r="BV94" s="117" t="s">
        <v>77</v>
      </c>
      <c r="BW94" s="117" t="s">
        <v>5</v>
      </c>
      <c r="BX94" s="117" t="s">
        <v>78</v>
      </c>
      <c r="CL94" s="117" t="s">
        <v>1</v>
      </c>
    </row>
    <row r="95" s="7" customFormat="1" ht="24.75" customHeight="1">
      <c r="A95" s="119" t="s">
        <v>79</v>
      </c>
      <c r="B95" s="120"/>
      <c r="C95" s="121"/>
      <c r="D95" s="122" t="s">
        <v>80</v>
      </c>
      <c r="E95" s="122"/>
      <c r="F95" s="122"/>
      <c r="G95" s="122"/>
      <c r="H95" s="122"/>
      <c r="I95" s="123"/>
      <c r="J95" s="122" t="s">
        <v>81</v>
      </c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4">
        <f>'01 - Oprava trati Praha V...'!J30</f>
        <v>0</v>
      </c>
      <c r="AH95" s="123"/>
      <c r="AI95" s="123"/>
      <c r="AJ95" s="123"/>
      <c r="AK95" s="123"/>
      <c r="AL95" s="123"/>
      <c r="AM95" s="123"/>
      <c r="AN95" s="124">
        <f>SUM(AG95,AT95)</f>
        <v>0</v>
      </c>
      <c r="AO95" s="123"/>
      <c r="AP95" s="123"/>
      <c r="AQ95" s="125" t="s">
        <v>82</v>
      </c>
      <c r="AR95" s="126"/>
      <c r="AS95" s="127">
        <v>0</v>
      </c>
      <c r="AT95" s="128">
        <f>ROUND(SUM(AV95:AW95),2)</f>
        <v>0</v>
      </c>
      <c r="AU95" s="129">
        <f>'01 - Oprava trati Praha V...'!P120</f>
        <v>0</v>
      </c>
      <c r="AV95" s="128">
        <f>'01 - Oprava trati Praha V...'!J33</f>
        <v>0</v>
      </c>
      <c r="AW95" s="128">
        <f>'01 - Oprava trati Praha V...'!J34</f>
        <v>0</v>
      </c>
      <c r="AX95" s="128">
        <f>'01 - Oprava trati Praha V...'!J35</f>
        <v>0</v>
      </c>
      <c r="AY95" s="128">
        <f>'01 - Oprava trati Praha V...'!J36</f>
        <v>0</v>
      </c>
      <c r="AZ95" s="128">
        <f>'01 - Oprava trati Praha V...'!F33</f>
        <v>0</v>
      </c>
      <c r="BA95" s="128">
        <f>'01 - Oprava trati Praha V...'!F34</f>
        <v>0</v>
      </c>
      <c r="BB95" s="128">
        <f>'01 - Oprava trati Praha V...'!F35</f>
        <v>0</v>
      </c>
      <c r="BC95" s="128">
        <f>'01 - Oprava trati Praha V...'!F36</f>
        <v>0</v>
      </c>
      <c r="BD95" s="130">
        <f>'01 - Oprava trati Praha V...'!F37</f>
        <v>0</v>
      </c>
      <c r="BE95" s="7"/>
      <c r="BT95" s="131" t="s">
        <v>83</v>
      </c>
      <c r="BV95" s="131" t="s">
        <v>77</v>
      </c>
      <c r="BW95" s="131" t="s">
        <v>84</v>
      </c>
      <c r="BX95" s="131" t="s">
        <v>5</v>
      </c>
      <c r="CL95" s="131" t="s">
        <v>1</v>
      </c>
      <c r="CM95" s="131" t="s">
        <v>85</v>
      </c>
    </row>
    <row r="96" s="7" customFormat="1" ht="24.75" customHeight="1">
      <c r="A96" s="119" t="s">
        <v>79</v>
      </c>
      <c r="B96" s="120"/>
      <c r="C96" s="121"/>
      <c r="D96" s="122" t="s">
        <v>86</v>
      </c>
      <c r="E96" s="122"/>
      <c r="F96" s="122"/>
      <c r="G96" s="122"/>
      <c r="H96" s="122"/>
      <c r="I96" s="123"/>
      <c r="J96" s="122" t="s">
        <v>87</v>
      </c>
      <c r="K96" s="122"/>
      <c r="L96" s="122"/>
      <c r="M96" s="122"/>
      <c r="N96" s="122"/>
      <c r="O96" s="122"/>
      <c r="P96" s="122"/>
      <c r="Q96" s="122"/>
      <c r="R96" s="122"/>
      <c r="S96" s="122"/>
      <c r="T96" s="122"/>
      <c r="U96" s="122"/>
      <c r="V96" s="122"/>
      <c r="W96" s="122"/>
      <c r="X96" s="122"/>
      <c r="Y96" s="122"/>
      <c r="Z96" s="122"/>
      <c r="AA96" s="122"/>
      <c r="AB96" s="122"/>
      <c r="AC96" s="122"/>
      <c r="AD96" s="122"/>
      <c r="AE96" s="122"/>
      <c r="AF96" s="122"/>
      <c r="AG96" s="124">
        <f>'02 - Oprava kolejí a výhy...'!J30</f>
        <v>0</v>
      </c>
      <c r="AH96" s="123"/>
      <c r="AI96" s="123"/>
      <c r="AJ96" s="123"/>
      <c r="AK96" s="123"/>
      <c r="AL96" s="123"/>
      <c r="AM96" s="123"/>
      <c r="AN96" s="124">
        <f>SUM(AG96,AT96)</f>
        <v>0</v>
      </c>
      <c r="AO96" s="123"/>
      <c r="AP96" s="123"/>
      <c r="AQ96" s="125" t="s">
        <v>82</v>
      </c>
      <c r="AR96" s="126"/>
      <c r="AS96" s="127">
        <v>0</v>
      </c>
      <c r="AT96" s="128">
        <f>ROUND(SUM(AV96:AW96),2)</f>
        <v>0</v>
      </c>
      <c r="AU96" s="129">
        <f>'02 - Oprava kolejí a výhy...'!P119</f>
        <v>0</v>
      </c>
      <c r="AV96" s="128">
        <f>'02 - Oprava kolejí a výhy...'!J33</f>
        <v>0</v>
      </c>
      <c r="AW96" s="128">
        <f>'02 - Oprava kolejí a výhy...'!J34</f>
        <v>0</v>
      </c>
      <c r="AX96" s="128">
        <f>'02 - Oprava kolejí a výhy...'!J35</f>
        <v>0</v>
      </c>
      <c r="AY96" s="128">
        <f>'02 - Oprava kolejí a výhy...'!J36</f>
        <v>0</v>
      </c>
      <c r="AZ96" s="128">
        <f>'02 - Oprava kolejí a výhy...'!F33</f>
        <v>0</v>
      </c>
      <c r="BA96" s="128">
        <f>'02 - Oprava kolejí a výhy...'!F34</f>
        <v>0</v>
      </c>
      <c r="BB96" s="128">
        <f>'02 - Oprava kolejí a výhy...'!F35</f>
        <v>0</v>
      </c>
      <c r="BC96" s="128">
        <f>'02 - Oprava kolejí a výhy...'!F36</f>
        <v>0</v>
      </c>
      <c r="BD96" s="130">
        <f>'02 - Oprava kolejí a výhy...'!F37</f>
        <v>0</v>
      </c>
      <c r="BE96" s="7"/>
      <c r="BT96" s="131" t="s">
        <v>83</v>
      </c>
      <c r="BV96" s="131" t="s">
        <v>77</v>
      </c>
      <c r="BW96" s="131" t="s">
        <v>88</v>
      </c>
      <c r="BX96" s="131" t="s">
        <v>5</v>
      </c>
      <c r="CL96" s="131" t="s">
        <v>1</v>
      </c>
      <c r="CM96" s="131" t="s">
        <v>85</v>
      </c>
    </row>
    <row r="97" s="7" customFormat="1" ht="16.5" customHeight="1">
      <c r="A97" s="119" t="s">
        <v>79</v>
      </c>
      <c r="B97" s="120"/>
      <c r="C97" s="121"/>
      <c r="D97" s="122" t="s">
        <v>89</v>
      </c>
      <c r="E97" s="122"/>
      <c r="F97" s="122"/>
      <c r="G97" s="122"/>
      <c r="H97" s="122"/>
      <c r="I97" s="123"/>
      <c r="J97" s="122" t="s">
        <v>90</v>
      </c>
      <c r="K97" s="122"/>
      <c r="L97" s="122"/>
      <c r="M97" s="122"/>
      <c r="N97" s="122"/>
      <c r="O97" s="122"/>
      <c r="P97" s="122"/>
      <c r="Q97" s="122"/>
      <c r="R97" s="122"/>
      <c r="S97" s="122"/>
      <c r="T97" s="122"/>
      <c r="U97" s="122"/>
      <c r="V97" s="122"/>
      <c r="W97" s="122"/>
      <c r="X97" s="122"/>
      <c r="Y97" s="122"/>
      <c r="Z97" s="122"/>
      <c r="AA97" s="122"/>
      <c r="AB97" s="122"/>
      <c r="AC97" s="122"/>
      <c r="AD97" s="122"/>
      <c r="AE97" s="122"/>
      <c r="AF97" s="122"/>
      <c r="AG97" s="124">
        <f>'03 - Oprava trati Praha R...'!J30</f>
        <v>0</v>
      </c>
      <c r="AH97" s="123"/>
      <c r="AI97" s="123"/>
      <c r="AJ97" s="123"/>
      <c r="AK97" s="123"/>
      <c r="AL97" s="123"/>
      <c r="AM97" s="123"/>
      <c r="AN97" s="124">
        <f>SUM(AG97,AT97)</f>
        <v>0</v>
      </c>
      <c r="AO97" s="123"/>
      <c r="AP97" s="123"/>
      <c r="AQ97" s="125" t="s">
        <v>82</v>
      </c>
      <c r="AR97" s="126"/>
      <c r="AS97" s="127">
        <v>0</v>
      </c>
      <c r="AT97" s="128">
        <f>ROUND(SUM(AV97:AW97),2)</f>
        <v>0</v>
      </c>
      <c r="AU97" s="129">
        <f>'03 - Oprava trati Praha R...'!P119</f>
        <v>0</v>
      </c>
      <c r="AV97" s="128">
        <f>'03 - Oprava trati Praha R...'!J33</f>
        <v>0</v>
      </c>
      <c r="AW97" s="128">
        <f>'03 - Oprava trati Praha R...'!J34</f>
        <v>0</v>
      </c>
      <c r="AX97" s="128">
        <f>'03 - Oprava trati Praha R...'!J35</f>
        <v>0</v>
      </c>
      <c r="AY97" s="128">
        <f>'03 - Oprava trati Praha R...'!J36</f>
        <v>0</v>
      </c>
      <c r="AZ97" s="128">
        <f>'03 - Oprava trati Praha R...'!F33</f>
        <v>0</v>
      </c>
      <c r="BA97" s="128">
        <f>'03 - Oprava trati Praha R...'!F34</f>
        <v>0</v>
      </c>
      <c r="BB97" s="128">
        <f>'03 - Oprava trati Praha R...'!F35</f>
        <v>0</v>
      </c>
      <c r="BC97" s="128">
        <f>'03 - Oprava trati Praha R...'!F36</f>
        <v>0</v>
      </c>
      <c r="BD97" s="130">
        <f>'03 - Oprava trati Praha R...'!F37</f>
        <v>0</v>
      </c>
      <c r="BE97" s="7"/>
      <c r="BT97" s="131" t="s">
        <v>83</v>
      </c>
      <c r="BV97" s="131" t="s">
        <v>77</v>
      </c>
      <c r="BW97" s="131" t="s">
        <v>91</v>
      </c>
      <c r="BX97" s="131" t="s">
        <v>5</v>
      </c>
      <c r="CL97" s="131" t="s">
        <v>1</v>
      </c>
      <c r="CM97" s="131" t="s">
        <v>85</v>
      </c>
    </row>
    <row r="98" s="7" customFormat="1" ht="16.5" customHeight="1">
      <c r="A98" s="119" t="s">
        <v>79</v>
      </c>
      <c r="B98" s="120"/>
      <c r="C98" s="121"/>
      <c r="D98" s="122" t="s">
        <v>92</v>
      </c>
      <c r="E98" s="122"/>
      <c r="F98" s="122"/>
      <c r="G98" s="122"/>
      <c r="H98" s="122"/>
      <c r="I98" s="123"/>
      <c r="J98" s="122" t="s">
        <v>93</v>
      </c>
      <c r="K98" s="122"/>
      <c r="L98" s="122"/>
      <c r="M98" s="122"/>
      <c r="N98" s="122"/>
      <c r="O98" s="122"/>
      <c r="P98" s="122"/>
      <c r="Q98" s="122"/>
      <c r="R98" s="122"/>
      <c r="S98" s="122"/>
      <c r="T98" s="122"/>
      <c r="U98" s="122"/>
      <c r="V98" s="122"/>
      <c r="W98" s="122"/>
      <c r="X98" s="122"/>
      <c r="Y98" s="122"/>
      <c r="Z98" s="122"/>
      <c r="AA98" s="122"/>
      <c r="AB98" s="122"/>
      <c r="AC98" s="122"/>
      <c r="AD98" s="122"/>
      <c r="AE98" s="122"/>
      <c r="AF98" s="122"/>
      <c r="AG98" s="124">
        <f>'04 - Oprava trati Jeneč-U...'!J30</f>
        <v>0</v>
      </c>
      <c r="AH98" s="123"/>
      <c r="AI98" s="123"/>
      <c r="AJ98" s="123"/>
      <c r="AK98" s="123"/>
      <c r="AL98" s="123"/>
      <c r="AM98" s="123"/>
      <c r="AN98" s="124">
        <f>SUM(AG98,AT98)</f>
        <v>0</v>
      </c>
      <c r="AO98" s="123"/>
      <c r="AP98" s="123"/>
      <c r="AQ98" s="125" t="s">
        <v>82</v>
      </c>
      <c r="AR98" s="126"/>
      <c r="AS98" s="127">
        <v>0</v>
      </c>
      <c r="AT98" s="128">
        <f>ROUND(SUM(AV98:AW98),2)</f>
        <v>0</v>
      </c>
      <c r="AU98" s="129">
        <f>'04 - Oprava trati Jeneč-U...'!P120</f>
        <v>0</v>
      </c>
      <c r="AV98" s="128">
        <f>'04 - Oprava trati Jeneč-U...'!J33</f>
        <v>0</v>
      </c>
      <c r="AW98" s="128">
        <f>'04 - Oprava trati Jeneč-U...'!J34</f>
        <v>0</v>
      </c>
      <c r="AX98" s="128">
        <f>'04 - Oprava trati Jeneč-U...'!J35</f>
        <v>0</v>
      </c>
      <c r="AY98" s="128">
        <f>'04 - Oprava trati Jeneč-U...'!J36</f>
        <v>0</v>
      </c>
      <c r="AZ98" s="128">
        <f>'04 - Oprava trati Jeneč-U...'!F33</f>
        <v>0</v>
      </c>
      <c r="BA98" s="128">
        <f>'04 - Oprava trati Jeneč-U...'!F34</f>
        <v>0</v>
      </c>
      <c r="BB98" s="128">
        <f>'04 - Oprava trati Jeneč-U...'!F35</f>
        <v>0</v>
      </c>
      <c r="BC98" s="128">
        <f>'04 - Oprava trati Jeneč-U...'!F36</f>
        <v>0</v>
      </c>
      <c r="BD98" s="130">
        <f>'04 - Oprava trati Jeneč-U...'!F37</f>
        <v>0</v>
      </c>
      <c r="BE98" s="7"/>
      <c r="BT98" s="131" t="s">
        <v>83</v>
      </c>
      <c r="BV98" s="131" t="s">
        <v>77</v>
      </c>
      <c r="BW98" s="131" t="s">
        <v>94</v>
      </c>
      <c r="BX98" s="131" t="s">
        <v>5</v>
      </c>
      <c r="CL98" s="131" t="s">
        <v>1</v>
      </c>
      <c r="CM98" s="131" t="s">
        <v>85</v>
      </c>
    </row>
    <row r="99" s="7" customFormat="1" ht="16.5" customHeight="1">
      <c r="A99" s="119" t="s">
        <v>79</v>
      </c>
      <c r="B99" s="120"/>
      <c r="C99" s="121"/>
      <c r="D99" s="122" t="s">
        <v>95</v>
      </c>
      <c r="E99" s="122"/>
      <c r="F99" s="122"/>
      <c r="G99" s="122"/>
      <c r="H99" s="122"/>
      <c r="I99" s="123"/>
      <c r="J99" s="122" t="s">
        <v>96</v>
      </c>
      <c r="K99" s="122"/>
      <c r="L99" s="122"/>
      <c r="M99" s="122"/>
      <c r="N99" s="122"/>
      <c r="O99" s="122"/>
      <c r="P99" s="122"/>
      <c r="Q99" s="122"/>
      <c r="R99" s="122"/>
      <c r="S99" s="122"/>
      <c r="T99" s="122"/>
      <c r="U99" s="122"/>
      <c r="V99" s="122"/>
      <c r="W99" s="122"/>
      <c r="X99" s="122"/>
      <c r="Y99" s="122"/>
      <c r="Z99" s="122"/>
      <c r="AA99" s="122"/>
      <c r="AB99" s="122"/>
      <c r="AC99" s="122"/>
      <c r="AD99" s="122"/>
      <c r="AE99" s="122"/>
      <c r="AF99" s="122"/>
      <c r="AG99" s="124">
        <f>'05 - Oprava trati Hostivi...'!J30</f>
        <v>0</v>
      </c>
      <c r="AH99" s="123"/>
      <c r="AI99" s="123"/>
      <c r="AJ99" s="123"/>
      <c r="AK99" s="123"/>
      <c r="AL99" s="123"/>
      <c r="AM99" s="123"/>
      <c r="AN99" s="124">
        <f>SUM(AG99,AT99)</f>
        <v>0</v>
      </c>
      <c r="AO99" s="123"/>
      <c r="AP99" s="123"/>
      <c r="AQ99" s="125" t="s">
        <v>82</v>
      </c>
      <c r="AR99" s="126"/>
      <c r="AS99" s="127">
        <v>0</v>
      </c>
      <c r="AT99" s="128">
        <f>ROUND(SUM(AV99:AW99),2)</f>
        <v>0</v>
      </c>
      <c r="AU99" s="129">
        <f>'05 - Oprava trati Hostivi...'!P119</f>
        <v>0</v>
      </c>
      <c r="AV99" s="128">
        <f>'05 - Oprava trati Hostivi...'!J33</f>
        <v>0</v>
      </c>
      <c r="AW99" s="128">
        <f>'05 - Oprava trati Hostivi...'!J34</f>
        <v>0</v>
      </c>
      <c r="AX99" s="128">
        <f>'05 - Oprava trati Hostivi...'!J35</f>
        <v>0</v>
      </c>
      <c r="AY99" s="128">
        <f>'05 - Oprava trati Hostivi...'!J36</f>
        <v>0</v>
      </c>
      <c r="AZ99" s="128">
        <f>'05 - Oprava trati Hostivi...'!F33</f>
        <v>0</v>
      </c>
      <c r="BA99" s="128">
        <f>'05 - Oprava trati Hostivi...'!F34</f>
        <v>0</v>
      </c>
      <c r="BB99" s="128">
        <f>'05 - Oprava trati Hostivi...'!F35</f>
        <v>0</v>
      </c>
      <c r="BC99" s="128">
        <f>'05 - Oprava trati Hostivi...'!F36</f>
        <v>0</v>
      </c>
      <c r="BD99" s="130">
        <f>'05 - Oprava trati Hostivi...'!F37</f>
        <v>0</v>
      </c>
      <c r="BE99" s="7"/>
      <c r="BT99" s="131" t="s">
        <v>83</v>
      </c>
      <c r="BV99" s="131" t="s">
        <v>77</v>
      </c>
      <c r="BW99" s="131" t="s">
        <v>97</v>
      </c>
      <c r="BX99" s="131" t="s">
        <v>5</v>
      </c>
      <c r="CL99" s="131" t="s">
        <v>1</v>
      </c>
      <c r="CM99" s="131" t="s">
        <v>85</v>
      </c>
    </row>
    <row r="100" s="7" customFormat="1" ht="16.5" customHeight="1">
      <c r="A100" s="119" t="s">
        <v>79</v>
      </c>
      <c r="B100" s="120"/>
      <c r="C100" s="121"/>
      <c r="D100" s="122" t="s">
        <v>98</v>
      </c>
      <c r="E100" s="122"/>
      <c r="F100" s="122"/>
      <c r="G100" s="122"/>
      <c r="H100" s="122"/>
      <c r="I100" s="123"/>
      <c r="J100" s="122" t="s">
        <v>99</v>
      </c>
      <c r="K100" s="122"/>
      <c r="L100" s="122"/>
      <c r="M100" s="122"/>
      <c r="N100" s="122"/>
      <c r="O100" s="122"/>
      <c r="P100" s="122"/>
      <c r="Q100" s="122"/>
      <c r="R100" s="122"/>
      <c r="S100" s="122"/>
      <c r="T100" s="122"/>
      <c r="U100" s="122"/>
      <c r="V100" s="122"/>
      <c r="W100" s="122"/>
      <c r="X100" s="122"/>
      <c r="Y100" s="122"/>
      <c r="Z100" s="122"/>
      <c r="AA100" s="122"/>
      <c r="AB100" s="122"/>
      <c r="AC100" s="122"/>
      <c r="AD100" s="122"/>
      <c r="AE100" s="122"/>
      <c r="AF100" s="122"/>
      <c r="AG100" s="124">
        <f>'06 - VRN'!J30</f>
        <v>0</v>
      </c>
      <c r="AH100" s="123"/>
      <c r="AI100" s="123"/>
      <c r="AJ100" s="123"/>
      <c r="AK100" s="123"/>
      <c r="AL100" s="123"/>
      <c r="AM100" s="123"/>
      <c r="AN100" s="124">
        <f>SUM(AG100,AT100)</f>
        <v>0</v>
      </c>
      <c r="AO100" s="123"/>
      <c r="AP100" s="123"/>
      <c r="AQ100" s="125" t="s">
        <v>82</v>
      </c>
      <c r="AR100" s="126"/>
      <c r="AS100" s="132">
        <v>0</v>
      </c>
      <c r="AT100" s="133">
        <f>ROUND(SUM(AV100:AW100),2)</f>
        <v>0</v>
      </c>
      <c r="AU100" s="134">
        <f>'06 - VRN'!P117</f>
        <v>0</v>
      </c>
      <c r="AV100" s="133">
        <f>'06 - VRN'!J33</f>
        <v>0</v>
      </c>
      <c r="AW100" s="133">
        <f>'06 - VRN'!J34</f>
        <v>0</v>
      </c>
      <c r="AX100" s="133">
        <f>'06 - VRN'!J35</f>
        <v>0</v>
      </c>
      <c r="AY100" s="133">
        <f>'06 - VRN'!J36</f>
        <v>0</v>
      </c>
      <c r="AZ100" s="133">
        <f>'06 - VRN'!F33</f>
        <v>0</v>
      </c>
      <c r="BA100" s="133">
        <f>'06 - VRN'!F34</f>
        <v>0</v>
      </c>
      <c r="BB100" s="133">
        <f>'06 - VRN'!F35</f>
        <v>0</v>
      </c>
      <c r="BC100" s="133">
        <f>'06 - VRN'!F36</f>
        <v>0</v>
      </c>
      <c r="BD100" s="135">
        <f>'06 - VRN'!F37</f>
        <v>0</v>
      </c>
      <c r="BE100" s="7"/>
      <c r="BT100" s="131" t="s">
        <v>83</v>
      </c>
      <c r="BV100" s="131" t="s">
        <v>77</v>
      </c>
      <c r="BW100" s="131" t="s">
        <v>100</v>
      </c>
      <c r="BX100" s="131" t="s">
        <v>5</v>
      </c>
      <c r="CL100" s="131" t="s">
        <v>1</v>
      </c>
      <c r="CM100" s="131" t="s">
        <v>85</v>
      </c>
    </row>
    <row r="101" s="2" customFormat="1" ht="30" customHeight="1">
      <c r="A101" s="38"/>
      <c r="B101" s="39"/>
      <c r="C101" s="40"/>
      <c r="D101" s="40"/>
      <c r="E101" s="40"/>
      <c r="F101" s="40"/>
      <c r="G101" s="40"/>
      <c r="H101" s="40"/>
      <c r="I101" s="40"/>
      <c r="J101" s="40"/>
      <c r="K101" s="40"/>
      <c r="L101" s="40"/>
      <c r="M101" s="40"/>
      <c r="N101" s="40"/>
      <c r="O101" s="40"/>
      <c r="P101" s="40"/>
      <c r="Q101" s="40"/>
      <c r="R101" s="40"/>
      <c r="S101" s="40"/>
      <c r="T101" s="40"/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F101" s="40"/>
      <c r="AG101" s="40"/>
      <c r="AH101" s="40"/>
      <c r="AI101" s="40"/>
      <c r="AJ101" s="40"/>
      <c r="AK101" s="40"/>
      <c r="AL101" s="40"/>
      <c r="AM101" s="40"/>
      <c r="AN101" s="40"/>
      <c r="AO101" s="40"/>
      <c r="AP101" s="40"/>
      <c r="AQ101" s="40"/>
      <c r="AR101" s="44"/>
      <c r="AS101" s="38"/>
      <c r="AT101" s="38"/>
      <c r="AU101" s="38"/>
      <c r="AV101" s="38"/>
      <c r="AW101" s="38"/>
      <c r="AX101" s="38"/>
      <c r="AY101" s="38"/>
      <c r="AZ101" s="38"/>
      <c r="BA101" s="38"/>
      <c r="BB101" s="38"/>
      <c r="BC101" s="38"/>
      <c r="BD101" s="38"/>
      <c r="BE101" s="38"/>
    </row>
    <row r="102" s="2" customFormat="1" ht="6.96" customHeight="1">
      <c r="A102" s="38"/>
      <c r="B102" s="66"/>
      <c r="C102" s="67"/>
      <c r="D102" s="67"/>
      <c r="E102" s="67"/>
      <c r="F102" s="67"/>
      <c r="G102" s="67"/>
      <c r="H102" s="67"/>
      <c r="I102" s="67"/>
      <c r="J102" s="67"/>
      <c r="K102" s="67"/>
      <c r="L102" s="67"/>
      <c r="M102" s="67"/>
      <c r="N102" s="67"/>
      <c r="O102" s="67"/>
      <c r="P102" s="67"/>
      <c r="Q102" s="67"/>
      <c r="R102" s="67"/>
      <c r="S102" s="67"/>
      <c r="T102" s="67"/>
      <c r="U102" s="67"/>
      <c r="V102" s="67"/>
      <c r="W102" s="67"/>
      <c r="X102" s="67"/>
      <c r="Y102" s="67"/>
      <c r="Z102" s="67"/>
      <c r="AA102" s="67"/>
      <c r="AB102" s="67"/>
      <c r="AC102" s="67"/>
      <c r="AD102" s="67"/>
      <c r="AE102" s="67"/>
      <c r="AF102" s="67"/>
      <c r="AG102" s="67"/>
      <c r="AH102" s="67"/>
      <c r="AI102" s="67"/>
      <c r="AJ102" s="67"/>
      <c r="AK102" s="67"/>
      <c r="AL102" s="67"/>
      <c r="AM102" s="67"/>
      <c r="AN102" s="67"/>
      <c r="AO102" s="67"/>
      <c r="AP102" s="67"/>
      <c r="AQ102" s="67"/>
      <c r="AR102" s="44"/>
      <c r="AS102" s="38"/>
      <c r="AT102" s="38"/>
      <c r="AU102" s="38"/>
      <c r="AV102" s="38"/>
      <c r="AW102" s="38"/>
      <c r="AX102" s="38"/>
      <c r="AY102" s="38"/>
      <c r="AZ102" s="38"/>
      <c r="BA102" s="38"/>
      <c r="BB102" s="38"/>
      <c r="BC102" s="38"/>
      <c r="BD102" s="38"/>
      <c r="BE102" s="38"/>
    </row>
  </sheetData>
  <sheetProtection sheet="1" formatColumns="0" formatRows="0" objects="1" scenarios="1" spinCount="100000" saltValue="F+GTaSVBBo5kY5Zv2pQtWHccTehN48MvIZReGI1/tjogXjVeINqFGgVuI48T6ioruG+me0pJ+pbhBmfqaTIYYQ==" hashValue="O/7GLjpcNpaVqmiJfGKViQf1M+QnpG9gesM32smT/54bYIQGdRYI3HW4qIrQ7Jtwu/G9iM9Y73ee6oPYDLd/xQ==" algorithmName="SHA-512" password="CC35"/>
  <mergeCells count="62">
    <mergeCell ref="L85:AO85"/>
    <mergeCell ref="AM87:AN87"/>
    <mergeCell ref="AM89:AP89"/>
    <mergeCell ref="AS89:AT91"/>
    <mergeCell ref="AM90:AP90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AN98:AP98"/>
    <mergeCell ref="AG98:AM98"/>
    <mergeCell ref="D98:H98"/>
    <mergeCell ref="J98:AF98"/>
    <mergeCell ref="AN99:AP99"/>
    <mergeCell ref="AG99:AM99"/>
    <mergeCell ref="D99:H99"/>
    <mergeCell ref="J99:AF99"/>
    <mergeCell ref="AN100:AP100"/>
    <mergeCell ref="AG100:AM100"/>
    <mergeCell ref="D100:H100"/>
    <mergeCell ref="J100:AF100"/>
    <mergeCell ref="AG94:AM94"/>
    <mergeCell ref="AN94:AP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95" location="'01 - Oprava trati Praha V...'!C2" display="/"/>
    <hyperlink ref="A96" location="'02 - Oprava kolejí a výhy...'!C2" display="/"/>
    <hyperlink ref="A97" location="'03 - Oprava trati Praha R...'!C2" display="/"/>
    <hyperlink ref="A98" location="'04 - Oprava trati Jeneč-U...'!C2" display="/"/>
    <hyperlink ref="A99" location="'05 - Oprava trati Hostivi...'!C2" display="/"/>
    <hyperlink ref="A100" location="'06 - VRN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36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6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84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9"/>
      <c r="J3" s="138"/>
      <c r="K3" s="138"/>
      <c r="L3" s="20"/>
      <c r="AT3" s="17" t="s">
        <v>85</v>
      </c>
    </row>
    <row r="4" s="1" customFormat="1" ht="24.96" customHeight="1">
      <c r="B4" s="20"/>
      <c r="D4" s="140" t="s">
        <v>101</v>
      </c>
      <c r="I4" s="136"/>
      <c r="L4" s="20"/>
      <c r="M4" s="141" t="s">
        <v>10</v>
      </c>
      <c r="AT4" s="17" t="s">
        <v>4</v>
      </c>
    </row>
    <row r="5" s="1" customFormat="1" ht="6.96" customHeight="1">
      <c r="B5" s="20"/>
      <c r="I5" s="136"/>
      <c r="L5" s="20"/>
    </row>
    <row r="6" s="1" customFormat="1" ht="12" customHeight="1">
      <c r="B6" s="20"/>
      <c r="D6" s="142" t="s">
        <v>16</v>
      </c>
      <c r="I6" s="136"/>
      <c r="L6" s="20"/>
    </row>
    <row r="7" s="1" customFormat="1" ht="16.5" customHeight="1">
      <c r="B7" s="20"/>
      <c r="E7" s="143" t="str">
        <f>'Rekapitulace stavby'!K6</f>
        <v>24-Oprava trati v úseku Kladno-Hostivice</v>
      </c>
      <c r="F7" s="142"/>
      <c r="G7" s="142"/>
      <c r="H7" s="142"/>
      <c r="I7" s="136"/>
      <c r="L7" s="20"/>
    </row>
    <row r="8" s="2" customFormat="1" ht="12" customHeight="1">
      <c r="A8" s="38"/>
      <c r="B8" s="44"/>
      <c r="C8" s="38"/>
      <c r="D8" s="142" t="s">
        <v>102</v>
      </c>
      <c r="E8" s="38"/>
      <c r="F8" s="38"/>
      <c r="G8" s="38"/>
      <c r="H8" s="38"/>
      <c r="I8" s="144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5" t="s">
        <v>103</v>
      </c>
      <c r="F9" s="38"/>
      <c r="G9" s="38"/>
      <c r="H9" s="38"/>
      <c r="I9" s="144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144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2" t="s">
        <v>18</v>
      </c>
      <c r="E11" s="38"/>
      <c r="F11" s="146" t="s">
        <v>1</v>
      </c>
      <c r="G11" s="38"/>
      <c r="H11" s="38"/>
      <c r="I11" s="147" t="s">
        <v>19</v>
      </c>
      <c r="J11" s="146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2" t="s">
        <v>20</v>
      </c>
      <c r="E12" s="38"/>
      <c r="F12" s="146" t="s">
        <v>21</v>
      </c>
      <c r="G12" s="38"/>
      <c r="H12" s="38"/>
      <c r="I12" s="147" t="s">
        <v>22</v>
      </c>
      <c r="J12" s="148" t="str">
        <f>'Rekapitulace stavby'!AN8</f>
        <v>10. 3. 2020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144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2" t="s">
        <v>24</v>
      </c>
      <c r="E14" s="38"/>
      <c r="F14" s="38"/>
      <c r="G14" s="38"/>
      <c r="H14" s="38"/>
      <c r="I14" s="147" t="s">
        <v>25</v>
      </c>
      <c r="J14" s="146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6" t="s">
        <v>26</v>
      </c>
      <c r="F15" s="38"/>
      <c r="G15" s="38"/>
      <c r="H15" s="38"/>
      <c r="I15" s="147" t="s">
        <v>27</v>
      </c>
      <c r="J15" s="146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144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2" t="s">
        <v>28</v>
      </c>
      <c r="E17" s="38"/>
      <c r="F17" s="38"/>
      <c r="G17" s="38"/>
      <c r="H17" s="38"/>
      <c r="I17" s="147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6"/>
      <c r="G18" s="146"/>
      <c r="H18" s="146"/>
      <c r="I18" s="147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144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2" t="s">
        <v>30</v>
      </c>
      <c r="E20" s="38"/>
      <c r="F20" s="38"/>
      <c r="G20" s="38"/>
      <c r="H20" s="38"/>
      <c r="I20" s="147" t="s">
        <v>25</v>
      </c>
      <c r="J20" s="146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6" t="str">
        <f>IF('Rekapitulace stavby'!E17="","",'Rekapitulace stavby'!E17)</f>
        <v xml:space="preserve"> </v>
      </c>
      <c r="F21" s="38"/>
      <c r="G21" s="38"/>
      <c r="H21" s="38"/>
      <c r="I21" s="147" t="s">
        <v>27</v>
      </c>
      <c r="J21" s="146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144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2" t="s">
        <v>32</v>
      </c>
      <c r="E23" s="38"/>
      <c r="F23" s="38"/>
      <c r="G23" s="38"/>
      <c r="H23" s="38"/>
      <c r="I23" s="147" t="s">
        <v>25</v>
      </c>
      <c r="J23" s="146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6" t="s">
        <v>33</v>
      </c>
      <c r="F24" s="38"/>
      <c r="G24" s="38"/>
      <c r="H24" s="38"/>
      <c r="I24" s="147" t="s">
        <v>27</v>
      </c>
      <c r="J24" s="146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144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2" t="s">
        <v>34</v>
      </c>
      <c r="E26" s="38"/>
      <c r="F26" s="38"/>
      <c r="G26" s="38"/>
      <c r="H26" s="38"/>
      <c r="I26" s="144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9"/>
      <c r="B27" s="150"/>
      <c r="C27" s="149"/>
      <c r="D27" s="149"/>
      <c r="E27" s="151" t="s">
        <v>1</v>
      </c>
      <c r="F27" s="151"/>
      <c r="G27" s="151"/>
      <c r="H27" s="151"/>
      <c r="I27" s="152"/>
      <c r="J27" s="149"/>
      <c r="K27" s="149"/>
      <c r="L27" s="153"/>
      <c r="S27" s="149"/>
      <c r="T27" s="149"/>
      <c r="U27" s="149"/>
      <c r="V27" s="149"/>
      <c r="W27" s="149"/>
      <c r="X27" s="149"/>
      <c r="Y27" s="149"/>
      <c r="Z27" s="149"/>
      <c r="AA27" s="149"/>
      <c r="AB27" s="149"/>
      <c r="AC27" s="149"/>
      <c r="AD27" s="149"/>
      <c r="AE27" s="149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144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54"/>
      <c r="E29" s="154"/>
      <c r="F29" s="154"/>
      <c r="G29" s="154"/>
      <c r="H29" s="154"/>
      <c r="I29" s="155"/>
      <c r="J29" s="154"/>
      <c r="K29" s="154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6" t="s">
        <v>35</v>
      </c>
      <c r="E30" s="38"/>
      <c r="F30" s="38"/>
      <c r="G30" s="38"/>
      <c r="H30" s="38"/>
      <c r="I30" s="144"/>
      <c r="J30" s="157">
        <f>ROUND(J120,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4"/>
      <c r="E31" s="154"/>
      <c r="F31" s="154"/>
      <c r="G31" s="154"/>
      <c r="H31" s="154"/>
      <c r="I31" s="155"/>
      <c r="J31" s="154"/>
      <c r="K31" s="154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8" t="s">
        <v>37</v>
      </c>
      <c r="G32" s="38"/>
      <c r="H32" s="38"/>
      <c r="I32" s="159" t="s">
        <v>36</v>
      </c>
      <c r="J32" s="158" t="s">
        <v>38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60" t="s">
        <v>39</v>
      </c>
      <c r="E33" s="142" t="s">
        <v>40</v>
      </c>
      <c r="F33" s="161">
        <f>ROUND((SUM(BE120:BE234)),  2)</f>
        <v>0</v>
      </c>
      <c r="G33" s="38"/>
      <c r="H33" s="38"/>
      <c r="I33" s="162">
        <v>0.20999999999999999</v>
      </c>
      <c r="J33" s="161">
        <f>ROUND(((SUM(BE120:BE234))*I33),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2" t="s">
        <v>41</v>
      </c>
      <c r="F34" s="161">
        <f>ROUND((SUM(BF120:BF234)),  2)</f>
        <v>0</v>
      </c>
      <c r="G34" s="38"/>
      <c r="H34" s="38"/>
      <c r="I34" s="162">
        <v>0.14999999999999999</v>
      </c>
      <c r="J34" s="161">
        <f>ROUND(((SUM(BF120:BF234))*I34),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2" t="s">
        <v>42</v>
      </c>
      <c r="F35" s="161">
        <f>ROUND((SUM(BG120:BG234)),  2)</f>
        <v>0</v>
      </c>
      <c r="G35" s="38"/>
      <c r="H35" s="38"/>
      <c r="I35" s="162">
        <v>0.20999999999999999</v>
      </c>
      <c r="J35" s="161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2" t="s">
        <v>43</v>
      </c>
      <c r="F36" s="161">
        <f>ROUND((SUM(BH120:BH234)),  2)</f>
        <v>0</v>
      </c>
      <c r="G36" s="38"/>
      <c r="H36" s="38"/>
      <c r="I36" s="162">
        <v>0.14999999999999999</v>
      </c>
      <c r="J36" s="161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2" t="s">
        <v>44</v>
      </c>
      <c r="F37" s="161">
        <f>ROUND((SUM(BI120:BI234)),  2)</f>
        <v>0</v>
      </c>
      <c r="G37" s="38"/>
      <c r="H37" s="38"/>
      <c r="I37" s="162">
        <v>0</v>
      </c>
      <c r="J37" s="161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144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63"/>
      <c r="D39" s="164" t="s">
        <v>45</v>
      </c>
      <c r="E39" s="165"/>
      <c r="F39" s="165"/>
      <c r="G39" s="166" t="s">
        <v>46</v>
      </c>
      <c r="H39" s="167" t="s">
        <v>47</v>
      </c>
      <c r="I39" s="168"/>
      <c r="J39" s="169">
        <f>SUM(J30:J37)</f>
        <v>0</v>
      </c>
      <c r="K39" s="170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144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I41" s="136"/>
      <c r="L41" s="20"/>
    </row>
    <row r="42" s="1" customFormat="1" ht="14.4" customHeight="1">
      <c r="B42" s="20"/>
      <c r="I42" s="136"/>
      <c r="L42" s="20"/>
    </row>
    <row r="43" s="1" customFormat="1" ht="14.4" customHeight="1">
      <c r="B43" s="20"/>
      <c r="I43" s="136"/>
      <c r="L43" s="20"/>
    </row>
    <row r="44" s="1" customFormat="1" ht="14.4" customHeight="1">
      <c r="B44" s="20"/>
      <c r="I44" s="136"/>
      <c r="L44" s="20"/>
    </row>
    <row r="45" s="1" customFormat="1" ht="14.4" customHeight="1">
      <c r="B45" s="20"/>
      <c r="I45" s="136"/>
      <c r="L45" s="20"/>
    </row>
    <row r="46" s="1" customFormat="1" ht="14.4" customHeight="1">
      <c r="B46" s="20"/>
      <c r="I46" s="136"/>
      <c r="L46" s="20"/>
    </row>
    <row r="47" s="1" customFormat="1" ht="14.4" customHeight="1">
      <c r="B47" s="20"/>
      <c r="I47" s="136"/>
      <c r="L47" s="20"/>
    </row>
    <row r="48" s="1" customFormat="1" ht="14.4" customHeight="1">
      <c r="B48" s="20"/>
      <c r="I48" s="136"/>
      <c r="L48" s="20"/>
    </row>
    <row r="49" s="1" customFormat="1" ht="14.4" customHeight="1">
      <c r="B49" s="20"/>
      <c r="I49" s="136"/>
      <c r="L49" s="20"/>
    </row>
    <row r="50" s="2" customFormat="1" ht="14.4" customHeight="1">
      <c r="B50" s="63"/>
      <c r="D50" s="171" t="s">
        <v>48</v>
      </c>
      <c r="E50" s="172"/>
      <c r="F50" s="172"/>
      <c r="G50" s="171" t="s">
        <v>49</v>
      </c>
      <c r="H50" s="172"/>
      <c r="I50" s="173"/>
      <c r="J50" s="172"/>
      <c r="K50" s="172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4" t="s">
        <v>50</v>
      </c>
      <c r="E61" s="175"/>
      <c r="F61" s="176" t="s">
        <v>51</v>
      </c>
      <c r="G61" s="174" t="s">
        <v>50</v>
      </c>
      <c r="H61" s="175"/>
      <c r="I61" s="177"/>
      <c r="J61" s="178" t="s">
        <v>51</v>
      </c>
      <c r="K61" s="175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1" t="s">
        <v>52</v>
      </c>
      <c r="E65" s="179"/>
      <c r="F65" s="179"/>
      <c r="G65" s="171" t="s">
        <v>53</v>
      </c>
      <c r="H65" s="179"/>
      <c r="I65" s="180"/>
      <c r="J65" s="179"/>
      <c r="K65" s="17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4" t="s">
        <v>50</v>
      </c>
      <c r="E76" s="175"/>
      <c r="F76" s="176" t="s">
        <v>51</v>
      </c>
      <c r="G76" s="174" t="s">
        <v>50</v>
      </c>
      <c r="H76" s="175"/>
      <c r="I76" s="177"/>
      <c r="J76" s="178" t="s">
        <v>51</v>
      </c>
      <c r="K76" s="175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81"/>
      <c r="C77" s="182"/>
      <c r="D77" s="182"/>
      <c r="E77" s="182"/>
      <c r="F77" s="182"/>
      <c r="G77" s="182"/>
      <c r="H77" s="182"/>
      <c r="I77" s="183"/>
      <c r="J77" s="182"/>
      <c r="K77" s="182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4"/>
      <c r="C81" s="185"/>
      <c r="D81" s="185"/>
      <c r="E81" s="185"/>
      <c r="F81" s="185"/>
      <c r="G81" s="185"/>
      <c r="H81" s="185"/>
      <c r="I81" s="186"/>
      <c r="J81" s="185"/>
      <c r="K81" s="185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104</v>
      </c>
      <c r="D82" s="40"/>
      <c r="E82" s="40"/>
      <c r="F82" s="40"/>
      <c r="G82" s="40"/>
      <c r="H82" s="40"/>
      <c r="I82" s="144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144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144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7" t="str">
        <f>E7</f>
        <v>24-Oprava trati v úseku Kladno-Hostivice</v>
      </c>
      <c r="F85" s="32"/>
      <c r="G85" s="32"/>
      <c r="H85" s="32"/>
      <c r="I85" s="144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102</v>
      </c>
      <c r="D86" s="40"/>
      <c r="E86" s="40"/>
      <c r="F86" s="40"/>
      <c r="G86" s="40"/>
      <c r="H86" s="40"/>
      <c r="I86" s="144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01 - Oprava trati Praha Veleslavín - Praha Ruzyně</v>
      </c>
      <c r="F87" s="40"/>
      <c r="G87" s="40"/>
      <c r="H87" s="40"/>
      <c r="I87" s="144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144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147" t="s">
        <v>22</v>
      </c>
      <c r="J89" s="79" t="str">
        <f>IF(J12="","",J12)</f>
        <v>10. 3. 2020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144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Ing. Aleš Bednář</v>
      </c>
      <c r="G91" s="40"/>
      <c r="H91" s="40"/>
      <c r="I91" s="147" t="s">
        <v>30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147" t="s">
        <v>32</v>
      </c>
      <c r="J92" s="36" t="str">
        <f>E24</f>
        <v>Jan Marušák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144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88" t="s">
        <v>105</v>
      </c>
      <c r="D94" s="189"/>
      <c r="E94" s="189"/>
      <c r="F94" s="189"/>
      <c r="G94" s="189"/>
      <c r="H94" s="189"/>
      <c r="I94" s="190"/>
      <c r="J94" s="191" t="s">
        <v>106</v>
      </c>
      <c r="K94" s="189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144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92" t="s">
        <v>107</v>
      </c>
      <c r="D96" s="40"/>
      <c r="E96" s="40"/>
      <c r="F96" s="40"/>
      <c r="G96" s="40"/>
      <c r="H96" s="40"/>
      <c r="I96" s="144"/>
      <c r="J96" s="110">
        <f>J120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108</v>
      </c>
    </row>
    <row r="97" s="9" customFormat="1" ht="24.96" customHeight="1">
      <c r="A97" s="9"/>
      <c r="B97" s="193"/>
      <c r="C97" s="194"/>
      <c r="D97" s="195" t="s">
        <v>109</v>
      </c>
      <c r="E97" s="196"/>
      <c r="F97" s="196"/>
      <c r="G97" s="196"/>
      <c r="H97" s="196"/>
      <c r="I97" s="197"/>
      <c r="J97" s="198">
        <f>J121</f>
        <v>0</v>
      </c>
      <c r="K97" s="194"/>
      <c r="L97" s="19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200"/>
      <c r="C98" s="201"/>
      <c r="D98" s="202" t="s">
        <v>110</v>
      </c>
      <c r="E98" s="203"/>
      <c r="F98" s="203"/>
      <c r="G98" s="203"/>
      <c r="H98" s="203"/>
      <c r="I98" s="204"/>
      <c r="J98" s="205">
        <f>J122</f>
        <v>0</v>
      </c>
      <c r="K98" s="201"/>
      <c r="L98" s="206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9" customFormat="1" ht="24.96" customHeight="1">
      <c r="A99" s="9"/>
      <c r="B99" s="193"/>
      <c r="C99" s="194"/>
      <c r="D99" s="195" t="s">
        <v>111</v>
      </c>
      <c r="E99" s="196"/>
      <c r="F99" s="196"/>
      <c r="G99" s="196"/>
      <c r="H99" s="196"/>
      <c r="I99" s="197"/>
      <c r="J99" s="198">
        <f>J211</f>
        <v>0</v>
      </c>
      <c r="K99" s="194"/>
      <c r="L99" s="199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93"/>
      <c r="C100" s="194"/>
      <c r="D100" s="195" t="s">
        <v>112</v>
      </c>
      <c r="E100" s="196"/>
      <c r="F100" s="196"/>
      <c r="G100" s="196"/>
      <c r="H100" s="196"/>
      <c r="I100" s="197"/>
      <c r="J100" s="198">
        <f>J231</f>
        <v>0</v>
      </c>
      <c r="K100" s="194"/>
      <c r="L100" s="199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2" customFormat="1" ht="21.84" customHeight="1">
      <c r="A101" s="38"/>
      <c r="B101" s="39"/>
      <c r="C101" s="40"/>
      <c r="D101" s="40"/>
      <c r="E101" s="40"/>
      <c r="F101" s="40"/>
      <c r="G101" s="40"/>
      <c r="H101" s="40"/>
      <c r="I101" s="144"/>
      <c r="J101" s="40"/>
      <c r="K101" s="40"/>
      <c r="L101" s="63"/>
      <c r="S101" s="38"/>
      <c r="T101" s="38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</row>
    <row r="102" s="2" customFormat="1" ht="6.96" customHeight="1">
      <c r="A102" s="38"/>
      <c r="B102" s="66"/>
      <c r="C102" s="67"/>
      <c r="D102" s="67"/>
      <c r="E102" s="67"/>
      <c r="F102" s="67"/>
      <c r="G102" s="67"/>
      <c r="H102" s="67"/>
      <c r="I102" s="183"/>
      <c r="J102" s="67"/>
      <c r="K102" s="67"/>
      <c r="L102" s="63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</row>
    <row r="106" s="2" customFormat="1" ht="6.96" customHeight="1">
      <c r="A106" s="38"/>
      <c r="B106" s="68"/>
      <c r="C106" s="69"/>
      <c r="D106" s="69"/>
      <c r="E106" s="69"/>
      <c r="F106" s="69"/>
      <c r="G106" s="69"/>
      <c r="H106" s="69"/>
      <c r="I106" s="186"/>
      <c r="J106" s="69"/>
      <c r="K106" s="69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24.96" customHeight="1">
      <c r="A107" s="38"/>
      <c r="B107" s="39"/>
      <c r="C107" s="23" t="s">
        <v>113</v>
      </c>
      <c r="D107" s="40"/>
      <c r="E107" s="40"/>
      <c r="F107" s="40"/>
      <c r="G107" s="40"/>
      <c r="H107" s="40"/>
      <c r="I107" s="144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6.96" customHeight="1">
      <c r="A108" s="38"/>
      <c r="B108" s="39"/>
      <c r="C108" s="40"/>
      <c r="D108" s="40"/>
      <c r="E108" s="40"/>
      <c r="F108" s="40"/>
      <c r="G108" s="40"/>
      <c r="H108" s="40"/>
      <c r="I108" s="144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2" customHeight="1">
      <c r="A109" s="38"/>
      <c r="B109" s="39"/>
      <c r="C109" s="32" t="s">
        <v>16</v>
      </c>
      <c r="D109" s="40"/>
      <c r="E109" s="40"/>
      <c r="F109" s="40"/>
      <c r="G109" s="40"/>
      <c r="H109" s="40"/>
      <c r="I109" s="144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6.5" customHeight="1">
      <c r="A110" s="38"/>
      <c r="B110" s="39"/>
      <c r="C110" s="40"/>
      <c r="D110" s="40"/>
      <c r="E110" s="187" t="str">
        <f>E7</f>
        <v>24-Oprava trati v úseku Kladno-Hostivice</v>
      </c>
      <c r="F110" s="32"/>
      <c r="G110" s="32"/>
      <c r="H110" s="32"/>
      <c r="I110" s="144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2" customHeight="1">
      <c r="A111" s="38"/>
      <c r="B111" s="39"/>
      <c r="C111" s="32" t="s">
        <v>102</v>
      </c>
      <c r="D111" s="40"/>
      <c r="E111" s="40"/>
      <c r="F111" s="40"/>
      <c r="G111" s="40"/>
      <c r="H111" s="40"/>
      <c r="I111" s="144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6.5" customHeight="1">
      <c r="A112" s="38"/>
      <c r="B112" s="39"/>
      <c r="C112" s="40"/>
      <c r="D112" s="40"/>
      <c r="E112" s="76" t="str">
        <f>E9</f>
        <v>01 - Oprava trati Praha Veleslavín - Praha Ruzyně</v>
      </c>
      <c r="F112" s="40"/>
      <c r="G112" s="40"/>
      <c r="H112" s="40"/>
      <c r="I112" s="144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6.96" customHeight="1">
      <c r="A113" s="38"/>
      <c r="B113" s="39"/>
      <c r="C113" s="40"/>
      <c r="D113" s="40"/>
      <c r="E113" s="40"/>
      <c r="F113" s="40"/>
      <c r="G113" s="40"/>
      <c r="H113" s="40"/>
      <c r="I113" s="144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2" customHeight="1">
      <c r="A114" s="38"/>
      <c r="B114" s="39"/>
      <c r="C114" s="32" t="s">
        <v>20</v>
      </c>
      <c r="D114" s="40"/>
      <c r="E114" s="40"/>
      <c r="F114" s="27" t="str">
        <f>F12</f>
        <v xml:space="preserve"> </v>
      </c>
      <c r="G114" s="40"/>
      <c r="H114" s="40"/>
      <c r="I114" s="147" t="s">
        <v>22</v>
      </c>
      <c r="J114" s="79" t="str">
        <f>IF(J12="","",J12)</f>
        <v>10. 3. 2020</v>
      </c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6.96" customHeight="1">
      <c r="A115" s="38"/>
      <c r="B115" s="39"/>
      <c r="C115" s="40"/>
      <c r="D115" s="40"/>
      <c r="E115" s="40"/>
      <c r="F115" s="40"/>
      <c r="G115" s="40"/>
      <c r="H115" s="40"/>
      <c r="I115" s="144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5.15" customHeight="1">
      <c r="A116" s="38"/>
      <c r="B116" s="39"/>
      <c r="C116" s="32" t="s">
        <v>24</v>
      </c>
      <c r="D116" s="40"/>
      <c r="E116" s="40"/>
      <c r="F116" s="27" t="str">
        <f>E15</f>
        <v>Ing. Aleš Bednář</v>
      </c>
      <c r="G116" s="40"/>
      <c r="H116" s="40"/>
      <c r="I116" s="147" t="s">
        <v>30</v>
      </c>
      <c r="J116" s="36" t="str">
        <f>E21</f>
        <v xml:space="preserve"> </v>
      </c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5.15" customHeight="1">
      <c r="A117" s="38"/>
      <c r="B117" s="39"/>
      <c r="C117" s="32" t="s">
        <v>28</v>
      </c>
      <c r="D117" s="40"/>
      <c r="E117" s="40"/>
      <c r="F117" s="27" t="str">
        <f>IF(E18="","",E18)</f>
        <v>Vyplň údaj</v>
      </c>
      <c r="G117" s="40"/>
      <c r="H117" s="40"/>
      <c r="I117" s="147" t="s">
        <v>32</v>
      </c>
      <c r="J117" s="36" t="str">
        <f>E24</f>
        <v>Jan Marušák</v>
      </c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0.32" customHeight="1">
      <c r="A118" s="38"/>
      <c r="B118" s="39"/>
      <c r="C118" s="40"/>
      <c r="D118" s="40"/>
      <c r="E118" s="40"/>
      <c r="F118" s="40"/>
      <c r="G118" s="40"/>
      <c r="H118" s="40"/>
      <c r="I118" s="144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11" customFormat="1" ht="29.28" customHeight="1">
      <c r="A119" s="207"/>
      <c r="B119" s="208"/>
      <c r="C119" s="209" t="s">
        <v>114</v>
      </c>
      <c r="D119" s="210" t="s">
        <v>60</v>
      </c>
      <c r="E119" s="210" t="s">
        <v>56</v>
      </c>
      <c r="F119" s="210" t="s">
        <v>57</v>
      </c>
      <c r="G119" s="210" t="s">
        <v>115</v>
      </c>
      <c r="H119" s="210" t="s">
        <v>116</v>
      </c>
      <c r="I119" s="211" t="s">
        <v>117</v>
      </c>
      <c r="J119" s="212" t="s">
        <v>106</v>
      </c>
      <c r="K119" s="213" t="s">
        <v>118</v>
      </c>
      <c r="L119" s="214"/>
      <c r="M119" s="100" t="s">
        <v>1</v>
      </c>
      <c r="N119" s="101" t="s">
        <v>39</v>
      </c>
      <c r="O119" s="101" t="s">
        <v>119</v>
      </c>
      <c r="P119" s="101" t="s">
        <v>120</v>
      </c>
      <c r="Q119" s="101" t="s">
        <v>121</v>
      </c>
      <c r="R119" s="101" t="s">
        <v>122</v>
      </c>
      <c r="S119" s="101" t="s">
        <v>123</v>
      </c>
      <c r="T119" s="102" t="s">
        <v>124</v>
      </c>
      <c r="U119" s="207"/>
      <c r="V119" s="207"/>
      <c r="W119" s="207"/>
      <c r="X119" s="207"/>
      <c r="Y119" s="207"/>
      <c r="Z119" s="207"/>
      <c r="AA119" s="207"/>
      <c r="AB119" s="207"/>
      <c r="AC119" s="207"/>
      <c r="AD119" s="207"/>
      <c r="AE119" s="207"/>
    </row>
    <row r="120" s="2" customFormat="1" ht="22.8" customHeight="1">
      <c r="A120" s="38"/>
      <c r="B120" s="39"/>
      <c r="C120" s="107" t="s">
        <v>125</v>
      </c>
      <c r="D120" s="40"/>
      <c r="E120" s="40"/>
      <c r="F120" s="40"/>
      <c r="G120" s="40"/>
      <c r="H120" s="40"/>
      <c r="I120" s="144"/>
      <c r="J120" s="215">
        <f>BK120</f>
        <v>0</v>
      </c>
      <c r="K120" s="40"/>
      <c r="L120" s="44"/>
      <c r="M120" s="103"/>
      <c r="N120" s="216"/>
      <c r="O120" s="104"/>
      <c r="P120" s="217">
        <f>P121+P211+P231</f>
        <v>0</v>
      </c>
      <c r="Q120" s="104"/>
      <c r="R120" s="217">
        <f>R121+R211+R231</f>
        <v>1501.7108999999998</v>
      </c>
      <c r="S120" s="104"/>
      <c r="T120" s="218">
        <f>T121+T211+T231</f>
        <v>0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T120" s="17" t="s">
        <v>74</v>
      </c>
      <c r="AU120" s="17" t="s">
        <v>108</v>
      </c>
      <c r="BK120" s="219">
        <f>BK121+BK211+BK231</f>
        <v>0</v>
      </c>
    </row>
    <row r="121" s="12" customFormat="1" ht="25.92" customHeight="1">
      <c r="A121" s="12"/>
      <c r="B121" s="220"/>
      <c r="C121" s="221"/>
      <c r="D121" s="222" t="s">
        <v>74</v>
      </c>
      <c r="E121" s="223" t="s">
        <v>126</v>
      </c>
      <c r="F121" s="223" t="s">
        <v>127</v>
      </c>
      <c r="G121" s="221"/>
      <c r="H121" s="221"/>
      <c r="I121" s="224"/>
      <c r="J121" s="225">
        <f>BK121</f>
        <v>0</v>
      </c>
      <c r="K121" s="221"/>
      <c r="L121" s="226"/>
      <c r="M121" s="227"/>
      <c r="N121" s="228"/>
      <c r="O121" s="228"/>
      <c r="P121" s="229">
        <f>P122</f>
        <v>0</v>
      </c>
      <c r="Q121" s="228"/>
      <c r="R121" s="229">
        <f>R122</f>
        <v>1497.5108999999998</v>
      </c>
      <c r="S121" s="228"/>
      <c r="T121" s="230">
        <f>T122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31" t="s">
        <v>83</v>
      </c>
      <c r="AT121" s="232" t="s">
        <v>74</v>
      </c>
      <c r="AU121" s="232" t="s">
        <v>75</v>
      </c>
      <c r="AY121" s="231" t="s">
        <v>128</v>
      </c>
      <c r="BK121" s="233">
        <f>BK122</f>
        <v>0</v>
      </c>
    </row>
    <row r="122" s="12" customFormat="1" ht="22.8" customHeight="1">
      <c r="A122" s="12"/>
      <c r="B122" s="220"/>
      <c r="C122" s="221"/>
      <c r="D122" s="222" t="s">
        <v>74</v>
      </c>
      <c r="E122" s="234" t="s">
        <v>129</v>
      </c>
      <c r="F122" s="234" t="s">
        <v>130</v>
      </c>
      <c r="G122" s="221"/>
      <c r="H122" s="221"/>
      <c r="I122" s="224"/>
      <c r="J122" s="235">
        <f>BK122</f>
        <v>0</v>
      </c>
      <c r="K122" s="221"/>
      <c r="L122" s="226"/>
      <c r="M122" s="227"/>
      <c r="N122" s="228"/>
      <c r="O122" s="228"/>
      <c r="P122" s="229">
        <f>SUM(P123:P210)</f>
        <v>0</v>
      </c>
      <c r="Q122" s="228"/>
      <c r="R122" s="229">
        <f>SUM(R123:R210)</f>
        <v>1497.5108999999998</v>
      </c>
      <c r="S122" s="228"/>
      <c r="T122" s="230">
        <f>SUM(T123:T210)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31" t="s">
        <v>83</v>
      </c>
      <c r="AT122" s="232" t="s">
        <v>74</v>
      </c>
      <c r="AU122" s="232" t="s">
        <v>83</v>
      </c>
      <c r="AY122" s="231" t="s">
        <v>128</v>
      </c>
      <c r="BK122" s="233">
        <f>SUM(BK123:BK210)</f>
        <v>0</v>
      </c>
    </row>
    <row r="123" s="2" customFormat="1" ht="111.75" customHeight="1">
      <c r="A123" s="38"/>
      <c r="B123" s="39"/>
      <c r="C123" s="236" t="s">
        <v>83</v>
      </c>
      <c r="D123" s="236" t="s">
        <v>131</v>
      </c>
      <c r="E123" s="237" t="s">
        <v>132</v>
      </c>
      <c r="F123" s="238" t="s">
        <v>133</v>
      </c>
      <c r="G123" s="239" t="s">
        <v>134</v>
      </c>
      <c r="H123" s="240">
        <v>20</v>
      </c>
      <c r="I123" s="241"/>
      <c r="J123" s="242">
        <f>ROUND(I123*H123,2)</f>
        <v>0</v>
      </c>
      <c r="K123" s="243"/>
      <c r="L123" s="44"/>
      <c r="M123" s="244" t="s">
        <v>1</v>
      </c>
      <c r="N123" s="245" t="s">
        <v>40</v>
      </c>
      <c r="O123" s="91"/>
      <c r="P123" s="246">
        <f>O123*H123</f>
        <v>0</v>
      </c>
      <c r="Q123" s="246">
        <v>0</v>
      </c>
      <c r="R123" s="246">
        <f>Q123*H123</f>
        <v>0</v>
      </c>
      <c r="S123" s="246">
        <v>0</v>
      </c>
      <c r="T123" s="247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48" t="s">
        <v>135</v>
      </c>
      <c r="AT123" s="248" t="s">
        <v>131</v>
      </c>
      <c r="AU123" s="248" t="s">
        <v>85</v>
      </c>
      <c r="AY123" s="17" t="s">
        <v>128</v>
      </c>
      <c r="BE123" s="249">
        <f>IF(N123="základní",J123,0)</f>
        <v>0</v>
      </c>
      <c r="BF123" s="249">
        <f>IF(N123="snížená",J123,0)</f>
        <v>0</v>
      </c>
      <c r="BG123" s="249">
        <f>IF(N123="zákl. přenesená",J123,0)</f>
        <v>0</v>
      </c>
      <c r="BH123" s="249">
        <f>IF(N123="sníž. přenesená",J123,0)</f>
        <v>0</v>
      </c>
      <c r="BI123" s="249">
        <f>IF(N123="nulová",J123,0)</f>
        <v>0</v>
      </c>
      <c r="BJ123" s="17" t="s">
        <v>83</v>
      </c>
      <c r="BK123" s="249">
        <f>ROUND(I123*H123,2)</f>
        <v>0</v>
      </c>
      <c r="BL123" s="17" t="s">
        <v>135</v>
      </c>
      <c r="BM123" s="248" t="s">
        <v>136</v>
      </c>
    </row>
    <row r="124" s="13" customFormat="1">
      <c r="A124" s="13"/>
      <c r="B124" s="250"/>
      <c r="C124" s="251"/>
      <c r="D124" s="252" t="s">
        <v>137</v>
      </c>
      <c r="E124" s="253" t="s">
        <v>1</v>
      </c>
      <c r="F124" s="254" t="s">
        <v>138</v>
      </c>
      <c r="G124" s="251"/>
      <c r="H124" s="255">
        <v>10</v>
      </c>
      <c r="I124" s="256"/>
      <c r="J124" s="251"/>
      <c r="K124" s="251"/>
      <c r="L124" s="257"/>
      <c r="M124" s="258"/>
      <c r="N124" s="259"/>
      <c r="O124" s="259"/>
      <c r="P124" s="259"/>
      <c r="Q124" s="259"/>
      <c r="R124" s="259"/>
      <c r="S124" s="259"/>
      <c r="T124" s="260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61" t="s">
        <v>137</v>
      </c>
      <c r="AU124" s="261" t="s">
        <v>85</v>
      </c>
      <c r="AV124" s="13" t="s">
        <v>85</v>
      </c>
      <c r="AW124" s="13" t="s">
        <v>31</v>
      </c>
      <c r="AX124" s="13" t="s">
        <v>75</v>
      </c>
      <c r="AY124" s="261" t="s">
        <v>128</v>
      </c>
    </row>
    <row r="125" s="13" customFormat="1">
      <c r="A125" s="13"/>
      <c r="B125" s="250"/>
      <c r="C125" s="251"/>
      <c r="D125" s="252" t="s">
        <v>137</v>
      </c>
      <c r="E125" s="253" t="s">
        <v>1</v>
      </c>
      <c r="F125" s="254" t="s">
        <v>139</v>
      </c>
      <c r="G125" s="251"/>
      <c r="H125" s="255">
        <v>10</v>
      </c>
      <c r="I125" s="256"/>
      <c r="J125" s="251"/>
      <c r="K125" s="251"/>
      <c r="L125" s="257"/>
      <c r="M125" s="258"/>
      <c r="N125" s="259"/>
      <c r="O125" s="259"/>
      <c r="P125" s="259"/>
      <c r="Q125" s="259"/>
      <c r="R125" s="259"/>
      <c r="S125" s="259"/>
      <c r="T125" s="260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61" t="s">
        <v>137</v>
      </c>
      <c r="AU125" s="261" t="s">
        <v>85</v>
      </c>
      <c r="AV125" s="13" t="s">
        <v>85</v>
      </c>
      <c r="AW125" s="13" t="s">
        <v>31</v>
      </c>
      <c r="AX125" s="13" t="s">
        <v>75</v>
      </c>
      <c r="AY125" s="261" t="s">
        <v>128</v>
      </c>
    </row>
    <row r="126" s="14" customFormat="1">
      <c r="A126" s="14"/>
      <c r="B126" s="262"/>
      <c r="C126" s="263"/>
      <c r="D126" s="252" t="s">
        <v>137</v>
      </c>
      <c r="E126" s="264" t="s">
        <v>1</v>
      </c>
      <c r="F126" s="265" t="s">
        <v>140</v>
      </c>
      <c r="G126" s="263"/>
      <c r="H126" s="266">
        <v>20</v>
      </c>
      <c r="I126" s="267"/>
      <c r="J126" s="263"/>
      <c r="K126" s="263"/>
      <c r="L126" s="268"/>
      <c r="M126" s="269"/>
      <c r="N126" s="270"/>
      <c r="O126" s="270"/>
      <c r="P126" s="270"/>
      <c r="Q126" s="270"/>
      <c r="R126" s="270"/>
      <c r="S126" s="270"/>
      <c r="T126" s="271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72" t="s">
        <v>137</v>
      </c>
      <c r="AU126" s="272" t="s">
        <v>85</v>
      </c>
      <c r="AV126" s="14" t="s">
        <v>135</v>
      </c>
      <c r="AW126" s="14" t="s">
        <v>31</v>
      </c>
      <c r="AX126" s="14" t="s">
        <v>83</v>
      </c>
      <c r="AY126" s="272" t="s">
        <v>128</v>
      </c>
    </row>
    <row r="127" s="2" customFormat="1" ht="66.75" customHeight="1">
      <c r="A127" s="38"/>
      <c r="B127" s="39"/>
      <c r="C127" s="236" t="s">
        <v>85</v>
      </c>
      <c r="D127" s="236" t="s">
        <v>131</v>
      </c>
      <c r="E127" s="237" t="s">
        <v>141</v>
      </c>
      <c r="F127" s="238" t="s">
        <v>142</v>
      </c>
      <c r="G127" s="239" t="s">
        <v>134</v>
      </c>
      <c r="H127" s="240">
        <v>830</v>
      </c>
      <c r="I127" s="241"/>
      <c r="J127" s="242">
        <f>ROUND(I127*H127,2)</f>
        <v>0</v>
      </c>
      <c r="K127" s="243"/>
      <c r="L127" s="44"/>
      <c r="M127" s="244" t="s">
        <v>1</v>
      </c>
      <c r="N127" s="245" t="s">
        <v>40</v>
      </c>
      <c r="O127" s="91"/>
      <c r="P127" s="246">
        <f>O127*H127</f>
        <v>0</v>
      </c>
      <c r="Q127" s="246">
        <v>0</v>
      </c>
      <c r="R127" s="246">
        <f>Q127*H127</f>
        <v>0</v>
      </c>
      <c r="S127" s="246">
        <v>0</v>
      </c>
      <c r="T127" s="247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48" t="s">
        <v>135</v>
      </c>
      <c r="AT127" s="248" t="s">
        <v>131</v>
      </c>
      <c r="AU127" s="248" t="s">
        <v>85</v>
      </c>
      <c r="AY127" s="17" t="s">
        <v>128</v>
      </c>
      <c r="BE127" s="249">
        <f>IF(N127="základní",J127,0)</f>
        <v>0</v>
      </c>
      <c r="BF127" s="249">
        <f>IF(N127="snížená",J127,0)</f>
        <v>0</v>
      </c>
      <c r="BG127" s="249">
        <f>IF(N127="zákl. přenesená",J127,0)</f>
        <v>0</v>
      </c>
      <c r="BH127" s="249">
        <f>IF(N127="sníž. přenesená",J127,0)</f>
        <v>0</v>
      </c>
      <c r="BI127" s="249">
        <f>IF(N127="nulová",J127,0)</f>
        <v>0</v>
      </c>
      <c r="BJ127" s="17" t="s">
        <v>83</v>
      </c>
      <c r="BK127" s="249">
        <f>ROUND(I127*H127,2)</f>
        <v>0</v>
      </c>
      <c r="BL127" s="17" t="s">
        <v>135</v>
      </c>
      <c r="BM127" s="248" t="s">
        <v>143</v>
      </c>
    </row>
    <row r="128" s="13" customFormat="1">
      <c r="A128" s="13"/>
      <c r="B128" s="250"/>
      <c r="C128" s="251"/>
      <c r="D128" s="252" t="s">
        <v>137</v>
      </c>
      <c r="E128" s="253" t="s">
        <v>1</v>
      </c>
      <c r="F128" s="254" t="s">
        <v>144</v>
      </c>
      <c r="G128" s="251"/>
      <c r="H128" s="255">
        <v>20</v>
      </c>
      <c r="I128" s="256"/>
      <c r="J128" s="251"/>
      <c r="K128" s="251"/>
      <c r="L128" s="257"/>
      <c r="M128" s="258"/>
      <c r="N128" s="259"/>
      <c r="O128" s="259"/>
      <c r="P128" s="259"/>
      <c r="Q128" s="259"/>
      <c r="R128" s="259"/>
      <c r="S128" s="259"/>
      <c r="T128" s="260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61" t="s">
        <v>137</v>
      </c>
      <c r="AU128" s="261" t="s">
        <v>85</v>
      </c>
      <c r="AV128" s="13" t="s">
        <v>85</v>
      </c>
      <c r="AW128" s="13" t="s">
        <v>31</v>
      </c>
      <c r="AX128" s="13" t="s">
        <v>75</v>
      </c>
      <c r="AY128" s="261" t="s">
        <v>128</v>
      </c>
    </row>
    <row r="129" s="13" customFormat="1">
      <c r="A129" s="13"/>
      <c r="B129" s="250"/>
      <c r="C129" s="251"/>
      <c r="D129" s="252" t="s">
        <v>137</v>
      </c>
      <c r="E129" s="253" t="s">
        <v>1</v>
      </c>
      <c r="F129" s="254" t="s">
        <v>145</v>
      </c>
      <c r="G129" s="251"/>
      <c r="H129" s="255">
        <v>810</v>
      </c>
      <c r="I129" s="256"/>
      <c r="J129" s="251"/>
      <c r="K129" s="251"/>
      <c r="L129" s="257"/>
      <c r="M129" s="258"/>
      <c r="N129" s="259"/>
      <c r="O129" s="259"/>
      <c r="P129" s="259"/>
      <c r="Q129" s="259"/>
      <c r="R129" s="259"/>
      <c r="S129" s="259"/>
      <c r="T129" s="260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61" t="s">
        <v>137</v>
      </c>
      <c r="AU129" s="261" t="s">
        <v>85</v>
      </c>
      <c r="AV129" s="13" t="s">
        <v>85</v>
      </c>
      <c r="AW129" s="13" t="s">
        <v>31</v>
      </c>
      <c r="AX129" s="13" t="s">
        <v>75</v>
      </c>
      <c r="AY129" s="261" t="s">
        <v>128</v>
      </c>
    </row>
    <row r="130" s="14" customFormat="1">
      <c r="A130" s="14"/>
      <c r="B130" s="262"/>
      <c r="C130" s="263"/>
      <c r="D130" s="252" t="s">
        <v>137</v>
      </c>
      <c r="E130" s="264" t="s">
        <v>1</v>
      </c>
      <c r="F130" s="265" t="s">
        <v>140</v>
      </c>
      <c r="G130" s="263"/>
      <c r="H130" s="266">
        <v>830</v>
      </c>
      <c r="I130" s="267"/>
      <c r="J130" s="263"/>
      <c r="K130" s="263"/>
      <c r="L130" s="268"/>
      <c r="M130" s="269"/>
      <c r="N130" s="270"/>
      <c r="O130" s="270"/>
      <c r="P130" s="270"/>
      <c r="Q130" s="270"/>
      <c r="R130" s="270"/>
      <c r="S130" s="270"/>
      <c r="T130" s="271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72" t="s">
        <v>137</v>
      </c>
      <c r="AU130" s="272" t="s">
        <v>85</v>
      </c>
      <c r="AV130" s="14" t="s">
        <v>135</v>
      </c>
      <c r="AW130" s="14" t="s">
        <v>31</v>
      </c>
      <c r="AX130" s="14" t="s">
        <v>83</v>
      </c>
      <c r="AY130" s="272" t="s">
        <v>128</v>
      </c>
    </row>
    <row r="131" s="2" customFormat="1" ht="16.5" customHeight="1">
      <c r="A131" s="38"/>
      <c r="B131" s="39"/>
      <c r="C131" s="273" t="s">
        <v>146</v>
      </c>
      <c r="D131" s="273" t="s">
        <v>147</v>
      </c>
      <c r="E131" s="274" t="s">
        <v>148</v>
      </c>
      <c r="F131" s="275" t="s">
        <v>149</v>
      </c>
      <c r="G131" s="276" t="s">
        <v>150</v>
      </c>
      <c r="H131" s="277">
        <v>1494</v>
      </c>
      <c r="I131" s="278"/>
      <c r="J131" s="279">
        <f>ROUND(I131*H131,2)</f>
        <v>0</v>
      </c>
      <c r="K131" s="280"/>
      <c r="L131" s="281"/>
      <c r="M131" s="282" t="s">
        <v>1</v>
      </c>
      <c r="N131" s="283" t="s">
        <v>40</v>
      </c>
      <c r="O131" s="91"/>
      <c r="P131" s="246">
        <f>O131*H131</f>
        <v>0</v>
      </c>
      <c r="Q131" s="246">
        <v>1</v>
      </c>
      <c r="R131" s="246">
        <f>Q131*H131</f>
        <v>1494</v>
      </c>
      <c r="S131" s="246">
        <v>0</v>
      </c>
      <c r="T131" s="247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48" t="s">
        <v>151</v>
      </c>
      <c r="AT131" s="248" t="s">
        <v>147</v>
      </c>
      <c r="AU131" s="248" t="s">
        <v>85</v>
      </c>
      <c r="AY131" s="17" t="s">
        <v>128</v>
      </c>
      <c r="BE131" s="249">
        <f>IF(N131="základní",J131,0)</f>
        <v>0</v>
      </c>
      <c r="BF131" s="249">
        <f>IF(N131="snížená",J131,0)</f>
        <v>0</v>
      </c>
      <c r="BG131" s="249">
        <f>IF(N131="zákl. přenesená",J131,0)</f>
        <v>0</v>
      </c>
      <c r="BH131" s="249">
        <f>IF(N131="sníž. přenesená",J131,0)</f>
        <v>0</v>
      </c>
      <c r="BI131" s="249">
        <f>IF(N131="nulová",J131,0)</f>
        <v>0</v>
      </c>
      <c r="BJ131" s="17" t="s">
        <v>83</v>
      </c>
      <c r="BK131" s="249">
        <f>ROUND(I131*H131,2)</f>
        <v>0</v>
      </c>
      <c r="BL131" s="17" t="s">
        <v>135</v>
      </c>
      <c r="BM131" s="248" t="s">
        <v>152</v>
      </c>
    </row>
    <row r="132" s="13" customFormat="1">
      <c r="A132" s="13"/>
      <c r="B132" s="250"/>
      <c r="C132" s="251"/>
      <c r="D132" s="252" t="s">
        <v>137</v>
      </c>
      <c r="E132" s="253" t="s">
        <v>1</v>
      </c>
      <c r="F132" s="254" t="s">
        <v>153</v>
      </c>
      <c r="G132" s="251"/>
      <c r="H132" s="255">
        <v>1494</v>
      </c>
      <c r="I132" s="256"/>
      <c r="J132" s="251"/>
      <c r="K132" s="251"/>
      <c r="L132" s="257"/>
      <c r="M132" s="258"/>
      <c r="N132" s="259"/>
      <c r="O132" s="259"/>
      <c r="P132" s="259"/>
      <c r="Q132" s="259"/>
      <c r="R132" s="259"/>
      <c r="S132" s="259"/>
      <c r="T132" s="260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61" t="s">
        <v>137</v>
      </c>
      <c r="AU132" s="261" t="s">
        <v>85</v>
      </c>
      <c r="AV132" s="13" t="s">
        <v>85</v>
      </c>
      <c r="AW132" s="13" t="s">
        <v>31</v>
      </c>
      <c r="AX132" s="13" t="s">
        <v>75</v>
      </c>
      <c r="AY132" s="261" t="s">
        <v>128</v>
      </c>
    </row>
    <row r="133" s="14" customFormat="1">
      <c r="A133" s="14"/>
      <c r="B133" s="262"/>
      <c r="C133" s="263"/>
      <c r="D133" s="252" t="s">
        <v>137</v>
      </c>
      <c r="E133" s="264" t="s">
        <v>1</v>
      </c>
      <c r="F133" s="265" t="s">
        <v>140</v>
      </c>
      <c r="G133" s="263"/>
      <c r="H133" s="266">
        <v>1494</v>
      </c>
      <c r="I133" s="267"/>
      <c r="J133" s="263"/>
      <c r="K133" s="263"/>
      <c r="L133" s="268"/>
      <c r="M133" s="269"/>
      <c r="N133" s="270"/>
      <c r="O133" s="270"/>
      <c r="P133" s="270"/>
      <c r="Q133" s="270"/>
      <c r="R133" s="270"/>
      <c r="S133" s="270"/>
      <c r="T133" s="271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72" t="s">
        <v>137</v>
      </c>
      <c r="AU133" s="272" t="s">
        <v>85</v>
      </c>
      <c r="AV133" s="14" t="s">
        <v>135</v>
      </c>
      <c r="AW133" s="14" t="s">
        <v>31</v>
      </c>
      <c r="AX133" s="14" t="s">
        <v>83</v>
      </c>
      <c r="AY133" s="272" t="s">
        <v>128</v>
      </c>
    </row>
    <row r="134" s="2" customFormat="1" ht="16.5" customHeight="1">
      <c r="A134" s="38"/>
      <c r="B134" s="39"/>
      <c r="C134" s="273" t="s">
        <v>135</v>
      </c>
      <c r="D134" s="273" t="s">
        <v>147</v>
      </c>
      <c r="E134" s="274" t="s">
        <v>154</v>
      </c>
      <c r="F134" s="275" t="s">
        <v>155</v>
      </c>
      <c r="G134" s="276" t="s">
        <v>156</v>
      </c>
      <c r="H134" s="277">
        <v>1027</v>
      </c>
      <c r="I134" s="278"/>
      <c r="J134" s="279">
        <f>ROUND(I134*H134,2)</f>
        <v>0</v>
      </c>
      <c r="K134" s="280"/>
      <c r="L134" s="281"/>
      <c r="M134" s="282" t="s">
        <v>1</v>
      </c>
      <c r="N134" s="283" t="s">
        <v>40</v>
      </c>
      <c r="O134" s="91"/>
      <c r="P134" s="246">
        <f>O134*H134</f>
        <v>0</v>
      </c>
      <c r="Q134" s="246">
        <v>0</v>
      </c>
      <c r="R134" s="246">
        <f>Q134*H134</f>
        <v>0</v>
      </c>
      <c r="S134" s="246">
        <v>0</v>
      </c>
      <c r="T134" s="247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48" t="s">
        <v>151</v>
      </c>
      <c r="AT134" s="248" t="s">
        <v>147</v>
      </c>
      <c r="AU134" s="248" t="s">
        <v>85</v>
      </c>
      <c r="AY134" s="17" t="s">
        <v>128</v>
      </c>
      <c r="BE134" s="249">
        <f>IF(N134="základní",J134,0)</f>
        <v>0</v>
      </c>
      <c r="BF134" s="249">
        <f>IF(N134="snížená",J134,0)</f>
        <v>0</v>
      </c>
      <c r="BG134" s="249">
        <f>IF(N134="zákl. přenesená",J134,0)</f>
        <v>0</v>
      </c>
      <c r="BH134" s="249">
        <f>IF(N134="sníž. přenesená",J134,0)</f>
        <v>0</v>
      </c>
      <c r="BI134" s="249">
        <f>IF(N134="nulová",J134,0)</f>
        <v>0</v>
      </c>
      <c r="BJ134" s="17" t="s">
        <v>83</v>
      </c>
      <c r="BK134" s="249">
        <f>ROUND(I134*H134,2)</f>
        <v>0</v>
      </c>
      <c r="BL134" s="17" t="s">
        <v>135</v>
      </c>
      <c r="BM134" s="248" t="s">
        <v>157</v>
      </c>
    </row>
    <row r="135" s="15" customFormat="1">
      <c r="A135" s="15"/>
      <c r="B135" s="284"/>
      <c r="C135" s="285"/>
      <c r="D135" s="252" t="s">
        <v>137</v>
      </c>
      <c r="E135" s="286" t="s">
        <v>1</v>
      </c>
      <c r="F135" s="287" t="s">
        <v>158</v>
      </c>
      <c r="G135" s="285"/>
      <c r="H135" s="286" t="s">
        <v>1</v>
      </c>
      <c r="I135" s="288"/>
      <c r="J135" s="285"/>
      <c r="K135" s="285"/>
      <c r="L135" s="289"/>
      <c r="M135" s="290"/>
      <c r="N135" s="291"/>
      <c r="O135" s="291"/>
      <c r="P135" s="291"/>
      <c r="Q135" s="291"/>
      <c r="R135" s="291"/>
      <c r="S135" s="291"/>
      <c r="T135" s="292"/>
      <c r="U135" s="15"/>
      <c r="V135" s="15"/>
      <c r="W135" s="15"/>
      <c r="X135" s="15"/>
      <c r="Y135" s="15"/>
      <c r="Z135" s="15"/>
      <c r="AA135" s="15"/>
      <c r="AB135" s="15"/>
      <c r="AC135" s="15"/>
      <c r="AD135" s="15"/>
      <c r="AE135" s="15"/>
      <c r="AT135" s="293" t="s">
        <v>137</v>
      </c>
      <c r="AU135" s="293" t="s">
        <v>85</v>
      </c>
      <c r="AV135" s="15" t="s">
        <v>83</v>
      </c>
      <c r="AW135" s="15" t="s">
        <v>31</v>
      </c>
      <c r="AX135" s="15" t="s">
        <v>75</v>
      </c>
      <c r="AY135" s="293" t="s">
        <v>128</v>
      </c>
    </row>
    <row r="136" s="13" customFormat="1">
      <c r="A136" s="13"/>
      <c r="B136" s="250"/>
      <c r="C136" s="251"/>
      <c r="D136" s="252" t="s">
        <v>137</v>
      </c>
      <c r="E136" s="253" t="s">
        <v>1</v>
      </c>
      <c r="F136" s="254" t="s">
        <v>159</v>
      </c>
      <c r="G136" s="251"/>
      <c r="H136" s="255">
        <v>1027</v>
      </c>
      <c r="I136" s="256"/>
      <c r="J136" s="251"/>
      <c r="K136" s="251"/>
      <c r="L136" s="257"/>
      <c r="M136" s="258"/>
      <c r="N136" s="259"/>
      <c r="O136" s="259"/>
      <c r="P136" s="259"/>
      <c r="Q136" s="259"/>
      <c r="R136" s="259"/>
      <c r="S136" s="259"/>
      <c r="T136" s="260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61" t="s">
        <v>137</v>
      </c>
      <c r="AU136" s="261" t="s">
        <v>85</v>
      </c>
      <c r="AV136" s="13" t="s">
        <v>85</v>
      </c>
      <c r="AW136" s="13" t="s">
        <v>31</v>
      </c>
      <c r="AX136" s="13" t="s">
        <v>75</v>
      </c>
      <c r="AY136" s="261" t="s">
        <v>128</v>
      </c>
    </row>
    <row r="137" s="14" customFormat="1">
      <c r="A137" s="14"/>
      <c r="B137" s="262"/>
      <c r="C137" s="263"/>
      <c r="D137" s="252" t="s">
        <v>137</v>
      </c>
      <c r="E137" s="264" t="s">
        <v>1</v>
      </c>
      <c r="F137" s="265" t="s">
        <v>140</v>
      </c>
      <c r="G137" s="263"/>
      <c r="H137" s="266">
        <v>1027</v>
      </c>
      <c r="I137" s="267"/>
      <c r="J137" s="263"/>
      <c r="K137" s="263"/>
      <c r="L137" s="268"/>
      <c r="M137" s="269"/>
      <c r="N137" s="270"/>
      <c r="O137" s="270"/>
      <c r="P137" s="270"/>
      <c r="Q137" s="270"/>
      <c r="R137" s="270"/>
      <c r="S137" s="270"/>
      <c r="T137" s="271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72" t="s">
        <v>137</v>
      </c>
      <c r="AU137" s="272" t="s">
        <v>85</v>
      </c>
      <c r="AV137" s="14" t="s">
        <v>135</v>
      </c>
      <c r="AW137" s="14" t="s">
        <v>31</v>
      </c>
      <c r="AX137" s="14" t="s">
        <v>83</v>
      </c>
      <c r="AY137" s="272" t="s">
        <v>128</v>
      </c>
    </row>
    <row r="138" s="2" customFormat="1" ht="89.25" customHeight="1">
      <c r="A138" s="38"/>
      <c r="B138" s="39"/>
      <c r="C138" s="236" t="s">
        <v>129</v>
      </c>
      <c r="D138" s="236" t="s">
        <v>131</v>
      </c>
      <c r="E138" s="237" t="s">
        <v>160</v>
      </c>
      <c r="F138" s="238" t="s">
        <v>161</v>
      </c>
      <c r="G138" s="239" t="s">
        <v>156</v>
      </c>
      <c r="H138" s="240">
        <v>67</v>
      </c>
      <c r="I138" s="241"/>
      <c r="J138" s="242">
        <f>ROUND(I138*H138,2)</f>
        <v>0</v>
      </c>
      <c r="K138" s="243"/>
      <c r="L138" s="44"/>
      <c r="M138" s="244" t="s">
        <v>1</v>
      </c>
      <c r="N138" s="245" t="s">
        <v>40</v>
      </c>
      <c r="O138" s="91"/>
      <c r="P138" s="246">
        <f>O138*H138</f>
        <v>0</v>
      </c>
      <c r="Q138" s="246">
        <v>0</v>
      </c>
      <c r="R138" s="246">
        <f>Q138*H138</f>
        <v>0</v>
      </c>
      <c r="S138" s="246">
        <v>0</v>
      </c>
      <c r="T138" s="247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48" t="s">
        <v>135</v>
      </c>
      <c r="AT138" s="248" t="s">
        <v>131</v>
      </c>
      <c r="AU138" s="248" t="s">
        <v>85</v>
      </c>
      <c r="AY138" s="17" t="s">
        <v>128</v>
      </c>
      <c r="BE138" s="249">
        <f>IF(N138="základní",J138,0)</f>
        <v>0</v>
      </c>
      <c r="BF138" s="249">
        <f>IF(N138="snížená",J138,0)</f>
        <v>0</v>
      </c>
      <c r="BG138" s="249">
        <f>IF(N138="zákl. přenesená",J138,0)</f>
        <v>0</v>
      </c>
      <c r="BH138" s="249">
        <f>IF(N138="sníž. přenesená",J138,0)</f>
        <v>0</v>
      </c>
      <c r="BI138" s="249">
        <f>IF(N138="nulová",J138,0)</f>
        <v>0</v>
      </c>
      <c r="BJ138" s="17" t="s">
        <v>83</v>
      </c>
      <c r="BK138" s="249">
        <f>ROUND(I138*H138,2)</f>
        <v>0</v>
      </c>
      <c r="BL138" s="17" t="s">
        <v>135</v>
      </c>
      <c r="BM138" s="248" t="s">
        <v>162</v>
      </c>
    </row>
    <row r="139" s="13" customFormat="1">
      <c r="A139" s="13"/>
      <c r="B139" s="250"/>
      <c r="C139" s="251"/>
      <c r="D139" s="252" t="s">
        <v>137</v>
      </c>
      <c r="E139" s="253" t="s">
        <v>1</v>
      </c>
      <c r="F139" s="254" t="s">
        <v>163</v>
      </c>
      <c r="G139" s="251"/>
      <c r="H139" s="255">
        <v>13</v>
      </c>
      <c r="I139" s="256"/>
      <c r="J139" s="251"/>
      <c r="K139" s="251"/>
      <c r="L139" s="257"/>
      <c r="M139" s="258"/>
      <c r="N139" s="259"/>
      <c r="O139" s="259"/>
      <c r="P139" s="259"/>
      <c r="Q139" s="259"/>
      <c r="R139" s="259"/>
      <c r="S139" s="259"/>
      <c r="T139" s="260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61" t="s">
        <v>137</v>
      </c>
      <c r="AU139" s="261" t="s">
        <v>85</v>
      </c>
      <c r="AV139" s="13" t="s">
        <v>85</v>
      </c>
      <c r="AW139" s="13" t="s">
        <v>31</v>
      </c>
      <c r="AX139" s="13" t="s">
        <v>75</v>
      </c>
      <c r="AY139" s="261" t="s">
        <v>128</v>
      </c>
    </row>
    <row r="140" s="13" customFormat="1">
      <c r="A140" s="13"/>
      <c r="B140" s="250"/>
      <c r="C140" s="251"/>
      <c r="D140" s="252" t="s">
        <v>137</v>
      </c>
      <c r="E140" s="253" t="s">
        <v>1</v>
      </c>
      <c r="F140" s="254" t="s">
        <v>164</v>
      </c>
      <c r="G140" s="251"/>
      <c r="H140" s="255">
        <v>15</v>
      </c>
      <c r="I140" s="256"/>
      <c r="J140" s="251"/>
      <c r="K140" s="251"/>
      <c r="L140" s="257"/>
      <c r="M140" s="258"/>
      <c r="N140" s="259"/>
      <c r="O140" s="259"/>
      <c r="P140" s="259"/>
      <c r="Q140" s="259"/>
      <c r="R140" s="259"/>
      <c r="S140" s="259"/>
      <c r="T140" s="260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61" t="s">
        <v>137</v>
      </c>
      <c r="AU140" s="261" t="s">
        <v>85</v>
      </c>
      <c r="AV140" s="13" t="s">
        <v>85</v>
      </c>
      <c r="AW140" s="13" t="s">
        <v>31</v>
      </c>
      <c r="AX140" s="13" t="s">
        <v>75</v>
      </c>
      <c r="AY140" s="261" t="s">
        <v>128</v>
      </c>
    </row>
    <row r="141" s="13" customFormat="1">
      <c r="A141" s="13"/>
      <c r="B141" s="250"/>
      <c r="C141" s="251"/>
      <c r="D141" s="252" t="s">
        <v>137</v>
      </c>
      <c r="E141" s="253" t="s">
        <v>1</v>
      </c>
      <c r="F141" s="254" t="s">
        <v>165</v>
      </c>
      <c r="G141" s="251"/>
      <c r="H141" s="255">
        <v>15</v>
      </c>
      <c r="I141" s="256"/>
      <c r="J141" s="251"/>
      <c r="K141" s="251"/>
      <c r="L141" s="257"/>
      <c r="M141" s="258"/>
      <c r="N141" s="259"/>
      <c r="O141" s="259"/>
      <c r="P141" s="259"/>
      <c r="Q141" s="259"/>
      <c r="R141" s="259"/>
      <c r="S141" s="259"/>
      <c r="T141" s="260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61" t="s">
        <v>137</v>
      </c>
      <c r="AU141" s="261" t="s">
        <v>85</v>
      </c>
      <c r="AV141" s="13" t="s">
        <v>85</v>
      </c>
      <c r="AW141" s="13" t="s">
        <v>31</v>
      </c>
      <c r="AX141" s="13" t="s">
        <v>75</v>
      </c>
      <c r="AY141" s="261" t="s">
        <v>128</v>
      </c>
    </row>
    <row r="142" s="13" customFormat="1">
      <c r="A142" s="13"/>
      <c r="B142" s="250"/>
      <c r="C142" s="251"/>
      <c r="D142" s="252" t="s">
        <v>137</v>
      </c>
      <c r="E142" s="253" t="s">
        <v>1</v>
      </c>
      <c r="F142" s="254" t="s">
        <v>166</v>
      </c>
      <c r="G142" s="251"/>
      <c r="H142" s="255">
        <v>24</v>
      </c>
      <c r="I142" s="256"/>
      <c r="J142" s="251"/>
      <c r="K142" s="251"/>
      <c r="L142" s="257"/>
      <c r="M142" s="258"/>
      <c r="N142" s="259"/>
      <c r="O142" s="259"/>
      <c r="P142" s="259"/>
      <c r="Q142" s="259"/>
      <c r="R142" s="259"/>
      <c r="S142" s="259"/>
      <c r="T142" s="260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61" t="s">
        <v>137</v>
      </c>
      <c r="AU142" s="261" t="s">
        <v>85</v>
      </c>
      <c r="AV142" s="13" t="s">
        <v>85</v>
      </c>
      <c r="AW142" s="13" t="s">
        <v>31</v>
      </c>
      <c r="AX142" s="13" t="s">
        <v>75</v>
      </c>
      <c r="AY142" s="261" t="s">
        <v>128</v>
      </c>
    </row>
    <row r="143" s="14" customFormat="1">
      <c r="A143" s="14"/>
      <c r="B143" s="262"/>
      <c r="C143" s="263"/>
      <c r="D143" s="252" t="s">
        <v>137</v>
      </c>
      <c r="E143" s="264" t="s">
        <v>1</v>
      </c>
      <c r="F143" s="265" t="s">
        <v>140</v>
      </c>
      <c r="G143" s="263"/>
      <c r="H143" s="266">
        <v>67</v>
      </c>
      <c r="I143" s="267"/>
      <c r="J143" s="263"/>
      <c r="K143" s="263"/>
      <c r="L143" s="268"/>
      <c r="M143" s="269"/>
      <c r="N143" s="270"/>
      <c r="O143" s="270"/>
      <c r="P143" s="270"/>
      <c r="Q143" s="270"/>
      <c r="R143" s="270"/>
      <c r="S143" s="270"/>
      <c r="T143" s="271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72" t="s">
        <v>137</v>
      </c>
      <c r="AU143" s="272" t="s">
        <v>85</v>
      </c>
      <c r="AV143" s="14" t="s">
        <v>135</v>
      </c>
      <c r="AW143" s="14" t="s">
        <v>31</v>
      </c>
      <c r="AX143" s="14" t="s">
        <v>83</v>
      </c>
      <c r="AY143" s="272" t="s">
        <v>128</v>
      </c>
    </row>
    <row r="144" s="2" customFormat="1" ht="100.5" customHeight="1">
      <c r="A144" s="38"/>
      <c r="B144" s="39"/>
      <c r="C144" s="236" t="s">
        <v>167</v>
      </c>
      <c r="D144" s="236" t="s">
        <v>131</v>
      </c>
      <c r="E144" s="237" t="s">
        <v>168</v>
      </c>
      <c r="F144" s="238" t="s">
        <v>169</v>
      </c>
      <c r="G144" s="239" t="s">
        <v>156</v>
      </c>
      <c r="H144" s="240">
        <v>960</v>
      </c>
      <c r="I144" s="241"/>
      <c r="J144" s="242">
        <f>ROUND(I144*H144,2)</f>
        <v>0</v>
      </c>
      <c r="K144" s="243"/>
      <c r="L144" s="44"/>
      <c r="M144" s="244" t="s">
        <v>1</v>
      </c>
      <c r="N144" s="245" t="s">
        <v>40</v>
      </c>
      <c r="O144" s="91"/>
      <c r="P144" s="246">
        <f>O144*H144</f>
        <v>0</v>
      </c>
      <c r="Q144" s="246">
        <v>0</v>
      </c>
      <c r="R144" s="246">
        <f>Q144*H144</f>
        <v>0</v>
      </c>
      <c r="S144" s="246">
        <v>0</v>
      </c>
      <c r="T144" s="247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48" t="s">
        <v>135</v>
      </c>
      <c r="AT144" s="248" t="s">
        <v>131</v>
      </c>
      <c r="AU144" s="248" t="s">
        <v>85</v>
      </c>
      <c r="AY144" s="17" t="s">
        <v>128</v>
      </c>
      <c r="BE144" s="249">
        <f>IF(N144="základní",J144,0)</f>
        <v>0</v>
      </c>
      <c r="BF144" s="249">
        <f>IF(N144="snížená",J144,0)</f>
        <v>0</v>
      </c>
      <c r="BG144" s="249">
        <f>IF(N144="zákl. přenesená",J144,0)</f>
        <v>0</v>
      </c>
      <c r="BH144" s="249">
        <f>IF(N144="sníž. přenesená",J144,0)</f>
        <v>0</v>
      </c>
      <c r="BI144" s="249">
        <f>IF(N144="nulová",J144,0)</f>
        <v>0</v>
      </c>
      <c r="BJ144" s="17" t="s">
        <v>83</v>
      </c>
      <c r="BK144" s="249">
        <f>ROUND(I144*H144,2)</f>
        <v>0</v>
      </c>
      <c r="BL144" s="17" t="s">
        <v>135</v>
      </c>
      <c r="BM144" s="248" t="s">
        <v>170</v>
      </c>
    </row>
    <row r="145" s="13" customFormat="1">
      <c r="A145" s="13"/>
      <c r="B145" s="250"/>
      <c r="C145" s="251"/>
      <c r="D145" s="252" t="s">
        <v>137</v>
      </c>
      <c r="E145" s="253" t="s">
        <v>1</v>
      </c>
      <c r="F145" s="254" t="s">
        <v>171</v>
      </c>
      <c r="G145" s="251"/>
      <c r="H145" s="255">
        <v>460</v>
      </c>
      <c r="I145" s="256"/>
      <c r="J145" s="251"/>
      <c r="K145" s="251"/>
      <c r="L145" s="257"/>
      <c r="M145" s="258"/>
      <c r="N145" s="259"/>
      <c r="O145" s="259"/>
      <c r="P145" s="259"/>
      <c r="Q145" s="259"/>
      <c r="R145" s="259"/>
      <c r="S145" s="259"/>
      <c r="T145" s="260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61" t="s">
        <v>137</v>
      </c>
      <c r="AU145" s="261" t="s">
        <v>85</v>
      </c>
      <c r="AV145" s="13" t="s">
        <v>85</v>
      </c>
      <c r="AW145" s="13" t="s">
        <v>31</v>
      </c>
      <c r="AX145" s="13" t="s">
        <v>75</v>
      </c>
      <c r="AY145" s="261" t="s">
        <v>128</v>
      </c>
    </row>
    <row r="146" s="13" customFormat="1">
      <c r="A146" s="13"/>
      <c r="B146" s="250"/>
      <c r="C146" s="251"/>
      <c r="D146" s="252" t="s">
        <v>137</v>
      </c>
      <c r="E146" s="253" t="s">
        <v>1</v>
      </c>
      <c r="F146" s="254" t="s">
        <v>172</v>
      </c>
      <c r="G146" s="251"/>
      <c r="H146" s="255">
        <v>110</v>
      </c>
      <c r="I146" s="256"/>
      <c r="J146" s="251"/>
      <c r="K146" s="251"/>
      <c r="L146" s="257"/>
      <c r="M146" s="258"/>
      <c r="N146" s="259"/>
      <c r="O146" s="259"/>
      <c r="P146" s="259"/>
      <c r="Q146" s="259"/>
      <c r="R146" s="259"/>
      <c r="S146" s="259"/>
      <c r="T146" s="260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61" t="s">
        <v>137</v>
      </c>
      <c r="AU146" s="261" t="s">
        <v>85</v>
      </c>
      <c r="AV146" s="13" t="s">
        <v>85</v>
      </c>
      <c r="AW146" s="13" t="s">
        <v>31</v>
      </c>
      <c r="AX146" s="13" t="s">
        <v>75</v>
      </c>
      <c r="AY146" s="261" t="s">
        <v>128</v>
      </c>
    </row>
    <row r="147" s="13" customFormat="1">
      <c r="A147" s="13"/>
      <c r="B147" s="250"/>
      <c r="C147" s="251"/>
      <c r="D147" s="252" t="s">
        <v>137</v>
      </c>
      <c r="E147" s="253" t="s">
        <v>1</v>
      </c>
      <c r="F147" s="254" t="s">
        <v>173</v>
      </c>
      <c r="G147" s="251"/>
      <c r="H147" s="255">
        <v>390</v>
      </c>
      <c r="I147" s="256"/>
      <c r="J147" s="251"/>
      <c r="K147" s="251"/>
      <c r="L147" s="257"/>
      <c r="M147" s="258"/>
      <c r="N147" s="259"/>
      <c r="O147" s="259"/>
      <c r="P147" s="259"/>
      <c r="Q147" s="259"/>
      <c r="R147" s="259"/>
      <c r="S147" s="259"/>
      <c r="T147" s="260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61" t="s">
        <v>137</v>
      </c>
      <c r="AU147" s="261" t="s">
        <v>85</v>
      </c>
      <c r="AV147" s="13" t="s">
        <v>85</v>
      </c>
      <c r="AW147" s="13" t="s">
        <v>31</v>
      </c>
      <c r="AX147" s="13" t="s">
        <v>75</v>
      </c>
      <c r="AY147" s="261" t="s">
        <v>128</v>
      </c>
    </row>
    <row r="148" s="14" customFormat="1">
      <c r="A148" s="14"/>
      <c r="B148" s="262"/>
      <c r="C148" s="263"/>
      <c r="D148" s="252" t="s">
        <v>137</v>
      </c>
      <c r="E148" s="264" t="s">
        <v>1</v>
      </c>
      <c r="F148" s="265" t="s">
        <v>140</v>
      </c>
      <c r="G148" s="263"/>
      <c r="H148" s="266">
        <v>960</v>
      </c>
      <c r="I148" s="267"/>
      <c r="J148" s="263"/>
      <c r="K148" s="263"/>
      <c r="L148" s="268"/>
      <c r="M148" s="269"/>
      <c r="N148" s="270"/>
      <c r="O148" s="270"/>
      <c r="P148" s="270"/>
      <c r="Q148" s="270"/>
      <c r="R148" s="270"/>
      <c r="S148" s="270"/>
      <c r="T148" s="271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72" t="s">
        <v>137</v>
      </c>
      <c r="AU148" s="272" t="s">
        <v>85</v>
      </c>
      <c r="AV148" s="14" t="s">
        <v>135</v>
      </c>
      <c r="AW148" s="14" t="s">
        <v>31</v>
      </c>
      <c r="AX148" s="14" t="s">
        <v>83</v>
      </c>
      <c r="AY148" s="272" t="s">
        <v>128</v>
      </c>
    </row>
    <row r="149" s="2" customFormat="1" ht="44.25" customHeight="1">
      <c r="A149" s="38"/>
      <c r="B149" s="39"/>
      <c r="C149" s="236" t="s">
        <v>174</v>
      </c>
      <c r="D149" s="236" t="s">
        <v>131</v>
      </c>
      <c r="E149" s="237" t="s">
        <v>175</v>
      </c>
      <c r="F149" s="238" t="s">
        <v>176</v>
      </c>
      <c r="G149" s="239" t="s">
        <v>156</v>
      </c>
      <c r="H149" s="240">
        <v>1027</v>
      </c>
      <c r="I149" s="241"/>
      <c r="J149" s="242">
        <f>ROUND(I149*H149,2)</f>
        <v>0</v>
      </c>
      <c r="K149" s="243"/>
      <c r="L149" s="44"/>
      <c r="M149" s="244" t="s">
        <v>1</v>
      </c>
      <c r="N149" s="245" t="s">
        <v>40</v>
      </c>
      <c r="O149" s="91"/>
      <c r="P149" s="246">
        <f>O149*H149</f>
        <v>0</v>
      </c>
      <c r="Q149" s="246">
        <v>0</v>
      </c>
      <c r="R149" s="246">
        <f>Q149*H149</f>
        <v>0</v>
      </c>
      <c r="S149" s="246">
        <v>0</v>
      </c>
      <c r="T149" s="247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48" t="s">
        <v>135</v>
      </c>
      <c r="AT149" s="248" t="s">
        <v>131</v>
      </c>
      <c r="AU149" s="248" t="s">
        <v>85</v>
      </c>
      <c r="AY149" s="17" t="s">
        <v>128</v>
      </c>
      <c r="BE149" s="249">
        <f>IF(N149="základní",J149,0)</f>
        <v>0</v>
      </c>
      <c r="BF149" s="249">
        <f>IF(N149="snížená",J149,0)</f>
        <v>0</v>
      </c>
      <c r="BG149" s="249">
        <f>IF(N149="zákl. přenesená",J149,0)</f>
        <v>0</v>
      </c>
      <c r="BH149" s="249">
        <f>IF(N149="sníž. přenesená",J149,0)</f>
        <v>0</v>
      </c>
      <c r="BI149" s="249">
        <f>IF(N149="nulová",J149,0)</f>
        <v>0</v>
      </c>
      <c r="BJ149" s="17" t="s">
        <v>83</v>
      </c>
      <c r="BK149" s="249">
        <f>ROUND(I149*H149,2)</f>
        <v>0</v>
      </c>
      <c r="BL149" s="17" t="s">
        <v>135</v>
      </c>
      <c r="BM149" s="248" t="s">
        <v>177</v>
      </c>
    </row>
    <row r="150" s="13" customFormat="1">
      <c r="A150" s="13"/>
      <c r="B150" s="250"/>
      <c r="C150" s="251"/>
      <c r="D150" s="252" t="s">
        <v>137</v>
      </c>
      <c r="E150" s="253" t="s">
        <v>1</v>
      </c>
      <c r="F150" s="254" t="s">
        <v>159</v>
      </c>
      <c r="G150" s="251"/>
      <c r="H150" s="255">
        <v>1027</v>
      </c>
      <c r="I150" s="256"/>
      <c r="J150" s="251"/>
      <c r="K150" s="251"/>
      <c r="L150" s="257"/>
      <c r="M150" s="258"/>
      <c r="N150" s="259"/>
      <c r="O150" s="259"/>
      <c r="P150" s="259"/>
      <c r="Q150" s="259"/>
      <c r="R150" s="259"/>
      <c r="S150" s="259"/>
      <c r="T150" s="260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61" t="s">
        <v>137</v>
      </c>
      <c r="AU150" s="261" t="s">
        <v>85</v>
      </c>
      <c r="AV150" s="13" t="s">
        <v>85</v>
      </c>
      <c r="AW150" s="13" t="s">
        <v>31</v>
      </c>
      <c r="AX150" s="13" t="s">
        <v>75</v>
      </c>
      <c r="AY150" s="261" t="s">
        <v>128</v>
      </c>
    </row>
    <row r="151" s="14" customFormat="1">
      <c r="A151" s="14"/>
      <c r="B151" s="262"/>
      <c r="C151" s="263"/>
      <c r="D151" s="252" t="s">
        <v>137</v>
      </c>
      <c r="E151" s="264" t="s">
        <v>1</v>
      </c>
      <c r="F151" s="265" t="s">
        <v>140</v>
      </c>
      <c r="G151" s="263"/>
      <c r="H151" s="266">
        <v>1027</v>
      </c>
      <c r="I151" s="267"/>
      <c r="J151" s="263"/>
      <c r="K151" s="263"/>
      <c r="L151" s="268"/>
      <c r="M151" s="269"/>
      <c r="N151" s="270"/>
      <c r="O151" s="270"/>
      <c r="P151" s="270"/>
      <c r="Q151" s="270"/>
      <c r="R151" s="270"/>
      <c r="S151" s="270"/>
      <c r="T151" s="271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72" t="s">
        <v>137</v>
      </c>
      <c r="AU151" s="272" t="s">
        <v>85</v>
      </c>
      <c r="AV151" s="14" t="s">
        <v>135</v>
      </c>
      <c r="AW151" s="14" t="s">
        <v>31</v>
      </c>
      <c r="AX151" s="14" t="s">
        <v>83</v>
      </c>
      <c r="AY151" s="272" t="s">
        <v>128</v>
      </c>
    </row>
    <row r="152" s="2" customFormat="1" ht="66.75" customHeight="1">
      <c r="A152" s="38"/>
      <c r="B152" s="39"/>
      <c r="C152" s="236" t="s">
        <v>151</v>
      </c>
      <c r="D152" s="236" t="s">
        <v>131</v>
      </c>
      <c r="E152" s="237" t="s">
        <v>178</v>
      </c>
      <c r="F152" s="238" t="s">
        <v>179</v>
      </c>
      <c r="G152" s="239" t="s">
        <v>180</v>
      </c>
      <c r="H152" s="240">
        <v>54</v>
      </c>
      <c r="I152" s="241"/>
      <c r="J152" s="242">
        <f>ROUND(I152*H152,2)</f>
        <v>0</v>
      </c>
      <c r="K152" s="243"/>
      <c r="L152" s="44"/>
      <c r="M152" s="244" t="s">
        <v>1</v>
      </c>
      <c r="N152" s="245" t="s">
        <v>40</v>
      </c>
      <c r="O152" s="91"/>
      <c r="P152" s="246">
        <f>O152*H152</f>
        <v>0</v>
      </c>
      <c r="Q152" s="246">
        <v>0</v>
      </c>
      <c r="R152" s="246">
        <f>Q152*H152</f>
        <v>0</v>
      </c>
      <c r="S152" s="246">
        <v>0</v>
      </c>
      <c r="T152" s="247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48" t="s">
        <v>135</v>
      </c>
      <c r="AT152" s="248" t="s">
        <v>131</v>
      </c>
      <c r="AU152" s="248" t="s">
        <v>85</v>
      </c>
      <c r="AY152" s="17" t="s">
        <v>128</v>
      </c>
      <c r="BE152" s="249">
        <f>IF(N152="základní",J152,0)</f>
        <v>0</v>
      </c>
      <c r="BF152" s="249">
        <f>IF(N152="snížená",J152,0)</f>
        <v>0</v>
      </c>
      <c r="BG152" s="249">
        <f>IF(N152="zákl. přenesená",J152,0)</f>
        <v>0</v>
      </c>
      <c r="BH152" s="249">
        <f>IF(N152="sníž. přenesená",J152,0)</f>
        <v>0</v>
      </c>
      <c r="BI152" s="249">
        <f>IF(N152="nulová",J152,0)</f>
        <v>0</v>
      </c>
      <c r="BJ152" s="17" t="s">
        <v>83</v>
      </c>
      <c r="BK152" s="249">
        <f>ROUND(I152*H152,2)</f>
        <v>0</v>
      </c>
      <c r="BL152" s="17" t="s">
        <v>135</v>
      </c>
      <c r="BM152" s="248" t="s">
        <v>181</v>
      </c>
    </row>
    <row r="153" s="13" customFormat="1">
      <c r="A153" s="13"/>
      <c r="B153" s="250"/>
      <c r="C153" s="251"/>
      <c r="D153" s="252" t="s">
        <v>137</v>
      </c>
      <c r="E153" s="253" t="s">
        <v>1</v>
      </c>
      <c r="F153" s="254" t="s">
        <v>182</v>
      </c>
      <c r="G153" s="251"/>
      <c r="H153" s="255">
        <v>54</v>
      </c>
      <c r="I153" s="256"/>
      <c r="J153" s="251"/>
      <c r="K153" s="251"/>
      <c r="L153" s="257"/>
      <c r="M153" s="258"/>
      <c r="N153" s="259"/>
      <c r="O153" s="259"/>
      <c r="P153" s="259"/>
      <c r="Q153" s="259"/>
      <c r="R153" s="259"/>
      <c r="S153" s="259"/>
      <c r="T153" s="260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61" t="s">
        <v>137</v>
      </c>
      <c r="AU153" s="261" t="s">
        <v>85</v>
      </c>
      <c r="AV153" s="13" t="s">
        <v>85</v>
      </c>
      <c r="AW153" s="13" t="s">
        <v>31</v>
      </c>
      <c r="AX153" s="13" t="s">
        <v>75</v>
      </c>
      <c r="AY153" s="261" t="s">
        <v>128</v>
      </c>
    </row>
    <row r="154" s="14" customFormat="1">
      <c r="A154" s="14"/>
      <c r="B154" s="262"/>
      <c r="C154" s="263"/>
      <c r="D154" s="252" t="s">
        <v>137</v>
      </c>
      <c r="E154" s="264" t="s">
        <v>1</v>
      </c>
      <c r="F154" s="265" t="s">
        <v>140</v>
      </c>
      <c r="G154" s="263"/>
      <c r="H154" s="266">
        <v>54</v>
      </c>
      <c r="I154" s="267"/>
      <c r="J154" s="263"/>
      <c r="K154" s="263"/>
      <c r="L154" s="268"/>
      <c r="M154" s="269"/>
      <c r="N154" s="270"/>
      <c r="O154" s="270"/>
      <c r="P154" s="270"/>
      <c r="Q154" s="270"/>
      <c r="R154" s="270"/>
      <c r="S154" s="270"/>
      <c r="T154" s="271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72" t="s">
        <v>137</v>
      </c>
      <c r="AU154" s="272" t="s">
        <v>85</v>
      </c>
      <c r="AV154" s="14" t="s">
        <v>135</v>
      </c>
      <c r="AW154" s="14" t="s">
        <v>31</v>
      </c>
      <c r="AX154" s="14" t="s">
        <v>83</v>
      </c>
      <c r="AY154" s="272" t="s">
        <v>128</v>
      </c>
    </row>
    <row r="155" s="2" customFormat="1" ht="16.5" customHeight="1">
      <c r="A155" s="38"/>
      <c r="B155" s="39"/>
      <c r="C155" s="273" t="s">
        <v>183</v>
      </c>
      <c r="D155" s="273" t="s">
        <v>147</v>
      </c>
      <c r="E155" s="274" t="s">
        <v>184</v>
      </c>
      <c r="F155" s="275" t="s">
        <v>185</v>
      </c>
      <c r="G155" s="276" t="s">
        <v>180</v>
      </c>
      <c r="H155" s="277">
        <v>4968</v>
      </c>
      <c r="I155" s="278"/>
      <c r="J155" s="279">
        <f>ROUND(I155*H155,2)</f>
        <v>0</v>
      </c>
      <c r="K155" s="280"/>
      <c r="L155" s="281"/>
      <c r="M155" s="282" t="s">
        <v>1</v>
      </c>
      <c r="N155" s="283" t="s">
        <v>40</v>
      </c>
      <c r="O155" s="91"/>
      <c r="P155" s="246">
        <f>O155*H155</f>
        <v>0</v>
      </c>
      <c r="Q155" s="246">
        <v>0.00018000000000000001</v>
      </c>
      <c r="R155" s="246">
        <f>Q155*H155</f>
        <v>0.89424000000000003</v>
      </c>
      <c r="S155" s="246">
        <v>0</v>
      </c>
      <c r="T155" s="247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48" t="s">
        <v>151</v>
      </c>
      <c r="AT155" s="248" t="s">
        <v>147</v>
      </c>
      <c r="AU155" s="248" t="s">
        <v>85</v>
      </c>
      <c r="AY155" s="17" t="s">
        <v>128</v>
      </c>
      <c r="BE155" s="249">
        <f>IF(N155="základní",J155,0)</f>
        <v>0</v>
      </c>
      <c r="BF155" s="249">
        <f>IF(N155="snížená",J155,0)</f>
        <v>0</v>
      </c>
      <c r="BG155" s="249">
        <f>IF(N155="zákl. přenesená",J155,0)</f>
        <v>0</v>
      </c>
      <c r="BH155" s="249">
        <f>IF(N155="sníž. přenesená",J155,0)</f>
        <v>0</v>
      </c>
      <c r="BI155" s="249">
        <f>IF(N155="nulová",J155,0)</f>
        <v>0</v>
      </c>
      <c r="BJ155" s="17" t="s">
        <v>83</v>
      </c>
      <c r="BK155" s="249">
        <f>ROUND(I155*H155,2)</f>
        <v>0</v>
      </c>
      <c r="BL155" s="17" t="s">
        <v>135</v>
      </c>
      <c r="BM155" s="248" t="s">
        <v>186</v>
      </c>
    </row>
    <row r="156" s="15" customFormat="1">
      <c r="A156" s="15"/>
      <c r="B156" s="284"/>
      <c r="C156" s="285"/>
      <c r="D156" s="252" t="s">
        <v>137</v>
      </c>
      <c r="E156" s="286" t="s">
        <v>1</v>
      </c>
      <c r="F156" s="287" t="s">
        <v>158</v>
      </c>
      <c r="G156" s="285"/>
      <c r="H156" s="286" t="s">
        <v>1</v>
      </c>
      <c r="I156" s="288"/>
      <c r="J156" s="285"/>
      <c r="K156" s="285"/>
      <c r="L156" s="289"/>
      <c r="M156" s="290"/>
      <c r="N156" s="291"/>
      <c r="O156" s="291"/>
      <c r="P156" s="291"/>
      <c r="Q156" s="291"/>
      <c r="R156" s="291"/>
      <c r="S156" s="291"/>
      <c r="T156" s="292"/>
      <c r="U156" s="15"/>
      <c r="V156" s="15"/>
      <c r="W156" s="15"/>
      <c r="X156" s="15"/>
      <c r="Y156" s="15"/>
      <c r="Z156" s="15"/>
      <c r="AA156" s="15"/>
      <c r="AB156" s="15"/>
      <c r="AC156" s="15"/>
      <c r="AD156" s="15"/>
      <c r="AE156" s="15"/>
      <c r="AT156" s="293" t="s">
        <v>137</v>
      </c>
      <c r="AU156" s="293" t="s">
        <v>85</v>
      </c>
      <c r="AV156" s="15" t="s">
        <v>83</v>
      </c>
      <c r="AW156" s="15" t="s">
        <v>31</v>
      </c>
      <c r="AX156" s="15" t="s">
        <v>75</v>
      </c>
      <c r="AY156" s="293" t="s">
        <v>128</v>
      </c>
    </row>
    <row r="157" s="13" customFormat="1">
      <c r="A157" s="13"/>
      <c r="B157" s="250"/>
      <c r="C157" s="251"/>
      <c r="D157" s="252" t="s">
        <v>137</v>
      </c>
      <c r="E157" s="253" t="s">
        <v>1</v>
      </c>
      <c r="F157" s="254" t="s">
        <v>187</v>
      </c>
      <c r="G157" s="251"/>
      <c r="H157" s="255">
        <v>4968</v>
      </c>
      <c r="I157" s="256"/>
      <c r="J157" s="251"/>
      <c r="K157" s="251"/>
      <c r="L157" s="257"/>
      <c r="M157" s="258"/>
      <c r="N157" s="259"/>
      <c r="O157" s="259"/>
      <c r="P157" s="259"/>
      <c r="Q157" s="259"/>
      <c r="R157" s="259"/>
      <c r="S157" s="259"/>
      <c r="T157" s="260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61" t="s">
        <v>137</v>
      </c>
      <c r="AU157" s="261" t="s">
        <v>85</v>
      </c>
      <c r="AV157" s="13" t="s">
        <v>85</v>
      </c>
      <c r="AW157" s="13" t="s">
        <v>31</v>
      </c>
      <c r="AX157" s="13" t="s">
        <v>75</v>
      </c>
      <c r="AY157" s="261" t="s">
        <v>128</v>
      </c>
    </row>
    <row r="158" s="14" customFormat="1">
      <c r="A158" s="14"/>
      <c r="B158" s="262"/>
      <c r="C158" s="263"/>
      <c r="D158" s="252" t="s">
        <v>137</v>
      </c>
      <c r="E158" s="264" t="s">
        <v>1</v>
      </c>
      <c r="F158" s="265" t="s">
        <v>140</v>
      </c>
      <c r="G158" s="263"/>
      <c r="H158" s="266">
        <v>4968</v>
      </c>
      <c r="I158" s="267"/>
      <c r="J158" s="263"/>
      <c r="K158" s="263"/>
      <c r="L158" s="268"/>
      <c r="M158" s="269"/>
      <c r="N158" s="270"/>
      <c r="O158" s="270"/>
      <c r="P158" s="270"/>
      <c r="Q158" s="270"/>
      <c r="R158" s="270"/>
      <c r="S158" s="270"/>
      <c r="T158" s="271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72" t="s">
        <v>137</v>
      </c>
      <c r="AU158" s="272" t="s">
        <v>85</v>
      </c>
      <c r="AV158" s="14" t="s">
        <v>135</v>
      </c>
      <c r="AW158" s="14" t="s">
        <v>31</v>
      </c>
      <c r="AX158" s="14" t="s">
        <v>83</v>
      </c>
      <c r="AY158" s="272" t="s">
        <v>128</v>
      </c>
    </row>
    <row r="159" s="2" customFormat="1" ht="21.75" customHeight="1">
      <c r="A159" s="38"/>
      <c r="B159" s="39"/>
      <c r="C159" s="273" t="s">
        <v>188</v>
      </c>
      <c r="D159" s="273" t="s">
        <v>147</v>
      </c>
      <c r="E159" s="274" t="s">
        <v>189</v>
      </c>
      <c r="F159" s="275" t="s">
        <v>190</v>
      </c>
      <c r="G159" s="276" t="s">
        <v>180</v>
      </c>
      <c r="H159" s="277">
        <v>54</v>
      </c>
      <c r="I159" s="278"/>
      <c r="J159" s="279">
        <f>ROUND(I159*H159,2)</f>
        <v>0</v>
      </c>
      <c r="K159" s="280"/>
      <c r="L159" s="281"/>
      <c r="M159" s="282" t="s">
        <v>1</v>
      </c>
      <c r="N159" s="283" t="s">
        <v>40</v>
      </c>
      <c r="O159" s="91"/>
      <c r="P159" s="246">
        <f>O159*H159</f>
        <v>0</v>
      </c>
      <c r="Q159" s="246">
        <v>0.00123</v>
      </c>
      <c r="R159" s="246">
        <f>Q159*H159</f>
        <v>0.066419999999999993</v>
      </c>
      <c r="S159" s="246">
        <v>0</v>
      </c>
      <c r="T159" s="247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48" t="s">
        <v>151</v>
      </c>
      <c r="AT159" s="248" t="s">
        <v>147</v>
      </c>
      <c r="AU159" s="248" t="s">
        <v>85</v>
      </c>
      <c r="AY159" s="17" t="s">
        <v>128</v>
      </c>
      <c r="BE159" s="249">
        <f>IF(N159="základní",J159,0)</f>
        <v>0</v>
      </c>
      <c r="BF159" s="249">
        <f>IF(N159="snížená",J159,0)</f>
        <v>0</v>
      </c>
      <c r="BG159" s="249">
        <f>IF(N159="zákl. přenesená",J159,0)</f>
        <v>0</v>
      </c>
      <c r="BH159" s="249">
        <f>IF(N159="sníž. přenesená",J159,0)</f>
        <v>0</v>
      </c>
      <c r="BI159" s="249">
        <f>IF(N159="nulová",J159,0)</f>
        <v>0</v>
      </c>
      <c r="BJ159" s="17" t="s">
        <v>83</v>
      </c>
      <c r="BK159" s="249">
        <f>ROUND(I159*H159,2)</f>
        <v>0</v>
      </c>
      <c r="BL159" s="17" t="s">
        <v>135</v>
      </c>
      <c r="BM159" s="248" t="s">
        <v>191</v>
      </c>
    </row>
    <row r="160" s="13" customFormat="1">
      <c r="A160" s="13"/>
      <c r="B160" s="250"/>
      <c r="C160" s="251"/>
      <c r="D160" s="252" t="s">
        <v>137</v>
      </c>
      <c r="E160" s="253" t="s">
        <v>1</v>
      </c>
      <c r="F160" s="254" t="s">
        <v>192</v>
      </c>
      <c r="G160" s="251"/>
      <c r="H160" s="255">
        <v>54</v>
      </c>
      <c r="I160" s="256"/>
      <c r="J160" s="251"/>
      <c r="K160" s="251"/>
      <c r="L160" s="257"/>
      <c r="M160" s="258"/>
      <c r="N160" s="259"/>
      <c r="O160" s="259"/>
      <c r="P160" s="259"/>
      <c r="Q160" s="259"/>
      <c r="R160" s="259"/>
      <c r="S160" s="259"/>
      <c r="T160" s="260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61" t="s">
        <v>137</v>
      </c>
      <c r="AU160" s="261" t="s">
        <v>85</v>
      </c>
      <c r="AV160" s="13" t="s">
        <v>85</v>
      </c>
      <c r="AW160" s="13" t="s">
        <v>31</v>
      </c>
      <c r="AX160" s="13" t="s">
        <v>75</v>
      </c>
      <c r="AY160" s="261" t="s">
        <v>128</v>
      </c>
    </row>
    <row r="161" s="14" customFormat="1">
      <c r="A161" s="14"/>
      <c r="B161" s="262"/>
      <c r="C161" s="263"/>
      <c r="D161" s="252" t="s">
        <v>137</v>
      </c>
      <c r="E161" s="264" t="s">
        <v>1</v>
      </c>
      <c r="F161" s="265" t="s">
        <v>140</v>
      </c>
      <c r="G161" s="263"/>
      <c r="H161" s="266">
        <v>54</v>
      </c>
      <c r="I161" s="267"/>
      <c r="J161" s="263"/>
      <c r="K161" s="263"/>
      <c r="L161" s="268"/>
      <c r="M161" s="269"/>
      <c r="N161" s="270"/>
      <c r="O161" s="270"/>
      <c r="P161" s="270"/>
      <c r="Q161" s="270"/>
      <c r="R161" s="270"/>
      <c r="S161" s="270"/>
      <c r="T161" s="271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72" t="s">
        <v>137</v>
      </c>
      <c r="AU161" s="272" t="s">
        <v>85</v>
      </c>
      <c r="AV161" s="14" t="s">
        <v>135</v>
      </c>
      <c r="AW161" s="14" t="s">
        <v>31</v>
      </c>
      <c r="AX161" s="14" t="s">
        <v>83</v>
      </c>
      <c r="AY161" s="272" t="s">
        <v>128</v>
      </c>
    </row>
    <row r="162" s="2" customFormat="1" ht="55.5" customHeight="1">
      <c r="A162" s="38"/>
      <c r="B162" s="39"/>
      <c r="C162" s="236" t="s">
        <v>193</v>
      </c>
      <c r="D162" s="236" t="s">
        <v>131</v>
      </c>
      <c r="E162" s="237" t="s">
        <v>194</v>
      </c>
      <c r="F162" s="238" t="s">
        <v>195</v>
      </c>
      <c r="G162" s="239" t="s">
        <v>180</v>
      </c>
      <c r="H162" s="240">
        <v>4968</v>
      </c>
      <c r="I162" s="241"/>
      <c r="J162" s="242">
        <f>ROUND(I162*H162,2)</f>
        <v>0</v>
      </c>
      <c r="K162" s="243"/>
      <c r="L162" s="44"/>
      <c r="M162" s="244" t="s">
        <v>1</v>
      </c>
      <c r="N162" s="245" t="s">
        <v>40</v>
      </c>
      <c r="O162" s="91"/>
      <c r="P162" s="246">
        <f>O162*H162</f>
        <v>0</v>
      </c>
      <c r="Q162" s="246">
        <v>0</v>
      </c>
      <c r="R162" s="246">
        <f>Q162*H162</f>
        <v>0</v>
      </c>
      <c r="S162" s="246">
        <v>0</v>
      </c>
      <c r="T162" s="247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48" t="s">
        <v>135</v>
      </c>
      <c r="AT162" s="248" t="s">
        <v>131</v>
      </c>
      <c r="AU162" s="248" t="s">
        <v>85</v>
      </c>
      <c r="AY162" s="17" t="s">
        <v>128</v>
      </c>
      <c r="BE162" s="249">
        <f>IF(N162="základní",J162,0)</f>
        <v>0</v>
      </c>
      <c r="BF162" s="249">
        <f>IF(N162="snížená",J162,0)</f>
        <v>0</v>
      </c>
      <c r="BG162" s="249">
        <f>IF(N162="zákl. přenesená",J162,0)</f>
        <v>0</v>
      </c>
      <c r="BH162" s="249">
        <f>IF(N162="sníž. přenesená",J162,0)</f>
        <v>0</v>
      </c>
      <c r="BI162" s="249">
        <f>IF(N162="nulová",J162,0)</f>
        <v>0</v>
      </c>
      <c r="BJ162" s="17" t="s">
        <v>83</v>
      </c>
      <c r="BK162" s="249">
        <f>ROUND(I162*H162,2)</f>
        <v>0</v>
      </c>
      <c r="BL162" s="17" t="s">
        <v>135</v>
      </c>
      <c r="BM162" s="248" t="s">
        <v>196</v>
      </c>
    </row>
    <row r="163" s="13" customFormat="1">
      <c r="A163" s="13"/>
      <c r="B163" s="250"/>
      <c r="C163" s="251"/>
      <c r="D163" s="252" t="s">
        <v>137</v>
      </c>
      <c r="E163" s="253" t="s">
        <v>1</v>
      </c>
      <c r="F163" s="254" t="s">
        <v>197</v>
      </c>
      <c r="G163" s="251"/>
      <c r="H163" s="255">
        <v>4968</v>
      </c>
      <c r="I163" s="256"/>
      <c r="J163" s="251"/>
      <c r="K163" s="251"/>
      <c r="L163" s="257"/>
      <c r="M163" s="258"/>
      <c r="N163" s="259"/>
      <c r="O163" s="259"/>
      <c r="P163" s="259"/>
      <c r="Q163" s="259"/>
      <c r="R163" s="259"/>
      <c r="S163" s="259"/>
      <c r="T163" s="260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61" t="s">
        <v>137</v>
      </c>
      <c r="AU163" s="261" t="s">
        <v>85</v>
      </c>
      <c r="AV163" s="13" t="s">
        <v>85</v>
      </c>
      <c r="AW163" s="13" t="s">
        <v>31</v>
      </c>
      <c r="AX163" s="13" t="s">
        <v>75</v>
      </c>
      <c r="AY163" s="261" t="s">
        <v>128</v>
      </c>
    </row>
    <row r="164" s="14" customFormat="1">
      <c r="A164" s="14"/>
      <c r="B164" s="262"/>
      <c r="C164" s="263"/>
      <c r="D164" s="252" t="s">
        <v>137</v>
      </c>
      <c r="E164" s="264" t="s">
        <v>1</v>
      </c>
      <c r="F164" s="265" t="s">
        <v>140</v>
      </c>
      <c r="G164" s="263"/>
      <c r="H164" s="266">
        <v>4968</v>
      </c>
      <c r="I164" s="267"/>
      <c r="J164" s="263"/>
      <c r="K164" s="263"/>
      <c r="L164" s="268"/>
      <c r="M164" s="269"/>
      <c r="N164" s="270"/>
      <c r="O164" s="270"/>
      <c r="P164" s="270"/>
      <c r="Q164" s="270"/>
      <c r="R164" s="270"/>
      <c r="S164" s="270"/>
      <c r="T164" s="271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72" t="s">
        <v>137</v>
      </c>
      <c r="AU164" s="272" t="s">
        <v>85</v>
      </c>
      <c r="AV164" s="14" t="s">
        <v>135</v>
      </c>
      <c r="AW164" s="14" t="s">
        <v>31</v>
      </c>
      <c r="AX164" s="14" t="s">
        <v>83</v>
      </c>
      <c r="AY164" s="272" t="s">
        <v>128</v>
      </c>
    </row>
    <row r="165" s="2" customFormat="1" ht="55.5" customHeight="1">
      <c r="A165" s="38"/>
      <c r="B165" s="39"/>
      <c r="C165" s="236" t="s">
        <v>198</v>
      </c>
      <c r="D165" s="236" t="s">
        <v>131</v>
      </c>
      <c r="E165" s="237" t="s">
        <v>199</v>
      </c>
      <c r="F165" s="238" t="s">
        <v>200</v>
      </c>
      <c r="G165" s="239" t="s">
        <v>180</v>
      </c>
      <c r="H165" s="240">
        <v>3312</v>
      </c>
      <c r="I165" s="241"/>
      <c r="J165" s="242">
        <f>ROUND(I165*H165,2)</f>
        <v>0</v>
      </c>
      <c r="K165" s="243"/>
      <c r="L165" s="44"/>
      <c r="M165" s="244" t="s">
        <v>1</v>
      </c>
      <c r="N165" s="245" t="s">
        <v>40</v>
      </c>
      <c r="O165" s="91"/>
      <c r="P165" s="246">
        <f>O165*H165</f>
        <v>0</v>
      </c>
      <c r="Q165" s="246">
        <v>0</v>
      </c>
      <c r="R165" s="246">
        <f>Q165*H165</f>
        <v>0</v>
      </c>
      <c r="S165" s="246">
        <v>0</v>
      </c>
      <c r="T165" s="247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48" t="s">
        <v>135</v>
      </c>
      <c r="AT165" s="248" t="s">
        <v>131</v>
      </c>
      <c r="AU165" s="248" t="s">
        <v>85</v>
      </c>
      <c r="AY165" s="17" t="s">
        <v>128</v>
      </c>
      <c r="BE165" s="249">
        <f>IF(N165="základní",J165,0)</f>
        <v>0</v>
      </c>
      <c r="BF165" s="249">
        <f>IF(N165="snížená",J165,0)</f>
        <v>0</v>
      </c>
      <c r="BG165" s="249">
        <f>IF(N165="zákl. přenesená",J165,0)</f>
        <v>0</v>
      </c>
      <c r="BH165" s="249">
        <f>IF(N165="sníž. přenesená",J165,0)</f>
        <v>0</v>
      </c>
      <c r="BI165" s="249">
        <f>IF(N165="nulová",J165,0)</f>
        <v>0</v>
      </c>
      <c r="BJ165" s="17" t="s">
        <v>83</v>
      </c>
      <c r="BK165" s="249">
        <f>ROUND(I165*H165,2)</f>
        <v>0</v>
      </c>
      <c r="BL165" s="17" t="s">
        <v>135</v>
      </c>
      <c r="BM165" s="248" t="s">
        <v>201</v>
      </c>
    </row>
    <row r="166" s="13" customFormat="1">
      <c r="A166" s="13"/>
      <c r="B166" s="250"/>
      <c r="C166" s="251"/>
      <c r="D166" s="252" t="s">
        <v>137</v>
      </c>
      <c r="E166" s="253" t="s">
        <v>1</v>
      </c>
      <c r="F166" s="254" t="s">
        <v>202</v>
      </c>
      <c r="G166" s="251"/>
      <c r="H166" s="255">
        <v>3312</v>
      </c>
      <c r="I166" s="256"/>
      <c r="J166" s="251"/>
      <c r="K166" s="251"/>
      <c r="L166" s="257"/>
      <c r="M166" s="258"/>
      <c r="N166" s="259"/>
      <c r="O166" s="259"/>
      <c r="P166" s="259"/>
      <c r="Q166" s="259"/>
      <c r="R166" s="259"/>
      <c r="S166" s="259"/>
      <c r="T166" s="260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61" t="s">
        <v>137</v>
      </c>
      <c r="AU166" s="261" t="s">
        <v>85</v>
      </c>
      <c r="AV166" s="13" t="s">
        <v>85</v>
      </c>
      <c r="AW166" s="13" t="s">
        <v>31</v>
      </c>
      <c r="AX166" s="13" t="s">
        <v>75</v>
      </c>
      <c r="AY166" s="261" t="s">
        <v>128</v>
      </c>
    </row>
    <row r="167" s="14" customFormat="1">
      <c r="A167" s="14"/>
      <c r="B167" s="262"/>
      <c r="C167" s="263"/>
      <c r="D167" s="252" t="s">
        <v>137</v>
      </c>
      <c r="E167" s="264" t="s">
        <v>1</v>
      </c>
      <c r="F167" s="265" t="s">
        <v>140</v>
      </c>
      <c r="G167" s="263"/>
      <c r="H167" s="266">
        <v>3312</v>
      </c>
      <c r="I167" s="267"/>
      <c r="J167" s="263"/>
      <c r="K167" s="263"/>
      <c r="L167" s="268"/>
      <c r="M167" s="269"/>
      <c r="N167" s="270"/>
      <c r="O167" s="270"/>
      <c r="P167" s="270"/>
      <c r="Q167" s="270"/>
      <c r="R167" s="270"/>
      <c r="S167" s="270"/>
      <c r="T167" s="271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72" t="s">
        <v>137</v>
      </c>
      <c r="AU167" s="272" t="s">
        <v>85</v>
      </c>
      <c r="AV167" s="14" t="s">
        <v>135</v>
      </c>
      <c r="AW167" s="14" t="s">
        <v>31</v>
      </c>
      <c r="AX167" s="14" t="s">
        <v>83</v>
      </c>
      <c r="AY167" s="272" t="s">
        <v>128</v>
      </c>
    </row>
    <row r="168" s="2" customFormat="1" ht="16.5" customHeight="1">
      <c r="A168" s="38"/>
      <c r="B168" s="39"/>
      <c r="C168" s="273" t="s">
        <v>203</v>
      </c>
      <c r="D168" s="273" t="s">
        <v>147</v>
      </c>
      <c r="E168" s="274" t="s">
        <v>204</v>
      </c>
      <c r="F168" s="275" t="s">
        <v>205</v>
      </c>
      <c r="G168" s="276" t="s">
        <v>180</v>
      </c>
      <c r="H168" s="277">
        <v>3312</v>
      </c>
      <c r="I168" s="278"/>
      <c r="J168" s="279">
        <f>ROUND(I168*H168,2)</f>
        <v>0</v>
      </c>
      <c r="K168" s="280"/>
      <c r="L168" s="281"/>
      <c r="M168" s="282" t="s">
        <v>1</v>
      </c>
      <c r="N168" s="283" t="s">
        <v>40</v>
      </c>
      <c r="O168" s="91"/>
      <c r="P168" s="246">
        <f>O168*H168</f>
        <v>0</v>
      </c>
      <c r="Q168" s="246">
        <v>0.00012</v>
      </c>
      <c r="R168" s="246">
        <f>Q168*H168</f>
        <v>0.39744000000000002</v>
      </c>
      <c r="S168" s="246">
        <v>0</v>
      </c>
      <c r="T168" s="247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48" t="s">
        <v>151</v>
      </c>
      <c r="AT168" s="248" t="s">
        <v>147</v>
      </c>
      <c r="AU168" s="248" t="s">
        <v>85</v>
      </c>
      <c r="AY168" s="17" t="s">
        <v>128</v>
      </c>
      <c r="BE168" s="249">
        <f>IF(N168="základní",J168,0)</f>
        <v>0</v>
      </c>
      <c r="BF168" s="249">
        <f>IF(N168="snížená",J168,0)</f>
        <v>0</v>
      </c>
      <c r="BG168" s="249">
        <f>IF(N168="zákl. přenesená",J168,0)</f>
        <v>0</v>
      </c>
      <c r="BH168" s="249">
        <f>IF(N168="sníž. přenesená",J168,0)</f>
        <v>0</v>
      </c>
      <c r="BI168" s="249">
        <f>IF(N168="nulová",J168,0)</f>
        <v>0</v>
      </c>
      <c r="BJ168" s="17" t="s">
        <v>83</v>
      </c>
      <c r="BK168" s="249">
        <f>ROUND(I168*H168,2)</f>
        <v>0</v>
      </c>
      <c r="BL168" s="17" t="s">
        <v>135</v>
      </c>
      <c r="BM168" s="248" t="s">
        <v>206</v>
      </c>
    </row>
    <row r="169" s="15" customFormat="1">
      <c r="A169" s="15"/>
      <c r="B169" s="284"/>
      <c r="C169" s="285"/>
      <c r="D169" s="252" t="s">
        <v>137</v>
      </c>
      <c r="E169" s="286" t="s">
        <v>1</v>
      </c>
      <c r="F169" s="287" t="s">
        <v>158</v>
      </c>
      <c r="G169" s="285"/>
      <c r="H169" s="286" t="s">
        <v>1</v>
      </c>
      <c r="I169" s="288"/>
      <c r="J169" s="285"/>
      <c r="K169" s="285"/>
      <c r="L169" s="289"/>
      <c r="M169" s="290"/>
      <c r="N169" s="291"/>
      <c r="O169" s="291"/>
      <c r="P169" s="291"/>
      <c r="Q169" s="291"/>
      <c r="R169" s="291"/>
      <c r="S169" s="291"/>
      <c r="T169" s="292"/>
      <c r="U169" s="15"/>
      <c r="V169" s="15"/>
      <c r="W169" s="15"/>
      <c r="X169" s="15"/>
      <c r="Y169" s="15"/>
      <c r="Z169" s="15"/>
      <c r="AA169" s="15"/>
      <c r="AB169" s="15"/>
      <c r="AC169" s="15"/>
      <c r="AD169" s="15"/>
      <c r="AE169" s="15"/>
      <c r="AT169" s="293" t="s">
        <v>137</v>
      </c>
      <c r="AU169" s="293" t="s">
        <v>85</v>
      </c>
      <c r="AV169" s="15" t="s">
        <v>83</v>
      </c>
      <c r="AW169" s="15" t="s">
        <v>31</v>
      </c>
      <c r="AX169" s="15" t="s">
        <v>75</v>
      </c>
      <c r="AY169" s="293" t="s">
        <v>128</v>
      </c>
    </row>
    <row r="170" s="13" customFormat="1">
      <c r="A170" s="13"/>
      <c r="B170" s="250"/>
      <c r="C170" s="251"/>
      <c r="D170" s="252" t="s">
        <v>137</v>
      </c>
      <c r="E170" s="253" t="s">
        <v>1</v>
      </c>
      <c r="F170" s="254" t="s">
        <v>207</v>
      </c>
      <c r="G170" s="251"/>
      <c r="H170" s="255">
        <v>3312</v>
      </c>
      <c r="I170" s="256"/>
      <c r="J170" s="251"/>
      <c r="K170" s="251"/>
      <c r="L170" s="257"/>
      <c r="M170" s="258"/>
      <c r="N170" s="259"/>
      <c r="O170" s="259"/>
      <c r="P170" s="259"/>
      <c r="Q170" s="259"/>
      <c r="R170" s="259"/>
      <c r="S170" s="259"/>
      <c r="T170" s="260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61" t="s">
        <v>137</v>
      </c>
      <c r="AU170" s="261" t="s">
        <v>85</v>
      </c>
      <c r="AV170" s="13" t="s">
        <v>85</v>
      </c>
      <c r="AW170" s="13" t="s">
        <v>31</v>
      </c>
      <c r="AX170" s="13" t="s">
        <v>75</v>
      </c>
      <c r="AY170" s="261" t="s">
        <v>128</v>
      </c>
    </row>
    <row r="171" s="14" customFormat="1">
      <c r="A171" s="14"/>
      <c r="B171" s="262"/>
      <c r="C171" s="263"/>
      <c r="D171" s="252" t="s">
        <v>137</v>
      </c>
      <c r="E171" s="264" t="s">
        <v>1</v>
      </c>
      <c r="F171" s="265" t="s">
        <v>140</v>
      </c>
      <c r="G171" s="263"/>
      <c r="H171" s="266">
        <v>3312</v>
      </c>
      <c r="I171" s="267"/>
      <c r="J171" s="263"/>
      <c r="K171" s="263"/>
      <c r="L171" s="268"/>
      <c r="M171" s="269"/>
      <c r="N171" s="270"/>
      <c r="O171" s="270"/>
      <c r="P171" s="270"/>
      <c r="Q171" s="270"/>
      <c r="R171" s="270"/>
      <c r="S171" s="270"/>
      <c r="T171" s="271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72" t="s">
        <v>137</v>
      </c>
      <c r="AU171" s="272" t="s">
        <v>85</v>
      </c>
      <c r="AV171" s="14" t="s">
        <v>135</v>
      </c>
      <c r="AW171" s="14" t="s">
        <v>31</v>
      </c>
      <c r="AX171" s="14" t="s">
        <v>83</v>
      </c>
      <c r="AY171" s="272" t="s">
        <v>128</v>
      </c>
    </row>
    <row r="172" s="2" customFormat="1" ht="16.5" customHeight="1">
      <c r="A172" s="38"/>
      <c r="B172" s="39"/>
      <c r="C172" s="273" t="s">
        <v>208</v>
      </c>
      <c r="D172" s="273" t="s">
        <v>147</v>
      </c>
      <c r="E172" s="274" t="s">
        <v>209</v>
      </c>
      <c r="F172" s="275" t="s">
        <v>210</v>
      </c>
      <c r="G172" s="276" t="s">
        <v>180</v>
      </c>
      <c r="H172" s="277">
        <v>3312</v>
      </c>
      <c r="I172" s="278"/>
      <c r="J172" s="279">
        <f>ROUND(I172*H172,2)</f>
        <v>0</v>
      </c>
      <c r="K172" s="280"/>
      <c r="L172" s="281"/>
      <c r="M172" s="282" t="s">
        <v>1</v>
      </c>
      <c r="N172" s="283" t="s">
        <v>40</v>
      </c>
      <c r="O172" s="91"/>
      <c r="P172" s="246">
        <f>O172*H172</f>
        <v>0</v>
      </c>
      <c r="Q172" s="246">
        <v>9.0000000000000006E-05</v>
      </c>
      <c r="R172" s="246">
        <f>Q172*H172</f>
        <v>0.29808000000000001</v>
      </c>
      <c r="S172" s="246">
        <v>0</v>
      </c>
      <c r="T172" s="247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48" t="s">
        <v>151</v>
      </c>
      <c r="AT172" s="248" t="s">
        <v>147</v>
      </c>
      <c r="AU172" s="248" t="s">
        <v>85</v>
      </c>
      <c r="AY172" s="17" t="s">
        <v>128</v>
      </c>
      <c r="BE172" s="249">
        <f>IF(N172="základní",J172,0)</f>
        <v>0</v>
      </c>
      <c r="BF172" s="249">
        <f>IF(N172="snížená",J172,0)</f>
        <v>0</v>
      </c>
      <c r="BG172" s="249">
        <f>IF(N172="zákl. přenesená",J172,0)</f>
        <v>0</v>
      </c>
      <c r="BH172" s="249">
        <f>IF(N172="sníž. přenesená",J172,0)</f>
        <v>0</v>
      </c>
      <c r="BI172" s="249">
        <f>IF(N172="nulová",J172,0)</f>
        <v>0</v>
      </c>
      <c r="BJ172" s="17" t="s">
        <v>83</v>
      </c>
      <c r="BK172" s="249">
        <f>ROUND(I172*H172,2)</f>
        <v>0</v>
      </c>
      <c r="BL172" s="17" t="s">
        <v>135</v>
      </c>
      <c r="BM172" s="248" t="s">
        <v>211</v>
      </c>
    </row>
    <row r="173" s="15" customFormat="1">
      <c r="A173" s="15"/>
      <c r="B173" s="284"/>
      <c r="C173" s="285"/>
      <c r="D173" s="252" t="s">
        <v>137</v>
      </c>
      <c r="E173" s="286" t="s">
        <v>1</v>
      </c>
      <c r="F173" s="287" t="s">
        <v>158</v>
      </c>
      <c r="G173" s="285"/>
      <c r="H173" s="286" t="s">
        <v>1</v>
      </c>
      <c r="I173" s="288"/>
      <c r="J173" s="285"/>
      <c r="K173" s="285"/>
      <c r="L173" s="289"/>
      <c r="M173" s="290"/>
      <c r="N173" s="291"/>
      <c r="O173" s="291"/>
      <c r="P173" s="291"/>
      <c r="Q173" s="291"/>
      <c r="R173" s="291"/>
      <c r="S173" s="291"/>
      <c r="T173" s="292"/>
      <c r="U173" s="15"/>
      <c r="V173" s="15"/>
      <c r="W173" s="15"/>
      <c r="X173" s="15"/>
      <c r="Y173" s="15"/>
      <c r="Z173" s="15"/>
      <c r="AA173" s="15"/>
      <c r="AB173" s="15"/>
      <c r="AC173" s="15"/>
      <c r="AD173" s="15"/>
      <c r="AE173" s="15"/>
      <c r="AT173" s="293" t="s">
        <v>137</v>
      </c>
      <c r="AU173" s="293" t="s">
        <v>85</v>
      </c>
      <c r="AV173" s="15" t="s">
        <v>83</v>
      </c>
      <c r="AW173" s="15" t="s">
        <v>31</v>
      </c>
      <c r="AX173" s="15" t="s">
        <v>75</v>
      </c>
      <c r="AY173" s="293" t="s">
        <v>128</v>
      </c>
    </row>
    <row r="174" s="13" customFormat="1">
      <c r="A174" s="13"/>
      <c r="B174" s="250"/>
      <c r="C174" s="251"/>
      <c r="D174" s="252" t="s">
        <v>137</v>
      </c>
      <c r="E174" s="253" t="s">
        <v>1</v>
      </c>
      <c r="F174" s="254" t="s">
        <v>207</v>
      </c>
      <c r="G174" s="251"/>
      <c r="H174" s="255">
        <v>3312</v>
      </c>
      <c r="I174" s="256"/>
      <c r="J174" s="251"/>
      <c r="K174" s="251"/>
      <c r="L174" s="257"/>
      <c r="M174" s="258"/>
      <c r="N174" s="259"/>
      <c r="O174" s="259"/>
      <c r="P174" s="259"/>
      <c r="Q174" s="259"/>
      <c r="R174" s="259"/>
      <c r="S174" s="259"/>
      <c r="T174" s="260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61" t="s">
        <v>137</v>
      </c>
      <c r="AU174" s="261" t="s">
        <v>85</v>
      </c>
      <c r="AV174" s="13" t="s">
        <v>85</v>
      </c>
      <c r="AW174" s="13" t="s">
        <v>31</v>
      </c>
      <c r="AX174" s="13" t="s">
        <v>75</v>
      </c>
      <c r="AY174" s="261" t="s">
        <v>128</v>
      </c>
    </row>
    <row r="175" s="14" customFormat="1">
      <c r="A175" s="14"/>
      <c r="B175" s="262"/>
      <c r="C175" s="263"/>
      <c r="D175" s="252" t="s">
        <v>137</v>
      </c>
      <c r="E175" s="264" t="s">
        <v>1</v>
      </c>
      <c r="F175" s="265" t="s">
        <v>140</v>
      </c>
      <c r="G175" s="263"/>
      <c r="H175" s="266">
        <v>3312</v>
      </c>
      <c r="I175" s="267"/>
      <c r="J175" s="263"/>
      <c r="K175" s="263"/>
      <c r="L175" s="268"/>
      <c r="M175" s="269"/>
      <c r="N175" s="270"/>
      <c r="O175" s="270"/>
      <c r="P175" s="270"/>
      <c r="Q175" s="270"/>
      <c r="R175" s="270"/>
      <c r="S175" s="270"/>
      <c r="T175" s="271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72" t="s">
        <v>137</v>
      </c>
      <c r="AU175" s="272" t="s">
        <v>85</v>
      </c>
      <c r="AV175" s="14" t="s">
        <v>135</v>
      </c>
      <c r="AW175" s="14" t="s">
        <v>31</v>
      </c>
      <c r="AX175" s="14" t="s">
        <v>83</v>
      </c>
      <c r="AY175" s="272" t="s">
        <v>128</v>
      </c>
    </row>
    <row r="176" s="2" customFormat="1" ht="16.5" customHeight="1">
      <c r="A176" s="38"/>
      <c r="B176" s="39"/>
      <c r="C176" s="273" t="s">
        <v>8</v>
      </c>
      <c r="D176" s="273" t="s">
        <v>147</v>
      </c>
      <c r="E176" s="274" t="s">
        <v>212</v>
      </c>
      <c r="F176" s="275" t="s">
        <v>213</v>
      </c>
      <c r="G176" s="276" t="s">
        <v>180</v>
      </c>
      <c r="H176" s="277">
        <v>3312</v>
      </c>
      <c r="I176" s="278"/>
      <c r="J176" s="279">
        <f>ROUND(I176*H176,2)</f>
        <v>0</v>
      </c>
      <c r="K176" s="280"/>
      <c r="L176" s="281"/>
      <c r="M176" s="282" t="s">
        <v>1</v>
      </c>
      <c r="N176" s="283" t="s">
        <v>40</v>
      </c>
      <c r="O176" s="91"/>
      <c r="P176" s="246">
        <f>O176*H176</f>
        <v>0</v>
      </c>
      <c r="Q176" s="246">
        <v>0.00040999999999999999</v>
      </c>
      <c r="R176" s="246">
        <f>Q176*H176</f>
        <v>1.35792</v>
      </c>
      <c r="S176" s="246">
        <v>0</v>
      </c>
      <c r="T176" s="247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48" t="s">
        <v>151</v>
      </c>
      <c r="AT176" s="248" t="s">
        <v>147</v>
      </c>
      <c r="AU176" s="248" t="s">
        <v>85</v>
      </c>
      <c r="AY176" s="17" t="s">
        <v>128</v>
      </c>
      <c r="BE176" s="249">
        <f>IF(N176="základní",J176,0)</f>
        <v>0</v>
      </c>
      <c r="BF176" s="249">
        <f>IF(N176="snížená",J176,0)</f>
        <v>0</v>
      </c>
      <c r="BG176" s="249">
        <f>IF(N176="zákl. přenesená",J176,0)</f>
        <v>0</v>
      </c>
      <c r="BH176" s="249">
        <f>IF(N176="sníž. přenesená",J176,0)</f>
        <v>0</v>
      </c>
      <c r="BI176" s="249">
        <f>IF(N176="nulová",J176,0)</f>
        <v>0</v>
      </c>
      <c r="BJ176" s="17" t="s">
        <v>83</v>
      </c>
      <c r="BK176" s="249">
        <f>ROUND(I176*H176,2)</f>
        <v>0</v>
      </c>
      <c r="BL176" s="17" t="s">
        <v>135</v>
      </c>
      <c r="BM176" s="248" t="s">
        <v>214</v>
      </c>
    </row>
    <row r="177" s="15" customFormat="1">
      <c r="A177" s="15"/>
      <c r="B177" s="284"/>
      <c r="C177" s="285"/>
      <c r="D177" s="252" t="s">
        <v>137</v>
      </c>
      <c r="E177" s="286" t="s">
        <v>1</v>
      </c>
      <c r="F177" s="287" t="s">
        <v>158</v>
      </c>
      <c r="G177" s="285"/>
      <c r="H177" s="286" t="s">
        <v>1</v>
      </c>
      <c r="I177" s="288"/>
      <c r="J177" s="285"/>
      <c r="K177" s="285"/>
      <c r="L177" s="289"/>
      <c r="M177" s="290"/>
      <c r="N177" s="291"/>
      <c r="O177" s="291"/>
      <c r="P177" s="291"/>
      <c r="Q177" s="291"/>
      <c r="R177" s="291"/>
      <c r="S177" s="291"/>
      <c r="T177" s="292"/>
      <c r="U177" s="15"/>
      <c r="V177" s="15"/>
      <c r="W177" s="15"/>
      <c r="X177" s="15"/>
      <c r="Y177" s="15"/>
      <c r="Z177" s="15"/>
      <c r="AA177" s="15"/>
      <c r="AB177" s="15"/>
      <c r="AC177" s="15"/>
      <c r="AD177" s="15"/>
      <c r="AE177" s="15"/>
      <c r="AT177" s="293" t="s">
        <v>137</v>
      </c>
      <c r="AU177" s="293" t="s">
        <v>85</v>
      </c>
      <c r="AV177" s="15" t="s">
        <v>83</v>
      </c>
      <c r="AW177" s="15" t="s">
        <v>31</v>
      </c>
      <c r="AX177" s="15" t="s">
        <v>75</v>
      </c>
      <c r="AY177" s="293" t="s">
        <v>128</v>
      </c>
    </row>
    <row r="178" s="13" customFormat="1">
      <c r="A178" s="13"/>
      <c r="B178" s="250"/>
      <c r="C178" s="251"/>
      <c r="D178" s="252" t="s">
        <v>137</v>
      </c>
      <c r="E178" s="253" t="s">
        <v>1</v>
      </c>
      <c r="F178" s="254" t="s">
        <v>207</v>
      </c>
      <c r="G178" s="251"/>
      <c r="H178" s="255">
        <v>3312</v>
      </c>
      <c r="I178" s="256"/>
      <c r="J178" s="251"/>
      <c r="K178" s="251"/>
      <c r="L178" s="257"/>
      <c r="M178" s="258"/>
      <c r="N178" s="259"/>
      <c r="O178" s="259"/>
      <c r="P178" s="259"/>
      <c r="Q178" s="259"/>
      <c r="R178" s="259"/>
      <c r="S178" s="259"/>
      <c r="T178" s="260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61" t="s">
        <v>137</v>
      </c>
      <c r="AU178" s="261" t="s">
        <v>85</v>
      </c>
      <c r="AV178" s="13" t="s">
        <v>85</v>
      </c>
      <c r="AW178" s="13" t="s">
        <v>31</v>
      </c>
      <c r="AX178" s="13" t="s">
        <v>75</v>
      </c>
      <c r="AY178" s="261" t="s">
        <v>128</v>
      </c>
    </row>
    <row r="179" s="14" customFormat="1">
      <c r="A179" s="14"/>
      <c r="B179" s="262"/>
      <c r="C179" s="263"/>
      <c r="D179" s="252" t="s">
        <v>137</v>
      </c>
      <c r="E179" s="264" t="s">
        <v>1</v>
      </c>
      <c r="F179" s="265" t="s">
        <v>140</v>
      </c>
      <c r="G179" s="263"/>
      <c r="H179" s="266">
        <v>3312</v>
      </c>
      <c r="I179" s="267"/>
      <c r="J179" s="263"/>
      <c r="K179" s="263"/>
      <c r="L179" s="268"/>
      <c r="M179" s="269"/>
      <c r="N179" s="270"/>
      <c r="O179" s="270"/>
      <c r="P179" s="270"/>
      <c r="Q179" s="270"/>
      <c r="R179" s="270"/>
      <c r="S179" s="270"/>
      <c r="T179" s="271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72" t="s">
        <v>137</v>
      </c>
      <c r="AU179" s="272" t="s">
        <v>85</v>
      </c>
      <c r="AV179" s="14" t="s">
        <v>135</v>
      </c>
      <c r="AW179" s="14" t="s">
        <v>31</v>
      </c>
      <c r="AX179" s="14" t="s">
        <v>83</v>
      </c>
      <c r="AY179" s="272" t="s">
        <v>128</v>
      </c>
    </row>
    <row r="180" s="2" customFormat="1" ht="16.5" customHeight="1">
      <c r="A180" s="38"/>
      <c r="B180" s="39"/>
      <c r="C180" s="273" t="s">
        <v>215</v>
      </c>
      <c r="D180" s="273" t="s">
        <v>147</v>
      </c>
      <c r="E180" s="274" t="s">
        <v>216</v>
      </c>
      <c r="F180" s="275" t="s">
        <v>217</v>
      </c>
      <c r="G180" s="276" t="s">
        <v>180</v>
      </c>
      <c r="H180" s="277">
        <v>9936</v>
      </c>
      <c r="I180" s="278"/>
      <c r="J180" s="279">
        <f>ROUND(I180*H180,2)</f>
        <v>0</v>
      </c>
      <c r="K180" s="280"/>
      <c r="L180" s="281"/>
      <c r="M180" s="282" t="s">
        <v>1</v>
      </c>
      <c r="N180" s="283" t="s">
        <v>40</v>
      </c>
      <c r="O180" s="91"/>
      <c r="P180" s="246">
        <f>O180*H180</f>
        <v>0</v>
      </c>
      <c r="Q180" s="246">
        <v>5.0000000000000002E-05</v>
      </c>
      <c r="R180" s="246">
        <f>Q180*H180</f>
        <v>0.49680000000000002</v>
      </c>
      <c r="S180" s="246">
        <v>0</v>
      </c>
      <c r="T180" s="247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48" t="s">
        <v>151</v>
      </c>
      <c r="AT180" s="248" t="s">
        <v>147</v>
      </c>
      <c r="AU180" s="248" t="s">
        <v>85</v>
      </c>
      <c r="AY180" s="17" t="s">
        <v>128</v>
      </c>
      <c r="BE180" s="249">
        <f>IF(N180="základní",J180,0)</f>
        <v>0</v>
      </c>
      <c r="BF180" s="249">
        <f>IF(N180="snížená",J180,0)</f>
        <v>0</v>
      </c>
      <c r="BG180" s="249">
        <f>IF(N180="zákl. přenesená",J180,0)</f>
        <v>0</v>
      </c>
      <c r="BH180" s="249">
        <f>IF(N180="sníž. přenesená",J180,0)</f>
        <v>0</v>
      </c>
      <c r="BI180" s="249">
        <f>IF(N180="nulová",J180,0)</f>
        <v>0</v>
      </c>
      <c r="BJ180" s="17" t="s">
        <v>83</v>
      </c>
      <c r="BK180" s="249">
        <f>ROUND(I180*H180,2)</f>
        <v>0</v>
      </c>
      <c r="BL180" s="17" t="s">
        <v>135</v>
      </c>
      <c r="BM180" s="248" t="s">
        <v>218</v>
      </c>
    </row>
    <row r="181" s="15" customFormat="1">
      <c r="A181" s="15"/>
      <c r="B181" s="284"/>
      <c r="C181" s="285"/>
      <c r="D181" s="252" t="s">
        <v>137</v>
      </c>
      <c r="E181" s="286" t="s">
        <v>1</v>
      </c>
      <c r="F181" s="287" t="s">
        <v>158</v>
      </c>
      <c r="G181" s="285"/>
      <c r="H181" s="286" t="s">
        <v>1</v>
      </c>
      <c r="I181" s="288"/>
      <c r="J181" s="285"/>
      <c r="K181" s="285"/>
      <c r="L181" s="289"/>
      <c r="M181" s="290"/>
      <c r="N181" s="291"/>
      <c r="O181" s="291"/>
      <c r="P181" s="291"/>
      <c r="Q181" s="291"/>
      <c r="R181" s="291"/>
      <c r="S181" s="291"/>
      <c r="T181" s="292"/>
      <c r="U181" s="15"/>
      <c r="V181" s="15"/>
      <c r="W181" s="15"/>
      <c r="X181" s="15"/>
      <c r="Y181" s="15"/>
      <c r="Z181" s="15"/>
      <c r="AA181" s="15"/>
      <c r="AB181" s="15"/>
      <c r="AC181" s="15"/>
      <c r="AD181" s="15"/>
      <c r="AE181" s="15"/>
      <c r="AT181" s="293" t="s">
        <v>137</v>
      </c>
      <c r="AU181" s="293" t="s">
        <v>85</v>
      </c>
      <c r="AV181" s="15" t="s">
        <v>83</v>
      </c>
      <c r="AW181" s="15" t="s">
        <v>31</v>
      </c>
      <c r="AX181" s="15" t="s">
        <v>75</v>
      </c>
      <c r="AY181" s="293" t="s">
        <v>128</v>
      </c>
    </row>
    <row r="182" s="13" customFormat="1">
      <c r="A182" s="13"/>
      <c r="B182" s="250"/>
      <c r="C182" s="251"/>
      <c r="D182" s="252" t="s">
        <v>137</v>
      </c>
      <c r="E182" s="253" t="s">
        <v>1</v>
      </c>
      <c r="F182" s="254" t="s">
        <v>219</v>
      </c>
      <c r="G182" s="251"/>
      <c r="H182" s="255">
        <v>9936</v>
      </c>
      <c r="I182" s="256"/>
      <c r="J182" s="251"/>
      <c r="K182" s="251"/>
      <c r="L182" s="257"/>
      <c r="M182" s="258"/>
      <c r="N182" s="259"/>
      <c r="O182" s="259"/>
      <c r="P182" s="259"/>
      <c r="Q182" s="259"/>
      <c r="R182" s="259"/>
      <c r="S182" s="259"/>
      <c r="T182" s="260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61" t="s">
        <v>137</v>
      </c>
      <c r="AU182" s="261" t="s">
        <v>85</v>
      </c>
      <c r="AV182" s="13" t="s">
        <v>85</v>
      </c>
      <c r="AW182" s="13" t="s">
        <v>31</v>
      </c>
      <c r="AX182" s="13" t="s">
        <v>75</v>
      </c>
      <c r="AY182" s="261" t="s">
        <v>128</v>
      </c>
    </row>
    <row r="183" s="14" customFormat="1">
      <c r="A183" s="14"/>
      <c r="B183" s="262"/>
      <c r="C183" s="263"/>
      <c r="D183" s="252" t="s">
        <v>137</v>
      </c>
      <c r="E183" s="264" t="s">
        <v>1</v>
      </c>
      <c r="F183" s="265" t="s">
        <v>140</v>
      </c>
      <c r="G183" s="263"/>
      <c r="H183" s="266">
        <v>9936</v>
      </c>
      <c r="I183" s="267"/>
      <c r="J183" s="263"/>
      <c r="K183" s="263"/>
      <c r="L183" s="268"/>
      <c r="M183" s="269"/>
      <c r="N183" s="270"/>
      <c r="O183" s="270"/>
      <c r="P183" s="270"/>
      <c r="Q183" s="270"/>
      <c r="R183" s="270"/>
      <c r="S183" s="270"/>
      <c r="T183" s="271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72" t="s">
        <v>137</v>
      </c>
      <c r="AU183" s="272" t="s">
        <v>85</v>
      </c>
      <c r="AV183" s="14" t="s">
        <v>135</v>
      </c>
      <c r="AW183" s="14" t="s">
        <v>31</v>
      </c>
      <c r="AX183" s="14" t="s">
        <v>83</v>
      </c>
      <c r="AY183" s="272" t="s">
        <v>128</v>
      </c>
    </row>
    <row r="184" s="2" customFormat="1" ht="55.5" customHeight="1">
      <c r="A184" s="38"/>
      <c r="B184" s="39"/>
      <c r="C184" s="236" t="s">
        <v>220</v>
      </c>
      <c r="D184" s="236" t="s">
        <v>131</v>
      </c>
      <c r="E184" s="237" t="s">
        <v>221</v>
      </c>
      <c r="F184" s="238" t="s">
        <v>222</v>
      </c>
      <c r="G184" s="239" t="s">
        <v>180</v>
      </c>
      <c r="H184" s="240">
        <v>3312</v>
      </c>
      <c r="I184" s="241"/>
      <c r="J184" s="242">
        <f>ROUND(I184*H184,2)</f>
        <v>0</v>
      </c>
      <c r="K184" s="243"/>
      <c r="L184" s="44"/>
      <c r="M184" s="244" t="s">
        <v>1</v>
      </c>
      <c r="N184" s="245" t="s">
        <v>40</v>
      </c>
      <c r="O184" s="91"/>
      <c r="P184" s="246">
        <f>O184*H184</f>
        <v>0</v>
      </c>
      <c r="Q184" s="246">
        <v>0</v>
      </c>
      <c r="R184" s="246">
        <f>Q184*H184</f>
        <v>0</v>
      </c>
      <c r="S184" s="246">
        <v>0</v>
      </c>
      <c r="T184" s="247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48" t="s">
        <v>135</v>
      </c>
      <c r="AT184" s="248" t="s">
        <v>131</v>
      </c>
      <c r="AU184" s="248" t="s">
        <v>85</v>
      </c>
      <c r="AY184" s="17" t="s">
        <v>128</v>
      </c>
      <c r="BE184" s="249">
        <f>IF(N184="základní",J184,0)</f>
        <v>0</v>
      </c>
      <c r="BF184" s="249">
        <f>IF(N184="snížená",J184,0)</f>
        <v>0</v>
      </c>
      <c r="BG184" s="249">
        <f>IF(N184="zákl. přenesená",J184,0)</f>
        <v>0</v>
      </c>
      <c r="BH184" s="249">
        <f>IF(N184="sníž. přenesená",J184,0)</f>
        <v>0</v>
      </c>
      <c r="BI184" s="249">
        <f>IF(N184="nulová",J184,0)</f>
        <v>0</v>
      </c>
      <c r="BJ184" s="17" t="s">
        <v>83</v>
      </c>
      <c r="BK184" s="249">
        <f>ROUND(I184*H184,2)</f>
        <v>0</v>
      </c>
      <c r="BL184" s="17" t="s">
        <v>135</v>
      </c>
      <c r="BM184" s="248" t="s">
        <v>223</v>
      </c>
    </row>
    <row r="185" s="13" customFormat="1">
      <c r="A185" s="13"/>
      <c r="B185" s="250"/>
      <c r="C185" s="251"/>
      <c r="D185" s="252" t="s">
        <v>137</v>
      </c>
      <c r="E185" s="253" t="s">
        <v>1</v>
      </c>
      <c r="F185" s="254" t="s">
        <v>224</v>
      </c>
      <c r="G185" s="251"/>
      <c r="H185" s="255">
        <v>3312</v>
      </c>
      <c r="I185" s="256"/>
      <c r="J185" s="251"/>
      <c r="K185" s="251"/>
      <c r="L185" s="257"/>
      <c r="M185" s="258"/>
      <c r="N185" s="259"/>
      <c r="O185" s="259"/>
      <c r="P185" s="259"/>
      <c r="Q185" s="259"/>
      <c r="R185" s="259"/>
      <c r="S185" s="259"/>
      <c r="T185" s="260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61" t="s">
        <v>137</v>
      </c>
      <c r="AU185" s="261" t="s">
        <v>85</v>
      </c>
      <c r="AV185" s="13" t="s">
        <v>85</v>
      </c>
      <c r="AW185" s="13" t="s">
        <v>31</v>
      </c>
      <c r="AX185" s="13" t="s">
        <v>75</v>
      </c>
      <c r="AY185" s="261" t="s">
        <v>128</v>
      </c>
    </row>
    <row r="186" s="14" customFormat="1">
      <c r="A186" s="14"/>
      <c r="B186" s="262"/>
      <c r="C186" s="263"/>
      <c r="D186" s="252" t="s">
        <v>137</v>
      </c>
      <c r="E186" s="264" t="s">
        <v>1</v>
      </c>
      <c r="F186" s="265" t="s">
        <v>140</v>
      </c>
      <c r="G186" s="263"/>
      <c r="H186" s="266">
        <v>3312</v>
      </c>
      <c r="I186" s="267"/>
      <c r="J186" s="263"/>
      <c r="K186" s="263"/>
      <c r="L186" s="268"/>
      <c r="M186" s="269"/>
      <c r="N186" s="270"/>
      <c r="O186" s="270"/>
      <c r="P186" s="270"/>
      <c r="Q186" s="270"/>
      <c r="R186" s="270"/>
      <c r="S186" s="270"/>
      <c r="T186" s="271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72" t="s">
        <v>137</v>
      </c>
      <c r="AU186" s="272" t="s">
        <v>85</v>
      </c>
      <c r="AV186" s="14" t="s">
        <v>135</v>
      </c>
      <c r="AW186" s="14" t="s">
        <v>31</v>
      </c>
      <c r="AX186" s="14" t="s">
        <v>83</v>
      </c>
      <c r="AY186" s="272" t="s">
        <v>128</v>
      </c>
    </row>
    <row r="187" s="2" customFormat="1" ht="55.5" customHeight="1">
      <c r="A187" s="38"/>
      <c r="B187" s="39"/>
      <c r="C187" s="236" t="s">
        <v>225</v>
      </c>
      <c r="D187" s="236" t="s">
        <v>131</v>
      </c>
      <c r="E187" s="237" t="s">
        <v>226</v>
      </c>
      <c r="F187" s="238" t="s">
        <v>227</v>
      </c>
      <c r="G187" s="239" t="s">
        <v>180</v>
      </c>
      <c r="H187" s="240">
        <v>9936</v>
      </c>
      <c r="I187" s="241"/>
      <c r="J187" s="242">
        <f>ROUND(I187*H187,2)</f>
        <v>0</v>
      </c>
      <c r="K187" s="243"/>
      <c r="L187" s="44"/>
      <c r="M187" s="244" t="s">
        <v>1</v>
      </c>
      <c r="N187" s="245" t="s">
        <v>40</v>
      </c>
      <c r="O187" s="91"/>
      <c r="P187" s="246">
        <f>O187*H187</f>
        <v>0</v>
      </c>
      <c r="Q187" s="246">
        <v>0</v>
      </c>
      <c r="R187" s="246">
        <f>Q187*H187</f>
        <v>0</v>
      </c>
      <c r="S187" s="246">
        <v>0</v>
      </c>
      <c r="T187" s="247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248" t="s">
        <v>135</v>
      </c>
      <c r="AT187" s="248" t="s">
        <v>131</v>
      </c>
      <c r="AU187" s="248" t="s">
        <v>85</v>
      </c>
      <c r="AY187" s="17" t="s">
        <v>128</v>
      </c>
      <c r="BE187" s="249">
        <f>IF(N187="základní",J187,0)</f>
        <v>0</v>
      </c>
      <c r="BF187" s="249">
        <f>IF(N187="snížená",J187,0)</f>
        <v>0</v>
      </c>
      <c r="BG187" s="249">
        <f>IF(N187="zákl. přenesená",J187,0)</f>
        <v>0</v>
      </c>
      <c r="BH187" s="249">
        <f>IF(N187="sníž. přenesená",J187,0)</f>
        <v>0</v>
      </c>
      <c r="BI187" s="249">
        <f>IF(N187="nulová",J187,0)</f>
        <v>0</v>
      </c>
      <c r="BJ187" s="17" t="s">
        <v>83</v>
      </c>
      <c r="BK187" s="249">
        <f>ROUND(I187*H187,2)</f>
        <v>0</v>
      </c>
      <c r="BL187" s="17" t="s">
        <v>135</v>
      </c>
      <c r="BM187" s="248" t="s">
        <v>228</v>
      </c>
    </row>
    <row r="188" s="13" customFormat="1">
      <c r="A188" s="13"/>
      <c r="B188" s="250"/>
      <c r="C188" s="251"/>
      <c r="D188" s="252" t="s">
        <v>137</v>
      </c>
      <c r="E188" s="253" t="s">
        <v>1</v>
      </c>
      <c r="F188" s="254" t="s">
        <v>229</v>
      </c>
      <c r="G188" s="251"/>
      <c r="H188" s="255">
        <v>9936</v>
      </c>
      <c r="I188" s="256"/>
      <c r="J188" s="251"/>
      <c r="K188" s="251"/>
      <c r="L188" s="257"/>
      <c r="M188" s="258"/>
      <c r="N188" s="259"/>
      <c r="O188" s="259"/>
      <c r="P188" s="259"/>
      <c r="Q188" s="259"/>
      <c r="R188" s="259"/>
      <c r="S188" s="259"/>
      <c r="T188" s="260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61" t="s">
        <v>137</v>
      </c>
      <c r="AU188" s="261" t="s">
        <v>85</v>
      </c>
      <c r="AV188" s="13" t="s">
        <v>85</v>
      </c>
      <c r="AW188" s="13" t="s">
        <v>31</v>
      </c>
      <c r="AX188" s="13" t="s">
        <v>75</v>
      </c>
      <c r="AY188" s="261" t="s">
        <v>128</v>
      </c>
    </row>
    <row r="189" s="14" customFormat="1">
      <c r="A189" s="14"/>
      <c r="B189" s="262"/>
      <c r="C189" s="263"/>
      <c r="D189" s="252" t="s">
        <v>137</v>
      </c>
      <c r="E189" s="264" t="s">
        <v>1</v>
      </c>
      <c r="F189" s="265" t="s">
        <v>140</v>
      </c>
      <c r="G189" s="263"/>
      <c r="H189" s="266">
        <v>9936</v>
      </c>
      <c r="I189" s="267"/>
      <c r="J189" s="263"/>
      <c r="K189" s="263"/>
      <c r="L189" s="268"/>
      <c r="M189" s="269"/>
      <c r="N189" s="270"/>
      <c r="O189" s="270"/>
      <c r="P189" s="270"/>
      <c r="Q189" s="270"/>
      <c r="R189" s="270"/>
      <c r="S189" s="270"/>
      <c r="T189" s="271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72" t="s">
        <v>137</v>
      </c>
      <c r="AU189" s="272" t="s">
        <v>85</v>
      </c>
      <c r="AV189" s="14" t="s">
        <v>135</v>
      </c>
      <c r="AW189" s="14" t="s">
        <v>31</v>
      </c>
      <c r="AX189" s="14" t="s">
        <v>83</v>
      </c>
      <c r="AY189" s="272" t="s">
        <v>128</v>
      </c>
    </row>
    <row r="190" s="2" customFormat="1" ht="111.75" customHeight="1">
      <c r="A190" s="38"/>
      <c r="B190" s="39"/>
      <c r="C190" s="236" t="s">
        <v>230</v>
      </c>
      <c r="D190" s="236" t="s">
        <v>131</v>
      </c>
      <c r="E190" s="237" t="s">
        <v>231</v>
      </c>
      <c r="F190" s="238" t="s">
        <v>232</v>
      </c>
      <c r="G190" s="239" t="s">
        <v>233</v>
      </c>
      <c r="H190" s="240">
        <v>1.3500000000000001</v>
      </c>
      <c r="I190" s="241"/>
      <c r="J190" s="242">
        <f>ROUND(I190*H190,2)</f>
        <v>0</v>
      </c>
      <c r="K190" s="243"/>
      <c r="L190" s="44"/>
      <c r="M190" s="244" t="s">
        <v>1</v>
      </c>
      <c r="N190" s="245" t="s">
        <v>40</v>
      </c>
      <c r="O190" s="91"/>
      <c r="P190" s="246">
        <f>O190*H190</f>
        <v>0</v>
      </c>
      <c r="Q190" s="246">
        <v>0</v>
      </c>
      <c r="R190" s="246">
        <f>Q190*H190</f>
        <v>0</v>
      </c>
      <c r="S190" s="246">
        <v>0</v>
      </c>
      <c r="T190" s="247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48" t="s">
        <v>135</v>
      </c>
      <c r="AT190" s="248" t="s">
        <v>131</v>
      </c>
      <c r="AU190" s="248" t="s">
        <v>85</v>
      </c>
      <c r="AY190" s="17" t="s">
        <v>128</v>
      </c>
      <c r="BE190" s="249">
        <f>IF(N190="základní",J190,0)</f>
        <v>0</v>
      </c>
      <c r="BF190" s="249">
        <f>IF(N190="snížená",J190,0)</f>
        <v>0</v>
      </c>
      <c r="BG190" s="249">
        <f>IF(N190="zákl. přenesená",J190,0)</f>
        <v>0</v>
      </c>
      <c r="BH190" s="249">
        <f>IF(N190="sníž. přenesená",J190,0)</f>
        <v>0</v>
      </c>
      <c r="BI190" s="249">
        <f>IF(N190="nulová",J190,0)</f>
        <v>0</v>
      </c>
      <c r="BJ190" s="17" t="s">
        <v>83</v>
      </c>
      <c r="BK190" s="249">
        <f>ROUND(I190*H190,2)</f>
        <v>0</v>
      </c>
      <c r="BL190" s="17" t="s">
        <v>135</v>
      </c>
      <c r="BM190" s="248" t="s">
        <v>234</v>
      </c>
    </row>
    <row r="191" s="13" customFormat="1">
      <c r="A191" s="13"/>
      <c r="B191" s="250"/>
      <c r="C191" s="251"/>
      <c r="D191" s="252" t="s">
        <v>137</v>
      </c>
      <c r="E191" s="253" t="s">
        <v>1</v>
      </c>
      <c r="F191" s="254" t="s">
        <v>235</v>
      </c>
      <c r="G191" s="251"/>
      <c r="H191" s="255">
        <v>1.3500000000000001</v>
      </c>
      <c r="I191" s="256"/>
      <c r="J191" s="251"/>
      <c r="K191" s="251"/>
      <c r="L191" s="257"/>
      <c r="M191" s="258"/>
      <c r="N191" s="259"/>
      <c r="O191" s="259"/>
      <c r="P191" s="259"/>
      <c r="Q191" s="259"/>
      <c r="R191" s="259"/>
      <c r="S191" s="259"/>
      <c r="T191" s="260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61" t="s">
        <v>137</v>
      </c>
      <c r="AU191" s="261" t="s">
        <v>85</v>
      </c>
      <c r="AV191" s="13" t="s">
        <v>85</v>
      </c>
      <c r="AW191" s="13" t="s">
        <v>31</v>
      </c>
      <c r="AX191" s="13" t="s">
        <v>75</v>
      </c>
      <c r="AY191" s="261" t="s">
        <v>128</v>
      </c>
    </row>
    <row r="192" s="14" customFormat="1">
      <c r="A192" s="14"/>
      <c r="B192" s="262"/>
      <c r="C192" s="263"/>
      <c r="D192" s="252" t="s">
        <v>137</v>
      </c>
      <c r="E192" s="264" t="s">
        <v>1</v>
      </c>
      <c r="F192" s="265" t="s">
        <v>140</v>
      </c>
      <c r="G192" s="263"/>
      <c r="H192" s="266">
        <v>1.3500000000000001</v>
      </c>
      <c r="I192" s="267"/>
      <c r="J192" s="263"/>
      <c r="K192" s="263"/>
      <c r="L192" s="268"/>
      <c r="M192" s="269"/>
      <c r="N192" s="270"/>
      <c r="O192" s="270"/>
      <c r="P192" s="270"/>
      <c r="Q192" s="270"/>
      <c r="R192" s="270"/>
      <c r="S192" s="270"/>
      <c r="T192" s="271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72" t="s">
        <v>137</v>
      </c>
      <c r="AU192" s="272" t="s">
        <v>85</v>
      </c>
      <c r="AV192" s="14" t="s">
        <v>135</v>
      </c>
      <c r="AW192" s="14" t="s">
        <v>31</v>
      </c>
      <c r="AX192" s="14" t="s">
        <v>83</v>
      </c>
      <c r="AY192" s="272" t="s">
        <v>128</v>
      </c>
    </row>
    <row r="193" s="2" customFormat="1" ht="100.5" customHeight="1">
      <c r="A193" s="38"/>
      <c r="B193" s="39"/>
      <c r="C193" s="236" t="s">
        <v>236</v>
      </c>
      <c r="D193" s="236" t="s">
        <v>131</v>
      </c>
      <c r="E193" s="237" t="s">
        <v>237</v>
      </c>
      <c r="F193" s="238" t="s">
        <v>238</v>
      </c>
      <c r="G193" s="239" t="s">
        <v>239</v>
      </c>
      <c r="H193" s="240">
        <v>66</v>
      </c>
      <c r="I193" s="241"/>
      <c r="J193" s="242">
        <f>ROUND(I193*H193,2)</f>
        <v>0</v>
      </c>
      <c r="K193" s="243"/>
      <c r="L193" s="44"/>
      <c r="M193" s="244" t="s">
        <v>1</v>
      </c>
      <c r="N193" s="245" t="s">
        <v>40</v>
      </c>
      <c r="O193" s="91"/>
      <c r="P193" s="246">
        <f>O193*H193</f>
        <v>0</v>
      </c>
      <c r="Q193" s="246">
        <v>0</v>
      </c>
      <c r="R193" s="246">
        <f>Q193*H193</f>
        <v>0</v>
      </c>
      <c r="S193" s="246">
        <v>0</v>
      </c>
      <c r="T193" s="247">
        <f>S193*H193</f>
        <v>0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248" t="s">
        <v>135</v>
      </c>
      <c r="AT193" s="248" t="s">
        <v>131</v>
      </c>
      <c r="AU193" s="248" t="s">
        <v>85</v>
      </c>
      <c r="AY193" s="17" t="s">
        <v>128</v>
      </c>
      <c r="BE193" s="249">
        <f>IF(N193="základní",J193,0)</f>
        <v>0</v>
      </c>
      <c r="BF193" s="249">
        <f>IF(N193="snížená",J193,0)</f>
        <v>0</v>
      </c>
      <c r="BG193" s="249">
        <f>IF(N193="zákl. přenesená",J193,0)</f>
        <v>0</v>
      </c>
      <c r="BH193" s="249">
        <f>IF(N193="sníž. přenesená",J193,0)</f>
        <v>0</v>
      </c>
      <c r="BI193" s="249">
        <f>IF(N193="nulová",J193,0)</f>
        <v>0</v>
      </c>
      <c r="BJ193" s="17" t="s">
        <v>83</v>
      </c>
      <c r="BK193" s="249">
        <f>ROUND(I193*H193,2)</f>
        <v>0</v>
      </c>
      <c r="BL193" s="17" t="s">
        <v>135</v>
      </c>
      <c r="BM193" s="248" t="s">
        <v>240</v>
      </c>
    </row>
    <row r="194" s="13" customFormat="1">
      <c r="A194" s="13"/>
      <c r="B194" s="250"/>
      <c r="C194" s="251"/>
      <c r="D194" s="252" t="s">
        <v>137</v>
      </c>
      <c r="E194" s="253" t="s">
        <v>1</v>
      </c>
      <c r="F194" s="254" t="s">
        <v>241</v>
      </c>
      <c r="G194" s="251"/>
      <c r="H194" s="255">
        <v>16</v>
      </c>
      <c r="I194" s="256"/>
      <c r="J194" s="251"/>
      <c r="K194" s="251"/>
      <c r="L194" s="257"/>
      <c r="M194" s="258"/>
      <c r="N194" s="259"/>
      <c r="O194" s="259"/>
      <c r="P194" s="259"/>
      <c r="Q194" s="259"/>
      <c r="R194" s="259"/>
      <c r="S194" s="259"/>
      <c r="T194" s="260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61" t="s">
        <v>137</v>
      </c>
      <c r="AU194" s="261" t="s">
        <v>85</v>
      </c>
      <c r="AV194" s="13" t="s">
        <v>85</v>
      </c>
      <c r="AW194" s="13" t="s">
        <v>31</v>
      </c>
      <c r="AX194" s="13" t="s">
        <v>75</v>
      </c>
      <c r="AY194" s="261" t="s">
        <v>128</v>
      </c>
    </row>
    <row r="195" s="13" customFormat="1">
      <c r="A195" s="13"/>
      <c r="B195" s="250"/>
      <c r="C195" s="251"/>
      <c r="D195" s="252" t="s">
        <v>137</v>
      </c>
      <c r="E195" s="253" t="s">
        <v>1</v>
      </c>
      <c r="F195" s="254" t="s">
        <v>242</v>
      </c>
      <c r="G195" s="251"/>
      <c r="H195" s="255">
        <v>40</v>
      </c>
      <c r="I195" s="256"/>
      <c r="J195" s="251"/>
      <c r="K195" s="251"/>
      <c r="L195" s="257"/>
      <c r="M195" s="258"/>
      <c r="N195" s="259"/>
      <c r="O195" s="259"/>
      <c r="P195" s="259"/>
      <c r="Q195" s="259"/>
      <c r="R195" s="259"/>
      <c r="S195" s="259"/>
      <c r="T195" s="260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61" t="s">
        <v>137</v>
      </c>
      <c r="AU195" s="261" t="s">
        <v>85</v>
      </c>
      <c r="AV195" s="13" t="s">
        <v>85</v>
      </c>
      <c r="AW195" s="13" t="s">
        <v>31</v>
      </c>
      <c r="AX195" s="13" t="s">
        <v>75</v>
      </c>
      <c r="AY195" s="261" t="s">
        <v>128</v>
      </c>
    </row>
    <row r="196" s="13" customFormat="1">
      <c r="A196" s="13"/>
      <c r="B196" s="250"/>
      <c r="C196" s="251"/>
      <c r="D196" s="252" t="s">
        <v>137</v>
      </c>
      <c r="E196" s="253" t="s">
        <v>1</v>
      </c>
      <c r="F196" s="254" t="s">
        <v>243</v>
      </c>
      <c r="G196" s="251"/>
      <c r="H196" s="255">
        <v>10</v>
      </c>
      <c r="I196" s="256"/>
      <c r="J196" s="251"/>
      <c r="K196" s="251"/>
      <c r="L196" s="257"/>
      <c r="M196" s="258"/>
      <c r="N196" s="259"/>
      <c r="O196" s="259"/>
      <c r="P196" s="259"/>
      <c r="Q196" s="259"/>
      <c r="R196" s="259"/>
      <c r="S196" s="259"/>
      <c r="T196" s="260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61" t="s">
        <v>137</v>
      </c>
      <c r="AU196" s="261" t="s">
        <v>85</v>
      </c>
      <c r="AV196" s="13" t="s">
        <v>85</v>
      </c>
      <c r="AW196" s="13" t="s">
        <v>31</v>
      </c>
      <c r="AX196" s="13" t="s">
        <v>75</v>
      </c>
      <c r="AY196" s="261" t="s">
        <v>128</v>
      </c>
    </row>
    <row r="197" s="14" customFormat="1">
      <c r="A197" s="14"/>
      <c r="B197" s="262"/>
      <c r="C197" s="263"/>
      <c r="D197" s="252" t="s">
        <v>137</v>
      </c>
      <c r="E197" s="264" t="s">
        <v>1</v>
      </c>
      <c r="F197" s="265" t="s">
        <v>140</v>
      </c>
      <c r="G197" s="263"/>
      <c r="H197" s="266">
        <v>66</v>
      </c>
      <c r="I197" s="267"/>
      <c r="J197" s="263"/>
      <c r="K197" s="263"/>
      <c r="L197" s="268"/>
      <c r="M197" s="269"/>
      <c r="N197" s="270"/>
      <c r="O197" s="270"/>
      <c r="P197" s="270"/>
      <c r="Q197" s="270"/>
      <c r="R197" s="270"/>
      <c r="S197" s="270"/>
      <c r="T197" s="271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72" t="s">
        <v>137</v>
      </c>
      <c r="AU197" s="272" t="s">
        <v>85</v>
      </c>
      <c r="AV197" s="14" t="s">
        <v>135</v>
      </c>
      <c r="AW197" s="14" t="s">
        <v>31</v>
      </c>
      <c r="AX197" s="14" t="s">
        <v>83</v>
      </c>
      <c r="AY197" s="272" t="s">
        <v>128</v>
      </c>
    </row>
    <row r="198" s="2" customFormat="1" ht="89.25" customHeight="1">
      <c r="A198" s="38"/>
      <c r="B198" s="39"/>
      <c r="C198" s="236" t="s">
        <v>244</v>
      </c>
      <c r="D198" s="236" t="s">
        <v>131</v>
      </c>
      <c r="E198" s="237" t="s">
        <v>245</v>
      </c>
      <c r="F198" s="238" t="s">
        <v>246</v>
      </c>
      <c r="G198" s="239" t="s">
        <v>156</v>
      </c>
      <c r="H198" s="240">
        <v>2700</v>
      </c>
      <c r="I198" s="241"/>
      <c r="J198" s="242">
        <f>ROUND(I198*H198,2)</f>
        <v>0</v>
      </c>
      <c r="K198" s="243"/>
      <c r="L198" s="44"/>
      <c r="M198" s="244" t="s">
        <v>1</v>
      </c>
      <c r="N198" s="245" t="s">
        <v>40</v>
      </c>
      <c r="O198" s="91"/>
      <c r="P198" s="246">
        <f>O198*H198</f>
        <v>0</v>
      </c>
      <c r="Q198" s="246">
        <v>0</v>
      </c>
      <c r="R198" s="246">
        <f>Q198*H198</f>
        <v>0</v>
      </c>
      <c r="S198" s="246">
        <v>0</v>
      </c>
      <c r="T198" s="247">
        <f>S198*H198</f>
        <v>0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248" t="s">
        <v>135</v>
      </c>
      <c r="AT198" s="248" t="s">
        <v>131</v>
      </c>
      <c r="AU198" s="248" t="s">
        <v>85</v>
      </c>
      <c r="AY198" s="17" t="s">
        <v>128</v>
      </c>
      <c r="BE198" s="249">
        <f>IF(N198="základní",J198,0)</f>
        <v>0</v>
      </c>
      <c r="BF198" s="249">
        <f>IF(N198="snížená",J198,0)</f>
        <v>0</v>
      </c>
      <c r="BG198" s="249">
        <f>IF(N198="zákl. přenesená",J198,0)</f>
        <v>0</v>
      </c>
      <c r="BH198" s="249">
        <f>IF(N198="sníž. přenesená",J198,0)</f>
        <v>0</v>
      </c>
      <c r="BI198" s="249">
        <f>IF(N198="nulová",J198,0)</f>
        <v>0</v>
      </c>
      <c r="BJ198" s="17" t="s">
        <v>83</v>
      </c>
      <c r="BK198" s="249">
        <f>ROUND(I198*H198,2)</f>
        <v>0</v>
      </c>
      <c r="BL198" s="17" t="s">
        <v>135</v>
      </c>
      <c r="BM198" s="248" t="s">
        <v>247</v>
      </c>
    </row>
    <row r="199" s="13" customFormat="1">
      <c r="A199" s="13"/>
      <c r="B199" s="250"/>
      <c r="C199" s="251"/>
      <c r="D199" s="252" t="s">
        <v>137</v>
      </c>
      <c r="E199" s="253" t="s">
        <v>1</v>
      </c>
      <c r="F199" s="254" t="s">
        <v>248</v>
      </c>
      <c r="G199" s="251"/>
      <c r="H199" s="255">
        <v>2700</v>
      </c>
      <c r="I199" s="256"/>
      <c r="J199" s="251"/>
      <c r="K199" s="251"/>
      <c r="L199" s="257"/>
      <c r="M199" s="258"/>
      <c r="N199" s="259"/>
      <c r="O199" s="259"/>
      <c r="P199" s="259"/>
      <c r="Q199" s="259"/>
      <c r="R199" s="259"/>
      <c r="S199" s="259"/>
      <c r="T199" s="260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61" t="s">
        <v>137</v>
      </c>
      <c r="AU199" s="261" t="s">
        <v>85</v>
      </c>
      <c r="AV199" s="13" t="s">
        <v>85</v>
      </c>
      <c r="AW199" s="13" t="s">
        <v>31</v>
      </c>
      <c r="AX199" s="13" t="s">
        <v>75</v>
      </c>
      <c r="AY199" s="261" t="s">
        <v>128</v>
      </c>
    </row>
    <row r="200" s="14" customFormat="1">
      <c r="A200" s="14"/>
      <c r="B200" s="262"/>
      <c r="C200" s="263"/>
      <c r="D200" s="252" t="s">
        <v>137</v>
      </c>
      <c r="E200" s="264" t="s">
        <v>1</v>
      </c>
      <c r="F200" s="265" t="s">
        <v>140</v>
      </c>
      <c r="G200" s="263"/>
      <c r="H200" s="266">
        <v>2700</v>
      </c>
      <c r="I200" s="267"/>
      <c r="J200" s="263"/>
      <c r="K200" s="263"/>
      <c r="L200" s="268"/>
      <c r="M200" s="269"/>
      <c r="N200" s="270"/>
      <c r="O200" s="270"/>
      <c r="P200" s="270"/>
      <c r="Q200" s="270"/>
      <c r="R200" s="270"/>
      <c r="S200" s="270"/>
      <c r="T200" s="271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72" t="s">
        <v>137</v>
      </c>
      <c r="AU200" s="272" t="s">
        <v>85</v>
      </c>
      <c r="AV200" s="14" t="s">
        <v>135</v>
      </c>
      <c r="AW200" s="14" t="s">
        <v>31</v>
      </c>
      <c r="AX200" s="14" t="s">
        <v>83</v>
      </c>
      <c r="AY200" s="272" t="s">
        <v>128</v>
      </c>
    </row>
    <row r="201" s="2" customFormat="1" ht="33" customHeight="1">
      <c r="A201" s="38"/>
      <c r="B201" s="39"/>
      <c r="C201" s="236" t="s">
        <v>249</v>
      </c>
      <c r="D201" s="236" t="s">
        <v>131</v>
      </c>
      <c r="E201" s="237" t="s">
        <v>250</v>
      </c>
      <c r="F201" s="238" t="s">
        <v>251</v>
      </c>
      <c r="G201" s="239" t="s">
        <v>156</v>
      </c>
      <c r="H201" s="240">
        <v>20</v>
      </c>
      <c r="I201" s="241"/>
      <c r="J201" s="242">
        <f>ROUND(I201*H201,2)</f>
        <v>0</v>
      </c>
      <c r="K201" s="243"/>
      <c r="L201" s="44"/>
      <c r="M201" s="244" t="s">
        <v>1</v>
      </c>
      <c r="N201" s="245" t="s">
        <v>40</v>
      </c>
      <c r="O201" s="91"/>
      <c r="P201" s="246">
        <f>O201*H201</f>
        <v>0</v>
      </c>
      <c r="Q201" s="246">
        <v>0</v>
      </c>
      <c r="R201" s="246">
        <f>Q201*H201</f>
        <v>0</v>
      </c>
      <c r="S201" s="246">
        <v>0</v>
      </c>
      <c r="T201" s="247">
        <f>S201*H201</f>
        <v>0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248" t="s">
        <v>135</v>
      </c>
      <c r="AT201" s="248" t="s">
        <v>131</v>
      </c>
      <c r="AU201" s="248" t="s">
        <v>85</v>
      </c>
      <c r="AY201" s="17" t="s">
        <v>128</v>
      </c>
      <c r="BE201" s="249">
        <f>IF(N201="základní",J201,0)</f>
        <v>0</v>
      </c>
      <c r="BF201" s="249">
        <f>IF(N201="snížená",J201,0)</f>
        <v>0</v>
      </c>
      <c r="BG201" s="249">
        <f>IF(N201="zákl. přenesená",J201,0)</f>
        <v>0</v>
      </c>
      <c r="BH201" s="249">
        <f>IF(N201="sníž. přenesená",J201,0)</f>
        <v>0</v>
      </c>
      <c r="BI201" s="249">
        <f>IF(N201="nulová",J201,0)</f>
        <v>0</v>
      </c>
      <c r="BJ201" s="17" t="s">
        <v>83</v>
      </c>
      <c r="BK201" s="249">
        <f>ROUND(I201*H201,2)</f>
        <v>0</v>
      </c>
      <c r="BL201" s="17" t="s">
        <v>135</v>
      </c>
      <c r="BM201" s="248" t="s">
        <v>252</v>
      </c>
    </row>
    <row r="202" s="13" customFormat="1">
      <c r="A202" s="13"/>
      <c r="B202" s="250"/>
      <c r="C202" s="251"/>
      <c r="D202" s="252" t="s">
        <v>137</v>
      </c>
      <c r="E202" s="253" t="s">
        <v>1</v>
      </c>
      <c r="F202" s="254" t="s">
        <v>253</v>
      </c>
      <c r="G202" s="251"/>
      <c r="H202" s="255">
        <v>20</v>
      </c>
      <c r="I202" s="256"/>
      <c r="J202" s="251"/>
      <c r="K202" s="251"/>
      <c r="L202" s="257"/>
      <c r="M202" s="258"/>
      <c r="N202" s="259"/>
      <c r="O202" s="259"/>
      <c r="P202" s="259"/>
      <c r="Q202" s="259"/>
      <c r="R202" s="259"/>
      <c r="S202" s="259"/>
      <c r="T202" s="260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61" t="s">
        <v>137</v>
      </c>
      <c r="AU202" s="261" t="s">
        <v>85</v>
      </c>
      <c r="AV202" s="13" t="s">
        <v>85</v>
      </c>
      <c r="AW202" s="13" t="s">
        <v>31</v>
      </c>
      <c r="AX202" s="13" t="s">
        <v>75</v>
      </c>
      <c r="AY202" s="261" t="s">
        <v>128</v>
      </c>
    </row>
    <row r="203" s="14" customFormat="1">
      <c r="A203" s="14"/>
      <c r="B203" s="262"/>
      <c r="C203" s="263"/>
      <c r="D203" s="252" t="s">
        <v>137</v>
      </c>
      <c r="E203" s="264" t="s">
        <v>1</v>
      </c>
      <c r="F203" s="265" t="s">
        <v>140</v>
      </c>
      <c r="G203" s="263"/>
      <c r="H203" s="266">
        <v>20</v>
      </c>
      <c r="I203" s="267"/>
      <c r="J203" s="263"/>
      <c r="K203" s="263"/>
      <c r="L203" s="268"/>
      <c r="M203" s="269"/>
      <c r="N203" s="270"/>
      <c r="O203" s="270"/>
      <c r="P203" s="270"/>
      <c r="Q203" s="270"/>
      <c r="R203" s="270"/>
      <c r="S203" s="270"/>
      <c r="T203" s="271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72" t="s">
        <v>137</v>
      </c>
      <c r="AU203" s="272" t="s">
        <v>85</v>
      </c>
      <c r="AV203" s="14" t="s">
        <v>135</v>
      </c>
      <c r="AW203" s="14" t="s">
        <v>31</v>
      </c>
      <c r="AX203" s="14" t="s">
        <v>83</v>
      </c>
      <c r="AY203" s="272" t="s">
        <v>128</v>
      </c>
    </row>
    <row r="204" s="2" customFormat="1" ht="44.25" customHeight="1">
      <c r="A204" s="38"/>
      <c r="B204" s="39"/>
      <c r="C204" s="236" t="s">
        <v>254</v>
      </c>
      <c r="D204" s="236" t="s">
        <v>131</v>
      </c>
      <c r="E204" s="237" t="s">
        <v>255</v>
      </c>
      <c r="F204" s="238" t="s">
        <v>256</v>
      </c>
      <c r="G204" s="239" t="s">
        <v>257</v>
      </c>
      <c r="H204" s="240">
        <v>18</v>
      </c>
      <c r="I204" s="241"/>
      <c r="J204" s="242">
        <f>ROUND(I204*H204,2)</f>
        <v>0</v>
      </c>
      <c r="K204" s="243"/>
      <c r="L204" s="44"/>
      <c r="M204" s="244" t="s">
        <v>1</v>
      </c>
      <c r="N204" s="245" t="s">
        <v>40</v>
      </c>
      <c r="O204" s="91"/>
      <c r="P204" s="246">
        <f>O204*H204</f>
        <v>0</v>
      </c>
      <c r="Q204" s="246">
        <v>0</v>
      </c>
      <c r="R204" s="246">
        <f>Q204*H204</f>
        <v>0</v>
      </c>
      <c r="S204" s="246">
        <v>0</v>
      </c>
      <c r="T204" s="247">
        <f>S204*H204</f>
        <v>0</v>
      </c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R204" s="248" t="s">
        <v>135</v>
      </c>
      <c r="AT204" s="248" t="s">
        <v>131</v>
      </c>
      <c r="AU204" s="248" t="s">
        <v>85</v>
      </c>
      <c r="AY204" s="17" t="s">
        <v>128</v>
      </c>
      <c r="BE204" s="249">
        <f>IF(N204="základní",J204,0)</f>
        <v>0</v>
      </c>
      <c r="BF204" s="249">
        <f>IF(N204="snížená",J204,0)</f>
        <v>0</v>
      </c>
      <c r="BG204" s="249">
        <f>IF(N204="zákl. přenesená",J204,0)</f>
        <v>0</v>
      </c>
      <c r="BH204" s="249">
        <f>IF(N204="sníž. přenesená",J204,0)</f>
        <v>0</v>
      </c>
      <c r="BI204" s="249">
        <f>IF(N204="nulová",J204,0)</f>
        <v>0</v>
      </c>
      <c r="BJ204" s="17" t="s">
        <v>83</v>
      </c>
      <c r="BK204" s="249">
        <f>ROUND(I204*H204,2)</f>
        <v>0</v>
      </c>
      <c r="BL204" s="17" t="s">
        <v>135</v>
      </c>
      <c r="BM204" s="248" t="s">
        <v>258</v>
      </c>
    </row>
    <row r="205" s="13" customFormat="1">
      <c r="A205" s="13"/>
      <c r="B205" s="250"/>
      <c r="C205" s="251"/>
      <c r="D205" s="252" t="s">
        <v>137</v>
      </c>
      <c r="E205" s="253" t="s">
        <v>1</v>
      </c>
      <c r="F205" s="254" t="s">
        <v>259</v>
      </c>
      <c r="G205" s="251"/>
      <c r="H205" s="255">
        <v>10</v>
      </c>
      <c r="I205" s="256"/>
      <c r="J205" s="251"/>
      <c r="K205" s="251"/>
      <c r="L205" s="257"/>
      <c r="M205" s="258"/>
      <c r="N205" s="259"/>
      <c r="O205" s="259"/>
      <c r="P205" s="259"/>
      <c r="Q205" s="259"/>
      <c r="R205" s="259"/>
      <c r="S205" s="259"/>
      <c r="T205" s="260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61" t="s">
        <v>137</v>
      </c>
      <c r="AU205" s="261" t="s">
        <v>85</v>
      </c>
      <c r="AV205" s="13" t="s">
        <v>85</v>
      </c>
      <c r="AW205" s="13" t="s">
        <v>31</v>
      </c>
      <c r="AX205" s="13" t="s">
        <v>75</v>
      </c>
      <c r="AY205" s="261" t="s">
        <v>128</v>
      </c>
    </row>
    <row r="206" s="13" customFormat="1">
      <c r="A206" s="13"/>
      <c r="B206" s="250"/>
      <c r="C206" s="251"/>
      <c r="D206" s="252" t="s">
        <v>137</v>
      </c>
      <c r="E206" s="253" t="s">
        <v>1</v>
      </c>
      <c r="F206" s="254" t="s">
        <v>260</v>
      </c>
      <c r="G206" s="251"/>
      <c r="H206" s="255">
        <v>8</v>
      </c>
      <c r="I206" s="256"/>
      <c r="J206" s="251"/>
      <c r="K206" s="251"/>
      <c r="L206" s="257"/>
      <c r="M206" s="258"/>
      <c r="N206" s="259"/>
      <c r="O206" s="259"/>
      <c r="P206" s="259"/>
      <c r="Q206" s="259"/>
      <c r="R206" s="259"/>
      <c r="S206" s="259"/>
      <c r="T206" s="260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61" t="s">
        <v>137</v>
      </c>
      <c r="AU206" s="261" t="s">
        <v>85</v>
      </c>
      <c r="AV206" s="13" t="s">
        <v>85</v>
      </c>
      <c r="AW206" s="13" t="s">
        <v>31</v>
      </c>
      <c r="AX206" s="13" t="s">
        <v>75</v>
      </c>
      <c r="AY206" s="261" t="s">
        <v>128</v>
      </c>
    </row>
    <row r="207" s="14" customFormat="1">
      <c r="A207" s="14"/>
      <c r="B207" s="262"/>
      <c r="C207" s="263"/>
      <c r="D207" s="252" t="s">
        <v>137</v>
      </c>
      <c r="E207" s="264" t="s">
        <v>1</v>
      </c>
      <c r="F207" s="265" t="s">
        <v>140</v>
      </c>
      <c r="G207" s="263"/>
      <c r="H207" s="266">
        <v>18</v>
      </c>
      <c r="I207" s="267"/>
      <c r="J207" s="263"/>
      <c r="K207" s="263"/>
      <c r="L207" s="268"/>
      <c r="M207" s="269"/>
      <c r="N207" s="270"/>
      <c r="O207" s="270"/>
      <c r="P207" s="270"/>
      <c r="Q207" s="270"/>
      <c r="R207" s="270"/>
      <c r="S207" s="270"/>
      <c r="T207" s="271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72" t="s">
        <v>137</v>
      </c>
      <c r="AU207" s="272" t="s">
        <v>85</v>
      </c>
      <c r="AV207" s="14" t="s">
        <v>135</v>
      </c>
      <c r="AW207" s="14" t="s">
        <v>31</v>
      </c>
      <c r="AX207" s="14" t="s">
        <v>83</v>
      </c>
      <c r="AY207" s="272" t="s">
        <v>128</v>
      </c>
    </row>
    <row r="208" s="2" customFormat="1" ht="78" customHeight="1">
      <c r="A208" s="38"/>
      <c r="B208" s="39"/>
      <c r="C208" s="236" t="s">
        <v>261</v>
      </c>
      <c r="D208" s="236" t="s">
        <v>131</v>
      </c>
      <c r="E208" s="237" t="s">
        <v>262</v>
      </c>
      <c r="F208" s="238" t="s">
        <v>263</v>
      </c>
      <c r="G208" s="239" t="s">
        <v>257</v>
      </c>
      <c r="H208" s="240">
        <v>15</v>
      </c>
      <c r="I208" s="241"/>
      <c r="J208" s="242">
        <f>ROUND(I208*H208,2)</f>
        <v>0</v>
      </c>
      <c r="K208" s="243"/>
      <c r="L208" s="44"/>
      <c r="M208" s="244" t="s">
        <v>1</v>
      </c>
      <c r="N208" s="245" t="s">
        <v>40</v>
      </c>
      <c r="O208" s="91"/>
      <c r="P208" s="246">
        <f>O208*H208</f>
        <v>0</v>
      </c>
      <c r="Q208" s="246">
        <v>0</v>
      </c>
      <c r="R208" s="246">
        <f>Q208*H208</f>
        <v>0</v>
      </c>
      <c r="S208" s="246">
        <v>0</v>
      </c>
      <c r="T208" s="247">
        <f>S208*H208</f>
        <v>0</v>
      </c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R208" s="248" t="s">
        <v>135</v>
      </c>
      <c r="AT208" s="248" t="s">
        <v>131</v>
      </c>
      <c r="AU208" s="248" t="s">
        <v>85</v>
      </c>
      <c r="AY208" s="17" t="s">
        <v>128</v>
      </c>
      <c r="BE208" s="249">
        <f>IF(N208="základní",J208,0)</f>
        <v>0</v>
      </c>
      <c r="BF208" s="249">
        <f>IF(N208="snížená",J208,0)</f>
        <v>0</v>
      </c>
      <c r="BG208" s="249">
        <f>IF(N208="zákl. přenesená",J208,0)</f>
        <v>0</v>
      </c>
      <c r="BH208" s="249">
        <f>IF(N208="sníž. přenesená",J208,0)</f>
        <v>0</v>
      </c>
      <c r="BI208" s="249">
        <f>IF(N208="nulová",J208,0)</f>
        <v>0</v>
      </c>
      <c r="BJ208" s="17" t="s">
        <v>83</v>
      </c>
      <c r="BK208" s="249">
        <f>ROUND(I208*H208,2)</f>
        <v>0</v>
      </c>
      <c r="BL208" s="17" t="s">
        <v>135</v>
      </c>
      <c r="BM208" s="248" t="s">
        <v>264</v>
      </c>
    </row>
    <row r="209" s="13" customFormat="1">
      <c r="A209" s="13"/>
      <c r="B209" s="250"/>
      <c r="C209" s="251"/>
      <c r="D209" s="252" t="s">
        <v>137</v>
      </c>
      <c r="E209" s="253" t="s">
        <v>1</v>
      </c>
      <c r="F209" s="254" t="s">
        <v>265</v>
      </c>
      <c r="G209" s="251"/>
      <c r="H209" s="255">
        <v>15</v>
      </c>
      <c r="I209" s="256"/>
      <c r="J209" s="251"/>
      <c r="K209" s="251"/>
      <c r="L209" s="257"/>
      <c r="M209" s="258"/>
      <c r="N209" s="259"/>
      <c r="O209" s="259"/>
      <c r="P209" s="259"/>
      <c r="Q209" s="259"/>
      <c r="R209" s="259"/>
      <c r="S209" s="259"/>
      <c r="T209" s="260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61" t="s">
        <v>137</v>
      </c>
      <c r="AU209" s="261" t="s">
        <v>85</v>
      </c>
      <c r="AV209" s="13" t="s">
        <v>85</v>
      </c>
      <c r="AW209" s="13" t="s">
        <v>31</v>
      </c>
      <c r="AX209" s="13" t="s">
        <v>75</v>
      </c>
      <c r="AY209" s="261" t="s">
        <v>128</v>
      </c>
    </row>
    <row r="210" s="14" customFormat="1">
      <c r="A210" s="14"/>
      <c r="B210" s="262"/>
      <c r="C210" s="263"/>
      <c r="D210" s="252" t="s">
        <v>137</v>
      </c>
      <c r="E210" s="264" t="s">
        <v>1</v>
      </c>
      <c r="F210" s="265" t="s">
        <v>140</v>
      </c>
      <c r="G210" s="263"/>
      <c r="H210" s="266">
        <v>15</v>
      </c>
      <c r="I210" s="267"/>
      <c r="J210" s="263"/>
      <c r="K210" s="263"/>
      <c r="L210" s="268"/>
      <c r="M210" s="269"/>
      <c r="N210" s="270"/>
      <c r="O210" s="270"/>
      <c r="P210" s="270"/>
      <c r="Q210" s="270"/>
      <c r="R210" s="270"/>
      <c r="S210" s="270"/>
      <c r="T210" s="271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72" t="s">
        <v>137</v>
      </c>
      <c r="AU210" s="272" t="s">
        <v>85</v>
      </c>
      <c r="AV210" s="14" t="s">
        <v>135</v>
      </c>
      <c r="AW210" s="14" t="s">
        <v>31</v>
      </c>
      <c r="AX210" s="14" t="s">
        <v>83</v>
      </c>
      <c r="AY210" s="272" t="s">
        <v>128</v>
      </c>
    </row>
    <row r="211" s="12" customFormat="1" ht="25.92" customHeight="1">
      <c r="A211" s="12"/>
      <c r="B211" s="220"/>
      <c r="C211" s="221"/>
      <c r="D211" s="222" t="s">
        <v>74</v>
      </c>
      <c r="E211" s="223" t="s">
        <v>266</v>
      </c>
      <c r="F211" s="223" t="s">
        <v>267</v>
      </c>
      <c r="G211" s="221"/>
      <c r="H211" s="221"/>
      <c r="I211" s="224"/>
      <c r="J211" s="225">
        <f>BK211</f>
        <v>0</v>
      </c>
      <c r="K211" s="221"/>
      <c r="L211" s="226"/>
      <c r="M211" s="227"/>
      <c r="N211" s="228"/>
      <c r="O211" s="228"/>
      <c r="P211" s="229">
        <f>SUM(P212:P230)</f>
        <v>0</v>
      </c>
      <c r="Q211" s="228"/>
      <c r="R211" s="229">
        <f>SUM(R212:R230)</f>
        <v>4.2000000000000002</v>
      </c>
      <c r="S211" s="228"/>
      <c r="T211" s="230">
        <f>SUM(T212:T230)</f>
        <v>0</v>
      </c>
      <c r="U211" s="12"/>
      <c r="V211" s="12"/>
      <c r="W211" s="12"/>
      <c r="X211" s="12"/>
      <c r="Y211" s="12"/>
      <c r="Z211" s="12"/>
      <c r="AA211" s="12"/>
      <c r="AB211" s="12"/>
      <c r="AC211" s="12"/>
      <c r="AD211" s="12"/>
      <c r="AE211" s="12"/>
      <c r="AR211" s="231" t="s">
        <v>135</v>
      </c>
      <c r="AT211" s="232" t="s">
        <v>74</v>
      </c>
      <c r="AU211" s="232" t="s">
        <v>75</v>
      </c>
      <c r="AY211" s="231" t="s">
        <v>128</v>
      </c>
      <c r="BK211" s="233">
        <f>SUM(BK212:BK230)</f>
        <v>0</v>
      </c>
    </row>
    <row r="212" s="2" customFormat="1" ht="21.75" customHeight="1">
      <c r="A212" s="38"/>
      <c r="B212" s="39"/>
      <c r="C212" s="273" t="s">
        <v>268</v>
      </c>
      <c r="D212" s="273" t="s">
        <v>147</v>
      </c>
      <c r="E212" s="274" t="s">
        <v>269</v>
      </c>
      <c r="F212" s="275" t="s">
        <v>270</v>
      </c>
      <c r="G212" s="276" t="s">
        <v>150</v>
      </c>
      <c r="H212" s="277">
        <v>4.2000000000000002</v>
      </c>
      <c r="I212" s="278"/>
      <c r="J212" s="279">
        <f>ROUND(I212*H212,2)</f>
        <v>0</v>
      </c>
      <c r="K212" s="280"/>
      <c r="L212" s="281"/>
      <c r="M212" s="282" t="s">
        <v>1</v>
      </c>
      <c r="N212" s="283" t="s">
        <v>40</v>
      </c>
      <c r="O212" s="91"/>
      <c r="P212" s="246">
        <f>O212*H212</f>
        <v>0</v>
      </c>
      <c r="Q212" s="246">
        <v>1</v>
      </c>
      <c r="R212" s="246">
        <f>Q212*H212</f>
        <v>4.2000000000000002</v>
      </c>
      <c r="S212" s="246">
        <v>0</v>
      </c>
      <c r="T212" s="247">
        <f>S212*H212</f>
        <v>0</v>
      </c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R212" s="248" t="s">
        <v>271</v>
      </c>
      <c r="AT212" s="248" t="s">
        <v>147</v>
      </c>
      <c r="AU212" s="248" t="s">
        <v>83</v>
      </c>
      <c r="AY212" s="17" t="s">
        <v>128</v>
      </c>
      <c r="BE212" s="249">
        <f>IF(N212="základní",J212,0)</f>
        <v>0</v>
      </c>
      <c r="BF212" s="249">
        <f>IF(N212="snížená",J212,0)</f>
        <v>0</v>
      </c>
      <c r="BG212" s="249">
        <f>IF(N212="zákl. přenesená",J212,0)</f>
        <v>0</v>
      </c>
      <c r="BH212" s="249">
        <f>IF(N212="sníž. přenesená",J212,0)</f>
        <v>0</v>
      </c>
      <c r="BI212" s="249">
        <f>IF(N212="nulová",J212,0)</f>
        <v>0</v>
      </c>
      <c r="BJ212" s="17" t="s">
        <v>83</v>
      </c>
      <c r="BK212" s="249">
        <f>ROUND(I212*H212,2)</f>
        <v>0</v>
      </c>
      <c r="BL212" s="17" t="s">
        <v>271</v>
      </c>
      <c r="BM212" s="248" t="s">
        <v>272</v>
      </c>
    </row>
    <row r="213" s="13" customFormat="1">
      <c r="A213" s="13"/>
      <c r="B213" s="250"/>
      <c r="C213" s="251"/>
      <c r="D213" s="252" t="s">
        <v>137</v>
      </c>
      <c r="E213" s="253" t="s">
        <v>1</v>
      </c>
      <c r="F213" s="254" t="s">
        <v>273</v>
      </c>
      <c r="G213" s="251"/>
      <c r="H213" s="255">
        <v>4.2000000000000002</v>
      </c>
      <c r="I213" s="256"/>
      <c r="J213" s="251"/>
      <c r="K213" s="251"/>
      <c r="L213" s="257"/>
      <c r="M213" s="258"/>
      <c r="N213" s="259"/>
      <c r="O213" s="259"/>
      <c r="P213" s="259"/>
      <c r="Q213" s="259"/>
      <c r="R213" s="259"/>
      <c r="S213" s="259"/>
      <c r="T213" s="260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61" t="s">
        <v>137</v>
      </c>
      <c r="AU213" s="261" t="s">
        <v>83</v>
      </c>
      <c r="AV213" s="13" t="s">
        <v>85</v>
      </c>
      <c r="AW213" s="13" t="s">
        <v>31</v>
      </c>
      <c r="AX213" s="13" t="s">
        <v>75</v>
      </c>
      <c r="AY213" s="261" t="s">
        <v>128</v>
      </c>
    </row>
    <row r="214" s="14" customFormat="1">
      <c r="A214" s="14"/>
      <c r="B214" s="262"/>
      <c r="C214" s="263"/>
      <c r="D214" s="252" t="s">
        <v>137</v>
      </c>
      <c r="E214" s="264" t="s">
        <v>1</v>
      </c>
      <c r="F214" s="265" t="s">
        <v>140</v>
      </c>
      <c r="G214" s="263"/>
      <c r="H214" s="266">
        <v>4.2000000000000002</v>
      </c>
      <c r="I214" s="267"/>
      <c r="J214" s="263"/>
      <c r="K214" s="263"/>
      <c r="L214" s="268"/>
      <c r="M214" s="269"/>
      <c r="N214" s="270"/>
      <c r="O214" s="270"/>
      <c r="P214" s="270"/>
      <c r="Q214" s="270"/>
      <c r="R214" s="270"/>
      <c r="S214" s="270"/>
      <c r="T214" s="271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72" t="s">
        <v>137</v>
      </c>
      <c r="AU214" s="272" t="s">
        <v>83</v>
      </c>
      <c r="AV214" s="14" t="s">
        <v>135</v>
      </c>
      <c r="AW214" s="14" t="s">
        <v>31</v>
      </c>
      <c r="AX214" s="14" t="s">
        <v>83</v>
      </c>
      <c r="AY214" s="272" t="s">
        <v>128</v>
      </c>
    </row>
    <row r="215" s="2" customFormat="1" ht="178.5" customHeight="1">
      <c r="A215" s="38"/>
      <c r="B215" s="39"/>
      <c r="C215" s="236" t="s">
        <v>274</v>
      </c>
      <c r="D215" s="236" t="s">
        <v>131</v>
      </c>
      <c r="E215" s="237" t="s">
        <v>275</v>
      </c>
      <c r="F215" s="238" t="s">
        <v>276</v>
      </c>
      <c r="G215" s="239" t="s">
        <v>150</v>
      </c>
      <c r="H215" s="240">
        <v>12.48</v>
      </c>
      <c r="I215" s="241"/>
      <c r="J215" s="242">
        <f>ROUND(I215*H215,2)</f>
        <v>0</v>
      </c>
      <c r="K215" s="243"/>
      <c r="L215" s="44"/>
      <c r="M215" s="244" t="s">
        <v>1</v>
      </c>
      <c r="N215" s="245" t="s">
        <v>40</v>
      </c>
      <c r="O215" s="91"/>
      <c r="P215" s="246">
        <f>O215*H215</f>
        <v>0</v>
      </c>
      <c r="Q215" s="246">
        <v>0</v>
      </c>
      <c r="R215" s="246">
        <f>Q215*H215</f>
        <v>0</v>
      </c>
      <c r="S215" s="246">
        <v>0</v>
      </c>
      <c r="T215" s="247">
        <f>S215*H215</f>
        <v>0</v>
      </c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R215" s="248" t="s">
        <v>271</v>
      </c>
      <c r="AT215" s="248" t="s">
        <v>131</v>
      </c>
      <c r="AU215" s="248" t="s">
        <v>83</v>
      </c>
      <c r="AY215" s="17" t="s">
        <v>128</v>
      </c>
      <c r="BE215" s="249">
        <f>IF(N215="základní",J215,0)</f>
        <v>0</v>
      </c>
      <c r="BF215" s="249">
        <f>IF(N215="snížená",J215,0)</f>
        <v>0</v>
      </c>
      <c r="BG215" s="249">
        <f>IF(N215="zákl. přenesená",J215,0)</f>
        <v>0</v>
      </c>
      <c r="BH215" s="249">
        <f>IF(N215="sníž. přenesená",J215,0)</f>
        <v>0</v>
      </c>
      <c r="BI215" s="249">
        <f>IF(N215="nulová",J215,0)</f>
        <v>0</v>
      </c>
      <c r="BJ215" s="17" t="s">
        <v>83</v>
      </c>
      <c r="BK215" s="249">
        <f>ROUND(I215*H215,2)</f>
        <v>0</v>
      </c>
      <c r="BL215" s="17" t="s">
        <v>271</v>
      </c>
      <c r="BM215" s="248" t="s">
        <v>277</v>
      </c>
    </row>
    <row r="216" s="13" customFormat="1">
      <c r="A216" s="13"/>
      <c r="B216" s="250"/>
      <c r="C216" s="251"/>
      <c r="D216" s="252" t="s">
        <v>137</v>
      </c>
      <c r="E216" s="253" t="s">
        <v>1</v>
      </c>
      <c r="F216" s="254" t="s">
        <v>278</v>
      </c>
      <c r="G216" s="251"/>
      <c r="H216" s="255">
        <v>8.2799999999999994</v>
      </c>
      <c r="I216" s="256"/>
      <c r="J216" s="251"/>
      <c r="K216" s="251"/>
      <c r="L216" s="257"/>
      <c r="M216" s="258"/>
      <c r="N216" s="259"/>
      <c r="O216" s="259"/>
      <c r="P216" s="259"/>
      <c r="Q216" s="259"/>
      <c r="R216" s="259"/>
      <c r="S216" s="259"/>
      <c r="T216" s="260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61" t="s">
        <v>137</v>
      </c>
      <c r="AU216" s="261" t="s">
        <v>83</v>
      </c>
      <c r="AV216" s="13" t="s">
        <v>85</v>
      </c>
      <c r="AW216" s="13" t="s">
        <v>31</v>
      </c>
      <c r="AX216" s="13" t="s">
        <v>75</v>
      </c>
      <c r="AY216" s="261" t="s">
        <v>128</v>
      </c>
    </row>
    <row r="217" s="13" customFormat="1">
      <c r="A217" s="13"/>
      <c r="B217" s="250"/>
      <c r="C217" s="251"/>
      <c r="D217" s="252" t="s">
        <v>137</v>
      </c>
      <c r="E217" s="253" t="s">
        <v>1</v>
      </c>
      <c r="F217" s="254" t="s">
        <v>279</v>
      </c>
      <c r="G217" s="251"/>
      <c r="H217" s="255">
        <v>4.2000000000000002</v>
      </c>
      <c r="I217" s="256"/>
      <c r="J217" s="251"/>
      <c r="K217" s="251"/>
      <c r="L217" s="257"/>
      <c r="M217" s="258"/>
      <c r="N217" s="259"/>
      <c r="O217" s="259"/>
      <c r="P217" s="259"/>
      <c r="Q217" s="259"/>
      <c r="R217" s="259"/>
      <c r="S217" s="259"/>
      <c r="T217" s="260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61" t="s">
        <v>137</v>
      </c>
      <c r="AU217" s="261" t="s">
        <v>83</v>
      </c>
      <c r="AV217" s="13" t="s">
        <v>85</v>
      </c>
      <c r="AW217" s="13" t="s">
        <v>31</v>
      </c>
      <c r="AX217" s="13" t="s">
        <v>75</v>
      </c>
      <c r="AY217" s="261" t="s">
        <v>128</v>
      </c>
    </row>
    <row r="218" s="14" customFormat="1">
      <c r="A218" s="14"/>
      <c r="B218" s="262"/>
      <c r="C218" s="263"/>
      <c r="D218" s="252" t="s">
        <v>137</v>
      </c>
      <c r="E218" s="264" t="s">
        <v>1</v>
      </c>
      <c r="F218" s="265" t="s">
        <v>140</v>
      </c>
      <c r="G218" s="263"/>
      <c r="H218" s="266">
        <v>12.48</v>
      </c>
      <c r="I218" s="267"/>
      <c r="J218" s="263"/>
      <c r="K218" s="263"/>
      <c r="L218" s="268"/>
      <c r="M218" s="269"/>
      <c r="N218" s="270"/>
      <c r="O218" s="270"/>
      <c r="P218" s="270"/>
      <c r="Q218" s="270"/>
      <c r="R218" s="270"/>
      <c r="S218" s="270"/>
      <c r="T218" s="271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72" t="s">
        <v>137</v>
      </c>
      <c r="AU218" s="272" t="s">
        <v>83</v>
      </c>
      <c r="AV218" s="14" t="s">
        <v>135</v>
      </c>
      <c r="AW218" s="14" t="s">
        <v>31</v>
      </c>
      <c r="AX218" s="14" t="s">
        <v>83</v>
      </c>
      <c r="AY218" s="272" t="s">
        <v>128</v>
      </c>
    </row>
    <row r="219" s="2" customFormat="1" ht="178.5" customHeight="1">
      <c r="A219" s="38"/>
      <c r="B219" s="39"/>
      <c r="C219" s="236" t="s">
        <v>280</v>
      </c>
      <c r="D219" s="236" t="s">
        <v>131</v>
      </c>
      <c r="E219" s="237" t="s">
        <v>275</v>
      </c>
      <c r="F219" s="238" t="s">
        <v>276</v>
      </c>
      <c r="G219" s="239" t="s">
        <v>150</v>
      </c>
      <c r="H219" s="240">
        <v>30</v>
      </c>
      <c r="I219" s="241"/>
      <c r="J219" s="242">
        <f>ROUND(I219*H219,2)</f>
        <v>0</v>
      </c>
      <c r="K219" s="243"/>
      <c r="L219" s="44"/>
      <c r="M219" s="244" t="s">
        <v>1</v>
      </c>
      <c r="N219" s="245" t="s">
        <v>40</v>
      </c>
      <c r="O219" s="91"/>
      <c r="P219" s="246">
        <f>O219*H219</f>
        <v>0</v>
      </c>
      <c r="Q219" s="246">
        <v>0</v>
      </c>
      <c r="R219" s="246">
        <f>Q219*H219</f>
        <v>0</v>
      </c>
      <c r="S219" s="246">
        <v>0</v>
      </c>
      <c r="T219" s="247">
        <f>S219*H219</f>
        <v>0</v>
      </c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R219" s="248" t="s">
        <v>271</v>
      </c>
      <c r="AT219" s="248" t="s">
        <v>131</v>
      </c>
      <c r="AU219" s="248" t="s">
        <v>83</v>
      </c>
      <c r="AY219" s="17" t="s">
        <v>128</v>
      </c>
      <c r="BE219" s="249">
        <f>IF(N219="základní",J219,0)</f>
        <v>0</v>
      </c>
      <c r="BF219" s="249">
        <f>IF(N219="snížená",J219,0)</f>
        <v>0</v>
      </c>
      <c r="BG219" s="249">
        <f>IF(N219="zákl. přenesená",J219,0)</f>
        <v>0</v>
      </c>
      <c r="BH219" s="249">
        <f>IF(N219="sníž. přenesená",J219,0)</f>
        <v>0</v>
      </c>
      <c r="BI219" s="249">
        <f>IF(N219="nulová",J219,0)</f>
        <v>0</v>
      </c>
      <c r="BJ219" s="17" t="s">
        <v>83</v>
      </c>
      <c r="BK219" s="249">
        <f>ROUND(I219*H219,2)</f>
        <v>0</v>
      </c>
      <c r="BL219" s="17" t="s">
        <v>271</v>
      </c>
      <c r="BM219" s="248" t="s">
        <v>281</v>
      </c>
    </row>
    <row r="220" s="13" customFormat="1">
      <c r="A220" s="13"/>
      <c r="B220" s="250"/>
      <c r="C220" s="251"/>
      <c r="D220" s="252" t="s">
        <v>137</v>
      </c>
      <c r="E220" s="253" t="s">
        <v>1</v>
      </c>
      <c r="F220" s="254" t="s">
        <v>282</v>
      </c>
      <c r="G220" s="251"/>
      <c r="H220" s="255">
        <v>30</v>
      </c>
      <c r="I220" s="256"/>
      <c r="J220" s="251"/>
      <c r="K220" s="251"/>
      <c r="L220" s="257"/>
      <c r="M220" s="258"/>
      <c r="N220" s="259"/>
      <c r="O220" s="259"/>
      <c r="P220" s="259"/>
      <c r="Q220" s="259"/>
      <c r="R220" s="259"/>
      <c r="S220" s="259"/>
      <c r="T220" s="260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61" t="s">
        <v>137</v>
      </c>
      <c r="AU220" s="261" t="s">
        <v>83</v>
      </c>
      <c r="AV220" s="13" t="s">
        <v>85</v>
      </c>
      <c r="AW220" s="13" t="s">
        <v>31</v>
      </c>
      <c r="AX220" s="13" t="s">
        <v>75</v>
      </c>
      <c r="AY220" s="261" t="s">
        <v>128</v>
      </c>
    </row>
    <row r="221" s="14" customFormat="1">
      <c r="A221" s="14"/>
      <c r="B221" s="262"/>
      <c r="C221" s="263"/>
      <c r="D221" s="252" t="s">
        <v>137</v>
      </c>
      <c r="E221" s="264" t="s">
        <v>1</v>
      </c>
      <c r="F221" s="265" t="s">
        <v>140</v>
      </c>
      <c r="G221" s="263"/>
      <c r="H221" s="266">
        <v>30</v>
      </c>
      <c r="I221" s="267"/>
      <c r="J221" s="263"/>
      <c r="K221" s="263"/>
      <c r="L221" s="268"/>
      <c r="M221" s="269"/>
      <c r="N221" s="270"/>
      <c r="O221" s="270"/>
      <c r="P221" s="270"/>
      <c r="Q221" s="270"/>
      <c r="R221" s="270"/>
      <c r="S221" s="270"/>
      <c r="T221" s="271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72" t="s">
        <v>137</v>
      </c>
      <c r="AU221" s="272" t="s">
        <v>83</v>
      </c>
      <c r="AV221" s="14" t="s">
        <v>135</v>
      </c>
      <c r="AW221" s="14" t="s">
        <v>31</v>
      </c>
      <c r="AX221" s="14" t="s">
        <v>83</v>
      </c>
      <c r="AY221" s="272" t="s">
        <v>128</v>
      </c>
    </row>
    <row r="222" s="2" customFormat="1" ht="178.5" customHeight="1">
      <c r="A222" s="38"/>
      <c r="B222" s="39"/>
      <c r="C222" s="236" t="s">
        <v>283</v>
      </c>
      <c r="D222" s="236" t="s">
        <v>131</v>
      </c>
      <c r="E222" s="237" t="s">
        <v>284</v>
      </c>
      <c r="F222" s="238" t="s">
        <v>285</v>
      </c>
      <c r="G222" s="239" t="s">
        <v>150</v>
      </c>
      <c r="H222" s="240">
        <v>1494</v>
      </c>
      <c r="I222" s="241"/>
      <c r="J222" s="242">
        <f>ROUND(I222*H222,2)</f>
        <v>0</v>
      </c>
      <c r="K222" s="243"/>
      <c r="L222" s="44"/>
      <c r="M222" s="244" t="s">
        <v>1</v>
      </c>
      <c r="N222" s="245" t="s">
        <v>40</v>
      </c>
      <c r="O222" s="91"/>
      <c r="P222" s="246">
        <f>O222*H222</f>
        <v>0</v>
      </c>
      <c r="Q222" s="246">
        <v>0</v>
      </c>
      <c r="R222" s="246">
        <f>Q222*H222</f>
        <v>0</v>
      </c>
      <c r="S222" s="246">
        <v>0</v>
      </c>
      <c r="T222" s="247">
        <f>S222*H222</f>
        <v>0</v>
      </c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R222" s="248" t="s">
        <v>271</v>
      </c>
      <c r="AT222" s="248" t="s">
        <v>131</v>
      </c>
      <c r="AU222" s="248" t="s">
        <v>83</v>
      </c>
      <c r="AY222" s="17" t="s">
        <v>128</v>
      </c>
      <c r="BE222" s="249">
        <f>IF(N222="základní",J222,0)</f>
        <v>0</v>
      </c>
      <c r="BF222" s="249">
        <f>IF(N222="snížená",J222,0)</f>
        <v>0</v>
      </c>
      <c r="BG222" s="249">
        <f>IF(N222="zákl. přenesená",J222,0)</f>
        <v>0</v>
      </c>
      <c r="BH222" s="249">
        <f>IF(N222="sníž. přenesená",J222,0)</f>
        <v>0</v>
      </c>
      <c r="BI222" s="249">
        <f>IF(N222="nulová",J222,0)</f>
        <v>0</v>
      </c>
      <c r="BJ222" s="17" t="s">
        <v>83</v>
      </c>
      <c r="BK222" s="249">
        <f>ROUND(I222*H222,2)</f>
        <v>0</v>
      </c>
      <c r="BL222" s="17" t="s">
        <v>271</v>
      </c>
      <c r="BM222" s="248" t="s">
        <v>286</v>
      </c>
    </row>
    <row r="223" s="13" customFormat="1">
      <c r="A223" s="13"/>
      <c r="B223" s="250"/>
      <c r="C223" s="251"/>
      <c r="D223" s="252" t="s">
        <v>137</v>
      </c>
      <c r="E223" s="253" t="s">
        <v>1</v>
      </c>
      <c r="F223" s="254" t="s">
        <v>287</v>
      </c>
      <c r="G223" s="251"/>
      <c r="H223" s="255">
        <v>1494</v>
      </c>
      <c r="I223" s="256"/>
      <c r="J223" s="251"/>
      <c r="K223" s="251"/>
      <c r="L223" s="257"/>
      <c r="M223" s="258"/>
      <c r="N223" s="259"/>
      <c r="O223" s="259"/>
      <c r="P223" s="259"/>
      <c r="Q223" s="259"/>
      <c r="R223" s="259"/>
      <c r="S223" s="259"/>
      <c r="T223" s="260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61" t="s">
        <v>137</v>
      </c>
      <c r="AU223" s="261" t="s">
        <v>83</v>
      </c>
      <c r="AV223" s="13" t="s">
        <v>85</v>
      </c>
      <c r="AW223" s="13" t="s">
        <v>31</v>
      </c>
      <c r="AX223" s="13" t="s">
        <v>75</v>
      </c>
      <c r="AY223" s="261" t="s">
        <v>128</v>
      </c>
    </row>
    <row r="224" s="14" customFormat="1">
      <c r="A224" s="14"/>
      <c r="B224" s="262"/>
      <c r="C224" s="263"/>
      <c r="D224" s="252" t="s">
        <v>137</v>
      </c>
      <c r="E224" s="264" t="s">
        <v>1</v>
      </c>
      <c r="F224" s="265" t="s">
        <v>140</v>
      </c>
      <c r="G224" s="263"/>
      <c r="H224" s="266">
        <v>1494</v>
      </c>
      <c r="I224" s="267"/>
      <c r="J224" s="263"/>
      <c r="K224" s="263"/>
      <c r="L224" s="268"/>
      <c r="M224" s="269"/>
      <c r="N224" s="270"/>
      <c r="O224" s="270"/>
      <c r="P224" s="270"/>
      <c r="Q224" s="270"/>
      <c r="R224" s="270"/>
      <c r="S224" s="270"/>
      <c r="T224" s="271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72" t="s">
        <v>137</v>
      </c>
      <c r="AU224" s="272" t="s">
        <v>83</v>
      </c>
      <c r="AV224" s="14" t="s">
        <v>135</v>
      </c>
      <c r="AW224" s="14" t="s">
        <v>31</v>
      </c>
      <c r="AX224" s="14" t="s">
        <v>83</v>
      </c>
      <c r="AY224" s="272" t="s">
        <v>128</v>
      </c>
    </row>
    <row r="225" s="2" customFormat="1" ht="78" customHeight="1">
      <c r="A225" s="38"/>
      <c r="B225" s="39"/>
      <c r="C225" s="236" t="s">
        <v>288</v>
      </c>
      <c r="D225" s="236" t="s">
        <v>131</v>
      </c>
      <c r="E225" s="237" t="s">
        <v>289</v>
      </c>
      <c r="F225" s="238" t="s">
        <v>290</v>
      </c>
      <c r="G225" s="239" t="s">
        <v>180</v>
      </c>
      <c r="H225" s="240">
        <v>4</v>
      </c>
      <c r="I225" s="241"/>
      <c r="J225" s="242">
        <f>ROUND(I225*H225,2)</f>
        <v>0</v>
      </c>
      <c r="K225" s="243"/>
      <c r="L225" s="44"/>
      <c r="M225" s="244" t="s">
        <v>1</v>
      </c>
      <c r="N225" s="245" t="s">
        <v>40</v>
      </c>
      <c r="O225" s="91"/>
      <c r="P225" s="246">
        <f>O225*H225</f>
        <v>0</v>
      </c>
      <c r="Q225" s="246">
        <v>0</v>
      </c>
      <c r="R225" s="246">
        <f>Q225*H225</f>
        <v>0</v>
      </c>
      <c r="S225" s="246">
        <v>0</v>
      </c>
      <c r="T225" s="247">
        <f>S225*H225</f>
        <v>0</v>
      </c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R225" s="248" t="s">
        <v>271</v>
      </c>
      <c r="AT225" s="248" t="s">
        <v>131</v>
      </c>
      <c r="AU225" s="248" t="s">
        <v>83</v>
      </c>
      <c r="AY225" s="17" t="s">
        <v>128</v>
      </c>
      <c r="BE225" s="249">
        <f>IF(N225="základní",J225,0)</f>
        <v>0</v>
      </c>
      <c r="BF225" s="249">
        <f>IF(N225="snížená",J225,0)</f>
        <v>0</v>
      </c>
      <c r="BG225" s="249">
        <f>IF(N225="zákl. přenesená",J225,0)</f>
        <v>0</v>
      </c>
      <c r="BH225" s="249">
        <f>IF(N225="sníž. přenesená",J225,0)</f>
        <v>0</v>
      </c>
      <c r="BI225" s="249">
        <f>IF(N225="nulová",J225,0)</f>
        <v>0</v>
      </c>
      <c r="BJ225" s="17" t="s">
        <v>83</v>
      </c>
      <c r="BK225" s="249">
        <f>ROUND(I225*H225,2)</f>
        <v>0</v>
      </c>
      <c r="BL225" s="17" t="s">
        <v>271</v>
      </c>
      <c r="BM225" s="248" t="s">
        <v>291</v>
      </c>
    </row>
    <row r="226" s="13" customFormat="1">
      <c r="A226" s="13"/>
      <c r="B226" s="250"/>
      <c r="C226" s="251"/>
      <c r="D226" s="252" t="s">
        <v>137</v>
      </c>
      <c r="E226" s="253" t="s">
        <v>1</v>
      </c>
      <c r="F226" s="254" t="s">
        <v>135</v>
      </c>
      <c r="G226" s="251"/>
      <c r="H226" s="255">
        <v>4</v>
      </c>
      <c r="I226" s="256"/>
      <c r="J226" s="251"/>
      <c r="K226" s="251"/>
      <c r="L226" s="257"/>
      <c r="M226" s="258"/>
      <c r="N226" s="259"/>
      <c r="O226" s="259"/>
      <c r="P226" s="259"/>
      <c r="Q226" s="259"/>
      <c r="R226" s="259"/>
      <c r="S226" s="259"/>
      <c r="T226" s="260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61" t="s">
        <v>137</v>
      </c>
      <c r="AU226" s="261" t="s">
        <v>83</v>
      </c>
      <c r="AV226" s="13" t="s">
        <v>85</v>
      </c>
      <c r="AW226" s="13" t="s">
        <v>31</v>
      </c>
      <c r="AX226" s="13" t="s">
        <v>75</v>
      </c>
      <c r="AY226" s="261" t="s">
        <v>128</v>
      </c>
    </row>
    <row r="227" s="14" customFormat="1">
      <c r="A227" s="14"/>
      <c r="B227" s="262"/>
      <c r="C227" s="263"/>
      <c r="D227" s="252" t="s">
        <v>137</v>
      </c>
      <c r="E227" s="264" t="s">
        <v>1</v>
      </c>
      <c r="F227" s="265" t="s">
        <v>140</v>
      </c>
      <c r="G227" s="263"/>
      <c r="H227" s="266">
        <v>4</v>
      </c>
      <c r="I227" s="267"/>
      <c r="J227" s="263"/>
      <c r="K227" s="263"/>
      <c r="L227" s="268"/>
      <c r="M227" s="269"/>
      <c r="N227" s="270"/>
      <c r="O227" s="270"/>
      <c r="P227" s="270"/>
      <c r="Q227" s="270"/>
      <c r="R227" s="270"/>
      <c r="S227" s="270"/>
      <c r="T227" s="271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72" t="s">
        <v>137</v>
      </c>
      <c r="AU227" s="272" t="s">
        <v>83</v>
      </c>
      <c r="AV227" s="14" t="s">
        <v>135</v>
      </c>
      <c r="AW227" s="14" t="s">
        <v>31</v>
      </c>
      <c r="AX227" s="14" t="s">
        <v>83</v>
      </c>
      <c r="AY227" s="272" t="s">
        <v>128</v>
      </c>
    </row>
    <row r="228" s="2" customFormat="1" ht="78" customHeight="1">
      <c r="A228" s="38"/>
      <c r="B228" s="39"/>
      <c r="C228" s="236" t="s">
        <v>292</v>
      </c>
      <c r="D228" s="236" t="s">
        <v>131</v>
      </c>
      <c r="E228" s="237" t="s">
        <v>293</v>
      </c>
      <c r="F228" s="238" t="s">
        <v>294</v>
      </c>
      <c r="G228" s="239" t="s">
        <v>150</v>
      </c>
      <c r="H228" s="240">
        <v>8.2799999999999994</v>
      </c>
      <c r="I228" s="241"/>
      <c r="J228" s="242">
        <f>ROUND(I228*H228,2)</f>
        <v>0</v>
      </c>
      <c r="K228" s="243"/>
      <c r="L228" s="44"/>
      <c r="M228" s="244" t="s">
        <v>1</v>
      </c>
      <c r="N228" s="245" t="s">
        <v>40</v>
      </c>
      <c r="O228" s="91"/>
      <c r="P228" s="246">
        <f>O228*H228</f>
        <v>0</v>
      </c>
      <c r="Q228" s="246">
        <v>0</v>
      </c>
      <c r="R228" s="246">
        <f>Q228*H228</f>
        <v>0</v>
      </c>
      <c r="S228" s="246">
        <v>0</v>
      </c>
      <c r="T228" s="247">
        <f>S228*H228</f>
        <v>0</v>
      </c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R228" s="248" t="s">
        <v>271</v>
      </c>
      <c r="AT228" s="248" t="s">
        <v>131</v>
      </c>
      <c r="AU228" s="248" t="s">
        <v>83</v>
      </c>
      <c r="AY228" s="17" t="s">
        <v>128</v>
      </c>
      <c r="BE228" s="249">
        <f>IF(N228="základní",J228,0)</f>
        <v>0</v>
      </c>
      <c r="BF228" s="249">
        <f>IF(N228="snížená",J228,0)</f>
        <v>0</v>
      </c>
      <c r="BG228" s="249">
        <f>IF(N228="zákl. přenesená",J228,0)</f>
        <v>0</v>
      </c>
      <c r="BH228" s="249">
        <f>IF(N228="sníž. přenesená",J228,0)</f>
        <v>0</v>
      </c>
      <c r="BI228" s="249">
        <f>IF(N228="nulová",J228,0)</f>
        <v>0</v>
      </c>
      <c r="BJ228" s="17" t="s">
        <v>83</v>
      </c>
      <c r="BK228" s="249">
        <f>ROUND(I228*H228,2)</f>
        <v>0</v>
      </c>
      <c r="BL228" s="17" t="s">
        <v>271</v>
      </c>
      <c r="BM228" s="248" t="s">
        <v>295</v>
      </c>
    </row>
    <row r="229" s="13" customFormat="1">
      <c r="A229" s="13"/>
      <c r="B229" s="250"/>
      <c r="C229" s="251"/>
      <c r="D229" s="252" t="s">
        <v>137</v>
      </c>
      <c r="E229" s="253" t="s">
        <v>1</v>
      </c>
      <c r="F229" s="254" t="s">
        <v>296</v>
      </c>
      <c r="G229" s="251"/>
      <c r="H229" s="255">
        <v>8.2799999999999994</v>
      </c>
      <c r="I229" s="256"/>
      <c r="J229" s="251"/>
      <c r="K229" s="251"/>
      <c r="L229" s="257"/>
      <c r="M229" s="258"/>
      <c r="N229" s="259"/>
      <c r="O229" s="259"/>
      <c r="P229" s="259"/>
      <c r="Q229" s="259"/>
      <c r="R229" s="259"/>
      <c r="S229" s="259"/>
      <c r="T229" s="260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61" t="s">
        <v>137</v>
      </c>
      <c r="AU229" s="261" t="s">
        <v>83</v>
      </c>
      <c r="AV229" s="13" t="s">
        <v>85</v>
      </c>
      <c r="AW229" s="13" t="s">
        <v>31</v>
      </c>
      <c r="AX229" s="13" t="s">
        <v>75</v>
      </c>
      <c r="AY229" s="261" t="s">
        <v>128</v>
      </c>
    </row>
    <row r="230" s="14" customFormat="1">
      <c r="A230" s="14"/>
      <c r="B230" s="262"/>
      <c r="C230" s="263"/>
      <c r="D230" s="252" t="s">
        <v>137</v>
      </c>
      <c r="E230" s="264" t="s">
        <v>1</v>
      </c>
      <c r="F230" s="265" t="s">
        <v>140</v>
      </c>
      <c r="G230" s="263"/>
      <c r="H230" s="266">
        <v>8.2799999999999994</v>
      </c>
      <c r="I230" s="267"/>
      <c r="J230" s="263"/>
      <c r="K230" s="263"/>
      <c r="L230" s="268"/>
      <c r="M230" s="269"/>
      <c r="N230" s="270"/>
      <c r="O230" s="270"/>
      <c r="P230" s="270"/>
      <c r="Q230" s="270"/>
      <c r="R230" s="270"/>
      <c r="S230" s="270"/>
      <c r="T230" s="271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72" t="s">
        <v>137</v>
      </c>
      <c r="AU230" s="272" t="s">
        <v>83</v>
      </c>
      <c r="AV230" s="14" t="s">
        <v>135</v>
      </c>
      <c r="AW230" s="14" t="s">
        <v>31</v>
      </c>
      <c r="AX230" s="14" t="s">
        <v>83</v>
      </c>
      <c r="AY230" s="272" t="s">
        <v>128</v>
      </c>
    </row>
    <row r="231" s="12" customFormat="1" ht="25.92" customHeight="1">
      <c r="A231" s="12"/>
      <c r="B231" s="220"/>
      <c r="C231" s="221"/>
      <c r="D231" s="222" t="s">
        <v>74</v>
      </c>
      <c r="E231" s="223" t="s">
        <v>99</v>
      </c>
      <c r="F231" s="223" t="s">
        <v>297</v>
      </c>
      <c r="G231" s="221"/>
      <c r="H231" s="221"/>
      <c r="I231" s="224"/>
      <c r="J231" s="225">
        <f>BK231</f>
        <v>0</v>
      </c>
      <c r="K231" s="221"/>
      <c r="L231" s="226"/>
      <c r="M231" s="227"/>
      <c r="N231" s="228"/>
      <c r="O231" s="228"/>
      <c r="P231" s="229">
        <f>SUM(P232:P234)</f>
        <v>0</v>
      </c>
      <c r="Q231" s="228"/>
      <c r="R231" s="229">
        <f>SUM(R232:R234)</f>
        <v>0</v>
      </c>
      <c r="S231" s="228"/>
      <c r="T231" s="230">
        <f>SUM(T232:T234)</f>
        <v>0</v>
      </c>
      <c r="U231" s="12"/>
      <c r="V231" s="12"/>
      <c r="W231" s="12"/>
      <c r="X231" s="12"/>
      <c r="Y231" s="12"/>
      <c r="Z231" s="12"/>
      <c r="AA231" s="12"/>
      <c r="AB231" s="12"/>
      <c r="AC231" s="12"/>
      <c r="AD231" s="12"/>
      <c r="AE231" s="12"/>
      <c r="AR231" s="231" t="s">
        <v>129</v>
      </c>
      <c r="AT231" s="232" t="s">
        <v>74</v>
      </c>
      <c r="AU231" s="232" t="s">
        <v>75</v>
      </c>
      <c r="AY231" s="231" t="s">
        <v>128</v>
      </c>
      <c r="BK231" s="233">
        <f>SUM(BK232:BK234)</f>
        <v>0</v>
      </c>
    </row>
    <row r="232" s="2" customFormat="1" ht="21.75" customHeight="1">
      <c r="A232" s="38"/>
      <c r="B232" s="39"/>
      <c r="C232" s="236" t="s">
        <v>298</v>
      </c>
      <c r="D232" s="236" t="s">
        <v>131</v>
      </c>
      <c r="E232" s="237" t="s">
        <v>299</v>
      </c>
      <c r="F232" s="238" t="s">
        <v>300</v>
      </c>
      <c r="G232" s="239" t="s">
        <v>301</v>
      </c>
      <c r="H232" s="240">
        <v>1</v>
      </c>
      <c r="I232" s="241"/>
      <c r="J232" s="242">
        <f>ROUND(I232*H232,2)</f>
        <v>0</v>
      </c>
      <c r="K232" s="243"/>
      <c r="L232" s="44"/>
      <c r="M232" s="244" t="s">
        <v>1</v>
      </c>
      <c r="N232" s="245" t="s">
        <v>40</v>
      </c>
      <c r="O232" s="91"/>
      <c r="P232" s="246">
        <f>O232*H232</f>
        <v>0</v>
      </c>
      <c r="Q232" s="246">
        <v>0</v>
      </c>
      <c r="R232" s="246">
        <f>Q232*H232</f>
        <v>0</v>
      </c>
      <c r="S232" s="246">
        <v>0</v>
      </c>
      <c r="T232" s="247">
        <f>S232*H232</f>
        <v>0</v>
      </c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R232" s="248" t="s">
        <v>135</v>
      </c>
      <c r="AT232" s="248" t="s">
        <v>131</v>
      </c>
      <c r="AU232" s="248" t="s">
        <v>83</v>
      </c>
      <c r="AY232" s="17" t="s">
        <v>128</v>
      </c>
      <c r="BE232" s="249">
        <f>IF(N232="základní",J232,0)</f>
        <v>0</v>
      </c>
      <c r="BF232" s="249">
        <f>IF(N232="snížená",J232,0)</f>
        <v>0</v>
      </c>
      <c r="BG232" s="249">
        <f>IF(N232="zákl. přenesená",J232,0)</f>
        <v>0</v>
      </c>
      <c r="BH232" s="249">
        <f>IF(N232="sníž. přenesená",J232,0)</f>
        <v>0</v>
      </c>
      <c r="BI232" s="249">
        <f>IF(N232="nulová",J232,0)</f>
        <v>0</v>
      </c>
      <c r="BJ232" s="17" t="s">
        <v>83</v>
      </c>
      <c r="BK232" s="249">
        <f>ROUND(I232*H232,2)</f>
        <v>0</v>
      </c>
      <c r="BL232" s="17" t="s">
        <v>135</v>
      </c>
      <c r="BM232" s="248" t="s">
        <v>302</v>
      </c>
    </row>
    <row r="233" s="13" customFormat="1">
      <c r="A233" s="13"/>
      <c r="B233" s="250"/>
      <c r="C233" s="251"/>
      <c r="D233" s="252" t="s">
        <v>137</v>
      </c>
      <c r="E233" s="253" t="s">
        <v>1</v>
      </c>
      <c r="F233" s="254" t="s">
        <v>303</v>
      </c>
      <c r="G233" s="251"/>
      <c r="H233" s="255">
        <v>1</v>
      </c>
      <c r="I233" s="256"/>
      <c r="J233" s="251"/>
      <c r="K233" s="251"/>
      <c r="L233" s="257"/>
      <c r="M233" s="258"/>
      <c r="N233" s="259"/>
      <c r="O233" s="259"/>
      <c r="P233" s="259"/>
      <c r="Q233" s="259"/>
      <c r="R233" s="259"/>
      <c r="S233" s="259"/>
      <c r="T233" s="260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61" t="s">
        <v>137</v>
      </c>
      <c r="AU233" s="261" t="s">
        <v>83</v>
      </c>
      <c r="AV233" s="13" t="s">
        <v>85</v>
      </c>
      <c r="AW233" s="13" t="s">
        <v>31</v>
      </c>
      <c r="AX233" s="13" t="s">
        <v>75</v>
      </c>
      <c r="AY233" s="261" t="s">
        <v>128</v>
      </c>
    </row>
    <row r="234" s="14" customFormat="1">
      <c r="A234" s="14"/>
      <c r="B234" s="262"/>
      <c r="C234" s="263"/>
      <c r="D234" s="252" t="s">
        <v>137</v>
      </c>
      <c r="E234" s="264" t="s">
        <v>1</v>
      </c>
      <c r="F234" s="265" t="s">
        <v>140</v>
      </c>
      <c r="G234" s="263"/>
      <c r="H234" s="266">
        <v>1</v>
      </c>
      <c r="I234" s="267"/>
      <c r="J234" s="263"/>
      <c r="K234" s="263"/>
      <c r="L234" s="268"/>
      <c r="M234" s="294"/>
      <c r="N234" s="295"/>
      <c r="O234" s="295"/>
      <c r="P234" s="295"/>
      <c r="Q234" s="295"/>
      <c r="R234" s="295"/>
      <c r="S234" s="295"/>
      <c r="T234" s="296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72" t="s">
        <v>137</v>
      </c>
      <c r="AU234" s="272" t="s">
        <v>83</v>
      </c>
      <c r="AV234" s="14" t="s">
        <v>135</v>
      </c>
      <c r="AW234" s="14" t="s">
        <v>31</v>
      </c>
      <c r="AX234" s="14" t="s">
        <v>83</v>
      </c>
      <c r="AY234" s="272" t="s">
        <v>128</v>
      </c>
    </row>
    <row r="235" s="2" customFormat="1" ht="6.96" customHeight="1">
      <c r="A235" s="38"/>
      <c r="B235" s="66"/>
      <c r="C235" s="67"/>
      <c r="D235" s="67"/>
      <c r="E235" s="67"/>
      <c r="F235" s="67"/>
      <c r="G235" s="67"/>
      <c r="H235" s="67"/>
      <c r="I235" s="183"/>
      <c r="J235" s="67"/>
      <c r="K235" s="67"/>
      <c r="L235" s="44"/>
      <c r="M235" s="38"/>
      <c r="O235" s="38"/>
      <c r="P235" s="38"/>
      <c r="Q235" s="38"/>
      <c r="R235" s="38"/>
      <c r="S235" s="38"/>
      <c r="T235" s="38"/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</row>
  </sheetData>
  <sheetProtection sheet="1" autoFilter="0" formatColumns="0" formatRows="0" objects="1" scenarios="1" spinCount="100000" saltValue="Uh4CPF+YYsZPaA3SW6afzByPjym8FdbgrNc4eN4QM19fw2B28R49KP3aJRuYyCmIzTYygNd7fHt7B8B5TPU0Lg==" hashValue="fCR8BVstNcF4vrS5ndlPiHD1QJ0humx8YtNf1sqGAM7SiZ/xRviZ5lrGQ4Kic+yxat3TujKN38xuIDY6NNzizA==" algorithmName="SHA-512" password="CC35"/>
  <autoFilter ref="C119:K234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36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6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88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9"/>
      <c r="J3" s="138"/>
      <c r="K3" s="138"/>
      <c r="L3" s="20"/>
      <c r="AT3" s="17" t="s">
        <v>85</v>
      </c>
    </row>
    <row r="4" s="1" customFormat="1" ht="24.96" customHeight="1">
      <c r="B4" s="20"/>
      <c r="D4" s="140" t="s">
        <v>101</v>
      </c>
      <c r="I4" s="136"/>
      <c r="L4" s="20"/>
      <c r="M4" s="141" t="s">
        <v>10</v>
      </c>
      <c r="AT4" s="17" t="s">
        <v>4</v>
      </c>
    </row>
    <row r="5" s="1" customFormat="1" ht="6.96" customHeight="1">
      <c r="B5" s="20"/>
      <c r="I5" s="136"/>
      <c r="L5" s="20"/>
    </row>
    <row r="6" s="1" customFormat="1" ht="12" customHeight="1">
      <c r="B6" s="20"/>
      <c r="D6" s="142" t="s">
        <v>16</v>
      </c>
      <c r="I6" s="136"/>
      <c r="L6" s="20"/>
    </row>
    <row r="7" s="1" customFormat="1" ht="16.5" customHeight="1">
      <c r="B7" s="20"/>
      <c r="E7" s="143" t="str">
        <f>'Rekapitulace stavby'!K6</f>
        <v>24-Oprava trati v úseku Kladno-Hostivice</v>
      </c>
      <c r="F7" s="142"/>
      <c r="G7" s="142"/>
      <c r="H7" s="142"/>
      <c r="I7" s="136"/>
      <c r="L7" s="20"/>
    </row>
    <row r="8" s="2" customFormat="1" ht="12" customHeight="1">
      <c r="A8" s="38"/>
      <c r="B8" s="44"/>
      <c r="C8" s="38"/>
      <c r="D8" s="142" t="s">
        <v>102</v>
      </c>
      <c r="E8" s="38"/>
      <c r="F8" s="38"/>
      <c r="G8" s="38"/>
      <c r="H8" s="38"/>
      <c r="I8" s="144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5" t="s">
        <v>304</v>
      </c>
      <c r="F9" s="38"/>
      <c r="G9" s="38"/>
      <c r="H9" s="38"/>
      <c r="I9" s="144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144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2" t="s">
        <v>18</v>
      </c>
      <c r="E11" s="38"/>
      <c r="F11" s="146" t="s">
        <v>1</v>
      </c>
      <c r="G11" s="38"/>
      <c r="H11" s="38"/>
      <c r="I11" s="147" t="s">
        <v>19</v>
      </c>
      <c r="J11" s="146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2" t="s">
        <v>20</v>
      </c>
      <c r="E12" s="38"/>
      <c r="F12" s="146" t="s">
        <v>21</v>
      </c>
      <c r="G12" s="38"/>
      <c r="H12" s="38"/>
      <c r="I12" s="147" t="s">
        <v>22</v>
      </c>
      <c r="J12" s="148" t="str">
        <f>'Rekapitulace stavby'!AN8</f>
        <v>10. 3. 2020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144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2" t="s">
        <v>24</v>
      </c>
      <c r="E14" s="38"/>
      <c r="F14" s="38"/>
      <c r="G14" s="38"/>
      <c r="H14" s="38"/>
      <c r="I14" s="147" t="s">
        <v>25</v>
      </c>
      <c r="J14" s="146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6" t="s">
        <v>26</v>
      </c>
      <c r="F15" s="38"/>
      <c r="G15" s="38"/>
      <c r="H15" s="38"/>
      <c r="I15" s="147" t="s">
        <v>27</v>
      </c>
      <c r="J15" s="146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144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2" t="s">
        <v>28</v>
      </c>
      <c r="E17" s="38"/>
      <c r="F17" s="38"/>
      <c r="G17" s="38"/>
      <c r="H17" s="38"/>
      <c r="I17" s="147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6"/>
      <c r="G18" s="146"/>
      <c r="H18" s="146"/>
      <c r="I18" s="147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144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2" t="s">
        <v>30</v>
      </c>
      <c r="E20" s="38"/>
      <c r="F20" s="38"/>
      <c r="G20" s="38"/>
      <c r="H20" s="38"/>
      <c r="I20" s="147" t="s">
        <v>25</v>
      </c>
      <c r="J20" s="146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6" t="str">
        <f>IF('Rekapitulace stavby'!E17="","",'Rekapitulace stavby'!E17)</f>
        <v xml:space="preserve"> </v>
      </c>
      <c r="F21" s="38"/>
      <c r="G21" s="38"/>
      <c r="H21" s="38"/>
      <c r="I21" s="147" t="s">
        <v>27</v>
      </c>
      <c r="J21" s="146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144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2" t="s">
        <v>32</v>
      </c>
      <c r="E23" s="38"/>
      <c r="F23" s="38"/>
      <c r="G23" s="38"/>
      <c r="H23" s="38"/>
      <c r="I23" s="147" t="s">
        <v>25</v>
      </c>
      <c r="J23" s="146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6" t="s">
        <v>33</v>
      </c>
      <c r="F24" s="38"/>
      <c r="G24" s="38"/>
      <c r="H24" s="38"/>
      <c r="I24" s="147" t="s">
        <v>27</v>
      </c>
      <c r="J24" s="146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144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2" t="s">
        <v>34</v>
      </c>
      <c r="E26" s="38"/>
      <c r="F26" s="38"/>
      <c r="G26" s="38"/>
      <c r="H26" s="38"/>
      <c r="I26" s="144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9"/>
      <c r="B27" s="150"/>
      <c r="C27" s="149"/>
      <c r="D27" s="149"/>
      <c r="E27" s="151" t="s">
        <v>1</v>
      </c>
      <c r="F27" s="151"/>
      <c r="G27" s="151"/>
      <c r="H27" s="151"/>
      <c r="I27" s="152"/>
      <c r="J27" s="149"/>
      <c r="K27" s="149"/>
      <c r="L27" s="153"/>
      <c r="S27" s="149"/>
      <c r="T27" s="149"/>
      <c r="U27" s="149"/>
      <c r="V27" s="149"/>
      <c r="W27" s="149"/>
      <c r="X27" s="149"/>
      <c r="Y27" s="149"/>
      <c r="Z27" s="149"/>
      <c r="AA27" s="149"/>
      <c r="AB27" s="149"/>
      <c r="AC27" s="149"/>
      <c r="AD27" s="149"/>
      <c r="AE27" s="149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144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54"/>
      <c r="E29" s="154"/>
      <c r="F29" s="154"/>
      <c r="G29" s="154"/>
      <c r="H29" s="154"/>
      <c r="I29" s="155"/>
      <c r="J29" s="154"/>
      <c r="K29" s="154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6" t="s">
        <v>35</v>
      </c>
      <c r="E30" s="38"/>
      <c r="F30" s="38"/>
      <c r="G30" s="38"/>
      <c r="H30" s="38"/>
      <c r="I30" s="144"/>
      <c r="J30" s="157">
        <f>ROUND(J119,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4"/>
      <c r="E31" s="154"/>
      <c r="F31" s="154"/>
      <c r="G31" s="154"/>
      <c r="H31" s="154"/>
      <c r="I31" s="155"/>
      <c r="J31" s="154"/>
      <c r="K31" s="154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8" t="s">
        <v>37</v>
      </c>
      <c r="G32" s="38"/>
      <c r="H32" s="38"/>
      <c r="I32" s="159" t="s">
        <v>36</v>
      </c>
      <c r="J32" s="158" t="s">
        <v>38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60" t="s">
        <v>39</v>
      </c>
      <c r="E33" s="142" t="s">
        <v>40</v>
      </c>
      <c r="F33" s="161">
        <f>ROUND((SUM(BE119:BE224)),  2)</f>
        <v>0</v>
      </c>
      <c r="G33" s="38"/>
      <c r="H33" s="38"/>
      <c r="I33" s="162">
        <v>0.20999999999999999</v>
      </c>
      <c r="J33" s="161">
        <f>ROUND(((SUM(BE119:BE224))*I33),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2" t="s">
        <v>41</v>
      </c>
      <c r="F34" s="161">
        <f>ROUND((SUM(BF119:BF224)),  2)</f>
        <v>0</v>
      </c>
      <c r="G34" s="38"/>
      <c r="H34" s="38"/>
      <c r="I34" s="162">
        <v>0.14999999999999999</v>
      </c>
      <c r="J34" s="161">
        <f>ROUND(((SUM(BF119:BF224))*I34),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2" t="s">
        <v>42</v>
      </c>
      <c r="F35" s="161">
        <f>ROUND((SUM(BG119:BG224)),  2)</f>
        <v>0</v>
      </c>
      <c r="G35" s="38"/>
      <c r="H35" s="38"/>
      <c r="I35" s="162">
        <v>0.20999999999999999</v>
      </c>
      <c r="J35" s="161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2" t="s">
        <v>43</v>
      </c>
      <c r="F36" s="161">
        <f>ROUND((SUM(BH119:BH224)),  2)</f>
        <v>0</v>
      </c>
      <c r="G36" s="38"/>
      <c r="H36" s="38"/>
      <c r="I36" s="162">
        <v>0.14999999999999999</v>
      </c>
      <c r="J36" s="161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2" t="s">
        <v>44</v>
      </c>
      <c r="F37" s="161">
        <f>ROUND((SUM(BI119:BI224)),  2)</f>
        <v>0</v>
      </c>
      <c r="G37" s="38"/>
      <c r="H37" s="38"/>
      <c r="I37" s="162">
        <v>0</v>
      </c>
      <c r="J37" s="161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144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63"/>
      <c r="D39" s="164" t="s">
        <v>45</v>
      </c>
      <c r="E39" s="165"/>
      <c r="F39" s="165"/>
      <c r="G39" s="166" t="s">
        <v>46</v>
      </c>
      <c r="H39" s="167" t="s">
        <v>47</v>
      </c>
      <c r="I39" s="168"/>
      <c r="J39" s="169">
        <f>SUM(J30:J37)</f>
        <v>0</v>
      </c>
      <c r="K39" s="170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144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I41" s="136"/>
      <c r="L41" s="20"/>
    </row>
    <row r="42" s="1" customFormat="1" ht="14.4" customHeight="1">
      <c r="B42" s="20"/>
      <c r="I42" s="136"/>
      <c r="L42" s="20"/>
    </row>
    <row r="43" s="1" customFormat="1" ht="14.4" customHeight="1">
      <c r="B43" s="20"/>
      <c r="I43" s="136"/>
      <c r="L43" s="20"/>
    </row>
    <row r="44" s="1" customFormat="1" ht="14.4" customHeight="1">
      <c r="B44" s="20"/>
      <c r="I44" s="136"/>
      <c r="L44" s="20"/>
    </row>
    <row r="45" s="1" customFormat="1" ht="14.4" customHeight="1">
      <c r="B45" s="20"/>
      <c r="I45" s="136"/>
      <c r="L45" s="20"/>
    </row>
    <row r="46" s="1" customFormat="1" ht="14.4" customHeight="1">
      <c r="B46" s="20"/>
      <c r="I46" s="136"/>
      <c r="L46" s="20"/>
    </row>
    <row r="47" s="1" customFormat="1" ht="14.4" customHeight="1">
      <c r="B47" s="20"/>
      <c r="I47" s="136"/>
      <c r="L47" s="20"/>
    </row>
    <row r="48" s="1" customFormat="1" ht="14.4" customHeight="1">
      <c r="B48" s="20"/>
      <c r="I48" s="136"/>
      <c r="L48" s="20"/>
    </row>
    <row r="49" s="1" customFormat="1" ht="14.4" customHeight="1">
      <c r="B49" s="20"/>
      <c r="I49" s="136"/>
      <c r="L49" s="20"/>
    </row>
    <row r="50" s="2" customFormat="1" ht="14.4" customHeight="1">
      <c r="B50" s="63"/>
      <c r="D50" s="171" t="s">
        <v>48</v>
      </c>
      <c r="E50" s="172"/>
      <c r="F50" s="172"/>
      <c r="G50" s="171" t="s">
        <v>49</v>
      </c>
      <c r="H50" s="172"/>
      <c r="I50" s="173"/>
      <c r="J50" s="172"/>
      <c r="K50" s="172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4" t="s">
        <v>50</v>
      </c>
      <c r="E61" s="175"/>
      <c r="F61" s="176" t="s">
        <v>51</v>
      </c>
      <c r="G61" s="174" t="s">
        <v>50</v>
      </c>
      <c r="H61" s="175"/>
      <c r="I61" s="177"/>
      <c r="J61" s="178" t="s">
        <v>51</v>
      </c>
      <c r="K61" s="175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1" t="s">
        <v>52</v>
      </c>
      <c r="E65" s="179"/>
      <c r="F65" s="179"/>
      <c r="G65" s="171" t="s">
        <v>53</v>
      </c>
      <c r="H65" s="179"/>
      <c r="I65" s="180"/>
      <c r="J65" s="179"/>
      <c r="K65" s="17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4" t="s">
        <v>50</v>
      </c>
      <c r="E76" s="175"/>
      <c r="F76" s="176" t="s">
        <v>51</v>
      </c>
      <c r="G76" s="174" t="s">
        <v>50</v>
      </c>
      <c r="H76" s="175"/>
      <c r="I76" s="177"/>
      <c r="J76" s="178" t="s">
        <v>51</v>
      </c>
      <c r="K76" s="175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81"/>
      <c r="C77" s="182"/>
      <c r="D77" s="182"/>
      <c r="E77" s="182"/>
      <c r="F77" s="182"/>
      <c r="G77" s="182"/>
      <c r="H77" s="182"/>
      <c r="I77" s="183"/>
      <c r="J77" s="182"/>
      <c r="K77" s="182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4"/>
      <c r="C81" s="185"/>
      <c r="D81" s="185"/>
      <c r="E81" s="185"/>
      <c r="F81" s="185"/>
      <c r="G81" s="185"/>
      <c r="H81" s="185"/>
      <c r="I81" s="186"/>
      <c r="J81" s="185"/>
      <c r="K81" s="185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104</v>
      </c>
      <c r="D82" s="40"/>
      <c r="E82" s="40"/>
      <c r="F82" s="40"/>
      <c r="G82" s="40"/>
      <c r="H82" s="40"/>
      <c r="I82" s="144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144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144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7" t="str">
        <f>E7</f>
        <v>24-Oprava trati v úseku Kladno-Hostivice</v>
      </c>
      <c r="F85" s="32"/>
      <c r="G85" s="32"/>
      <c r="H85" s="32"/>
      <c r="I85" s="144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102</v>
      </c>
      <c r="D86" s="40"/>
      <c r="E86" s="40"/>
      <c r="F86" s="40"/>
      <c r="G86" s="40"/>
      <c r="H86" s="40"/>
      <c r="I86" s="144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02 - Oprava kolejí a výhybek v žst. Praha Ruzyně</v>
      </c>
      <c r="F87" s="40"/>
      <c r="G87" s="40"/>
      <c r="H87" s="40"/>
      <c r="I87" s="144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144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147" t="s">
        <v>22</v>
      </c>
      <c r="J89" s="79" t="str">
        <f>IF(J12="","",J12)</f>
        <v>10. 3. 2020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144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Ing. Aleš Bednář</v>
      </c>
      <c r="G91" s="40"/>
      <c r="H91" s="40"/>
      <c r="I91" s="147" t="s">
        <v>30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147" t="s">
        <v>32</v>
      </c>
      <c r="J92" s="36" t="str">
        <f>E24</f>
        <v>Jan Marušák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144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88" t="s">
        <v>105</v>
      </c>
      <c r="D94" s="189"/>
      <c r="E94" s="189"/>
      <c r="F94" s="189"/>
      <c r="G94" s="189"/>
      <c r="H94" s="189"/>
      <c r="I94" s="190"/>
      <c r="J94" s="191" t="s">
        <v>106</v>
      </c>
      <c r="K94" s="189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144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92" t="s">
        <v>107</v>
      </c>
      <c r="D96" s="40"/>
      <c r="E96" s="40"/>
      <c r="F96" s="40"/>
      <c r="G96" s="40"/>
      <c r="H96" s="40"/>
      <c r="I96" s="144"/>
      <c r="J96" s="110">
        <f>J119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108</v>
      </c>
    </row>
    <row r="97" s="9" customFormat="1" ht="24.96" customHeight="1">
      <c r="A97" s="9"/>
      <c r="B97" s="193"/>
      <c r="C97" s="194"/>
      <c r="D97" s="195" t="s">
        <v>109</v>
      </c>
      <c r="E97" s="196"/>
      <c r="F97" s="196"/>
      <c r="G97" s="196"/>
      <c r="H97" s="196"/>
      <c r="I97" s="197"/>
      <c r="J97" s="198">
        <f>J120</f>
        <v>0</v>
      </c>
      <c r="K97" s="194"/>
      <c r="L97" s="19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200"/>
      <c r="C98" s="201"/>
      <c r="D98" s="202" t="s">
        <v>110</v>
      </c>
      <c r="E98" s="203"/>
      <c r="F98" s="203"/>
      <c r="G98" s="203"/>
      <c r="H98" s="203"/>
      <c r="I98" s="204"/>
      <c r="J98" s="205">
        <f>J121</f>
        <v>0</v>
      </c>
      <c r="K98" s="201"/>
      <c r="L98" s="206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9" customFormat="1" ht="24.96" customHeight="1">
      <c r="A99" s="9"/>
      <c r="B99" s="193"/>
      <c r="C99" s="194"/>
      <c r="D99" s="195" t="s">
        <v>111</v>
      </c>
      <c r="E99" s="196"/>
      <c r="F99" s="196"/>
      <c r="G99" s="196"/>
      <c r="H99" s="196"/>
      <c r="I99" s="197"/>
      <c r="J99" s="198">
        <f>J209</f>
        <v>0</v>
      </c>
      <c r="K99" s="194"/>
      <c r="L99" s="199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2" customFormat="1" ht="21.84" customHeight="1">
      <c r="A100" s="38"/>
      <c r="B100" s="39"/>
      <c r="C100" s="40"/>
      <c r="D100" s="40"/>
      <c r="E100" s="40"/>
      <c r="F100" s="40"/>
      <c r="G100" s="40"/>
      <c r="H100" s="40"/>
      <c r="I100" s="144"/>
      <c r="J100" s="40"/>
      <c r="K100" s="40"/>
      <c r="L100" s="63"/>
      <c r="S100" s="38"/>
      <c r="T100" s="38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</row>
    <row r="101" s="2" customFormat="1" ht="6.96" customHeight="1">
      <c r="A101" s="38"/>
      <c r="B101" s="66"/>
      <c r="C101" s="67"/>
      <c r="D101" s="67"/>
      <c r="E101" s="67"/>
      <c r="F101" s="67"/>
      <c r="G101" s="67"/>
      <c r="H101" s="67"/>
      <c r="I101" s="183"/>
      <c r="J101" s="67"/>
      <c r="K101" s="67"/>
      <c r="L101" s="63"/>
      <c r="S101" s="38"/>
      <c r="T101" s="38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</row>
    <row r="105" s="2" customFormat="1" ht="6.96" customHeight="1">
      <c r="A105" s="38"/>
      <c r="B105" s="68"/>
      <c r="C105" s="69"/>
      <c r="D105" s="69"/>
      <c r="E105" s="69"/>
      <c r="F105" s="69"/>
      <c r="G105" s="69"/>
      <c r="H105" s="69"/>
      <c r="I105" s="186"/>
      <c r="J105" s="69"/>
      <c r="K105" s="69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24.96" customHeight="1">
      <c r="A106" s="38"/>
      <c r="B106" s="39"/>
      <c r="C106" s="23" t="s">
        <v>113</v>
      </c>
      <c r="D106" s="40"/>
      <c r="E106" s="40"/>
      <c r="F106" s="40"/>
      <c r="G106" s="40"/>
      <c r="H106" s="40"/>
      <c r="I106" s="144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6.96" customHeight="1">
      <c r="A107" s="38"/>
      <c r="B107" s="39"/>
      <c r="C107" s="40"/>
      <c r="D107" s="40"/>
      <c r="E107" s="40"/>
      <c r="F107" s="40"/>
      <c r="G107" s="40"/>
      <c r="H107" s="40"/>
      <c r="I107" s="144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12" customHeight="1">
      <c r="A108" s="38"/>
      <c r="B108" s="39"/>
      <c r="C108" s="32" t="s">
        <v>16</v>
      </c>
      <c r="D108" s="40"/>
      <c r="E108" s="40"/>
      <c r="F108" s="40"/>
      <c r="G108" s="40"/>
      <c r="H108" s="40"/>
      <c r="I108" s="144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6.5" customHeight="1">
      <c r="A109" s="38"/>
      <c r="B109" s="39"/>
      <c r="C109" s="40"/>
      <c r="D109" s="40"/>
      <c r="E109" s="187" t="str">
        <f>E7</f>
        <v>24-Oprava trati v úseku Kladno-Hostivice</v>
      </c>
      <c r="F109" s="32"/>
      <c r="G109" s="32"/>
      <c r="H109" s="32"/>
      <c r="I109" s="144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2" customHeight="1">
      <c r="A110" s="38"/>
      <c r="B110" s="39"/>
      <c r="C110" s="32" t="s">
        <v>102</v>
      </c>
      <c r="D110" s="40"/>
      <c r="E110" s="40"/>
      <c r="F110" s="40"/>
      <c r="G110" s="40"/>
      <c r="H110" s="40"/>
      <c r="I110" s="144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6.5" customHeight="1">
      <c r="A111" s="38"/>
      <c r="B111" s="39"/>
      <c r="C111" s="40"/>
      <c r="D111" s="40"/>
      <c r="E111" s="76" t="str">
        <f>E9</f>
        <v>02 - Oprava kolejí a výhybek v žst. Praha Ruzyně</v>
      </c>
      <c r="F111" s="40"/>
      <c r="G111" s="40"/>
      <c r="H111" s="40"/>
      <c r="I111" s="144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6.96" customHeight="1">
      <c r="A112" s="38"/>
      <c r="B112" s="39"/>
      <c r="C112" s="40"/>
      <c r="D112" s="40"/>
      <c r="E112" s="40"/>
      <c r="F112" s="40"/>
      <c r="G112" s="40"/>
      <c r="H112" s="40"/>
      <c r="I112" s="144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2" customHeight="1">
      <c r="A113" s="38"/>
      <c r="B113" s="39"/>
      <c r="C113" s="32" t="s">
        <v>20</v>
      </c>
      <c r="D113" s="40"/>
      <c r="E113" s="40"/>
      <c r="F113" s="27" t="str">
        <f>F12</f>
        <v xml:space="preserve"> </v>
      </c>
      <c r="G113" s="40"/>
      <c r="H113" s="40"/>
      <c r="I113" s="147" t="s">
        <v>22</v>
      </c>
      <c r="J113" s="79" t="str">
        <f>IF(J12="","",J12)</f>
        <v>10. 3. 2020</v>
      </c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6.96" customHeight="1">
      <c r="A114" s="38"/>
      <c r="B114" s="39"/>
      <c r="C114" s="40"/>
      <c r="D114" s="40"/>
      <c r="E114" s="40"/>
      <c r="F114" s="40"/>
      <c r="G114" s="40"/>
      <c r="H114" s="40"/>
      <c r="I114" s="144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5.15" customHeight="1">
      <c r="A115" s="38"/>
      <c r="B115" s="39"/>
      <c r="C115" s="32" t="s">
        <v>24</v>
      </c>
      <c r="D115" s="40"/>
      <c r="E115" s="40"/>
      <c r="F115" s="27" t="str">
        <f>E15</f>
        <v>Ing. Aleš Bednář</v>
      </c>
      <c r="G115" s="40"/>
      <c r="H115" s="40"/>
      <c r="I115" s="147" t="s">
        <v>30</v>
      </c>
      <c r="J115" s="36" t="str">
        <f>E21</f>
        <v xml:space="preserve"> </v>
      </c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5.15" customHeight="1">
      <c r="A116" s="38"/>
      <c r="B116" s="39"/>
      <c r="C116" s="32" t="s">
        <v>28</v>
      </c>
      <c r="D116" s="40"/>
      <c r="E116" s="40"/>
      <c r="F116" s="27" t="str">
        <f>IF(E18="","",E18)</f>
        <v>Vyplň údaj</v>
      </c>
      <c r="G116" s="40"/>
      <c r="H116" s="40"/>
      <c r="I116" s="147" t="s">
        <v>32</v>
      </c>
      <c r="J116" s="36" t="str">
        <f>E24</f>
        <v>Jan Marušák</v>
      </c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0.32" customHeight="1">
      <c r="A117" s="38"/>
      <c r="B117" s="39"/>
      <c r="C117" s="40"/>
      <c r="D117" s="40"/>
      <c r="E117" s="40"/>
      <c r="F117" s="40"/>
      <c r="G117" s="40"/>
      <c r="H117" s="40"/>
      <c r="I117" s="144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11" customFormat="1" ht="29.28" customHeight="1">
      <c r="A118" s="207"/>
      <c r="B118" s="208"/>
      <c r="C118" s="209" t="s">
        <v>114</v>
      </c>
      <c r="D118" s="210" t="s">
        <v>60</v>
      </c>
      <c r="E118" s="210" t="s">
        <v>56</v>
      </c>
      <c r="F118" s="210" t="s">
        <v>57</v>
      </c>
      <c r="G118" s="210" t="s">
        <v>115</v>
      </c>
      <c r="H118" s="210" t="s">
        <v>116</v>
      </c>
      <c r="I118" s="211" t="s">
        <v>117</v>
      </c>
      <c r="J118" s="212" t="s">
        <v>106</v>
      </c>
      <c r="K118" s="213" t="s">
        <v>118</v>
      </c>
      <c r="L118" s="214"/>
      <c r="M118" s="100" t="s">
        <v>1</v>
      </c>
      <c r="N118" s="101" t="s">
        <v>39</v>
      </c>
      <c r="O118" s="101" t="s">
        <v>119</v>
      </c>
      <c r="P118" s="101" t="s">
        <v>120</v>
      </c>
      <c r="Q118" s="101" t="s">
        <v>121</v>
      </c>
      <c r="R118" s="101" t="s">
        <v>122</v>
      </c>
      <c r="S118" s="101" t="s">
        <v>123</v>
      </c>
      <c r="T118" s="102" t="s">
        <v>124</v>
      </c>
      <c r="U118" s="207"/>
      <c r="V118" s="207"/>
      <c r="W118" s="207"/>
      <c r="X118" s="207"/>
      <c r="Y118" s="207"/>
      <c r="Z118" s="207"/>
      <c r="AA118" s="207"/>
      <c r="AB118" s="207"/>
      <c r="AC118" s="207"/>
      <c r="AD118" s="207"/>
      <c r="AE118" s="207"/>
    </row>
    <row r="119" s="2" customFormat="1" ht="22.8" customHeight="1">
      <c r="A119" s="38"/>
      <c r="B119" s="39"/>
      <c r="C119" s="107" t="s">
        <v>125</v>
      </c>
      <c r="D119" s="40"/>
      <c r="E119" s="40"/>
      <c r="F119" s="40"/>
      <c r="G119" s="40"/>
      <c r="H119" s="40"/>
      <c r="I119" s="144"/>
      <c r="J119" s="215">
        <f>BK119</f>
        <v>0</v>
      </c>
      <c r="K119" s="40"/>
      <c r="L119" s="44"/>
      <c r="M119" s="103"/>
      <c r="N119" s="216"/>
      <c r="O119" s="104"/>
      <c r="P119" s="217">
        <f>P120+P209</f>
        <v>0</v>
      </c>
      <c r="Q119" s="104"/>
      <c r="R119" s="217">
        <f>R120+R209</f>
        <v>121.94918</v>
      </c>
      <c r="S119" s="104"/>
      <c r="T119" s="218">
        <f>T120+T209</f>
        <v>0</v>
      </c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T119" s="17" t="s">
        <v>74</v>
      </c>
      <c r="AU119" s="17" t="s">
        <v>108</v>
      </c>
      <c r="BK119" s="219">
        <f>BK120+BK209</f>
        <v>0</v>
      </c>
    </row>
    <row r="120" s="12" customFormat="1" ht="25.92" customHeight="1">
      <c r="A120" s="12"/>
      <c r="B120" s="220"/>
      <c r="C120" s="221"/>
      <c r="D120" s="222" t="s">
        <v>74</v>
      </c>
      <c r="E120" s="223" t="s">
        <v>126</v>
      </c>
      <c r="F120" s="223" t="s">
        <v>127</v>
      </c>
      <c r="G120" s="221"/>
      <c r="H120" s="221"/>
      <c r="I120" s="224"/>
      <c r="J120" s="225">
        <f>BK120</f>
        <v>0</v>
      </c>
      <c r="K120" s="221"/>
      <c r="L120" s="226"/>
      <c r="M120" s="227"/>
      <c r="N120" s="228"/>
      <c r="O120" s="228"/>
      <c r="P120" s="229">
        <f>P121</f>
        <v>0</v>
      </c>
      <c r="Q120" s="228"/>
      <c r="R120" s="229">
        <f>R121</f>
        <v>121.94918</v>
      </c>
      <c r="S120" s="228"/>
      <c r="T120" s="230">
        <f>T121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31" t="s">
        <v>83</v>
      </c>
      <c r="AT120" s="232" t="s">
        <v>74</v>
      </c>
      <c r="AU120" s="232" t="s">
        <v>75</v>
      </c>
      <c r="AY120" s="231" t="s">
        <v>128</v>
      </c>
      <c r="BK120" s="233">
        <f>BK121</f>
        <v>0</v>
      </c>
    </row>
    <row r="121" s="12" customFormat="1" ht="22.8" customHeight="1">
      <c r="A121" s="12"/>
      <c r="B121" s="220"/>
      <c r="C121" s="221"/>
      <c r="D121" s="222" t="s">
        <v>74</v>
      </c>
      <c r="E121" s="234" t="s">
        <v>129</v>
      </c>
      <c r="F121" s="234" t="s">
        <v>130</v>
      </c>
      <c r="G121" s="221"/>
      <c r="H121" s="221"/>
      <c r="I121" s="224"/>
      <c r="J121" s="235">
        <f>BK121</f>
        <v>0</v>
      </c>
      <c r="K121" s="221"/>
      <c r="L121" s="226"/>
      <c r="M121" s="227"/>
      <c r="N121" s="228"/>
      <c r="O121" s="228"/>
      <c r="P121" s="229">
        <f>SUM(P122:P208)</f>
        <v>0</v>
      </c>
      <c r="Q121" s="228"/>
      <c r="R121" s="229">
        <f>SUM(R122:R208)</f>
        <v>121.94918</v>
      </c>
      <c r="S121" s="228"/>
      <c r="T121" s="230">
        <f>SUM(T122:T208)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31" t="s">
        <v>83</v>
      </c>
      <c r="AT121" s="232" t="s">
        <v>74</v>
      </c>
      <c r="AU121" s="232" t="s">
        <v>83</v>
      </c>
      <c r="AY121" s="231" t="s">
        <v>128</v>
      </c>
      <c r="BK121" s="233">
        <f>SUM(BK122:BK208)</f>
        <v>0</v>
      </c>
    </row>
    <row r="122" s="2" customFormat="1" ht="66.75" customHeight="1">
      <c r="A122" s="38"/>
      <c r="B122" s="39"/>
      <c r="C122" s="236" t="s">
        <v>83</v>
      </c>
      <c r="D122" s="236" t="s">
        <v>131</v>
      </c>
      <c r="E122" s="237" t="s">
        <v>305</v>
      </c>
      <c r="F122" s="238" t="s">
        <v>306</v>
      </c>
      <c r="G122" s="239" t="s">
        <v>134</v>
      </c>
      <c r="H122" s="240">
        <v>32.5</v>
      </c>
      <c r="I122" s="241"/>
      <c r="J122" s="242">
        <f>ROUND(I122*H122,2)</f>
        <v>0</v>
      </c>
      <c r="K122" s="243"/>
      <c r="L122" s="44"/>
      <c r="M122" s="244" t="s">
        <v>1</v>
      </c>
      <c r="N122" s="245" t="s">
        <v>40</v>
      </c>
      <c r="O122" s="91"/>
      <c r="P122" s="246">
        <f>O122*H122</f>
        <v>0</v>
      </c>
      <c r="Q122" s="246">
        <v>0</v>
      </c>
      <c r="R122" s="246">
        <f>Q122*H122</f>
        <v>0</v>
      </c>
      <c r="S122" s="246">
        <v>0</v>
      </c>
      <c r="T122" s="247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248" t="s">
        <v>83</v>
      </c>
      <c r="AT122" s="248" t="s">
        <v>131</v>
      </c>
      <c r="AU122" s="248" t="s">
        <v>85</v>
      </c>
      <c r="AY122" s="17" t="s">
        <v>128</v>
      </c>
      <c r="BE122" s="249">
        <f>IF(N122="základní",J122,0)</f>
        <v>0</v>
      </c>
      <c r="BF122" s="249">
        <f>IF(N122="snížená",J122,0)</f>
        <v>0</v>
      </c>
      <c r="BG122" s="249">
        <f>IF(N122="zákl. přenesená",J122,0)</f>
        <v>0</v>
      </c>
      <c r="BH122" s="249">
        <f>IF(N122="sníž. přenesená",J122,0)</f>
        <v>0</v>
      </c>
      <c r="BI122" s="249">
        <f>IF(N122="nulová",J122,0)</f>
        <v>0</v>
      </c>
      <c r="BJ122" s="17" t="s">
        <v>83</v>
      </c>
      <c r="BK122" s="249">
        <f>ROUND(I122*H122,2)</f>
        <v>0</v>
      </c>
      <c r="BL122" s="17" t="s">
        <v>83</v>
      </c>
      <c r="BM122" s="248" t="s">
        <v>307</v>
      </c>
    </row>
    <row r="123" s="13" customFormat="1">
      <c r="A123" s="13"/>
      <c r="B123" s="250"/>
      <c r="C123" s="251"/>
      <c r="D123" s="252" t="s">
        <v>137</v>
      </c>
      <c r="E123" s="253" t="s">
        <v>1</v>
      </c>
      <c r="F123" s="254" t="s">
        <v>308</v>
      </c>
      <c r="G123" s="251"/>
      <c r="H123" s="255">
        <v>32.5</v>
      </c>
      <c r="I123" s="256"/>
      <c r="J123" s="251"/>
      <c r="K123" s="251"/>
      <c r="L123" s="257"/>
      <c r="M123" s="258"/>
      <c r="N123" s="259"/>
      <c r="O123" s="259"/>
      <c r="P123" s="259"/>
      <c r="Q123" s="259"/>
      <c r="R123" s="259"/>
      <c r="S123" s="259"/>
      <c r="T123" s="260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61" t="s">
        <v>137</v>
      </c>
      <c r="AU123" s="261" t="s">
        <v>85</v>
      </c>
      <c r="AV123" s="13" t="s">
        <v>85</v>
      </c>
      <c r="AW123" s="13" t="s">
        <v>31</v>
      </c>
      <c r="AX123" s="13" t="s">
        <v>75</v>
      </c>
      <c r="AY123" s="261" t="s">
        <v>128</v>
      </c>
    </row>
    <row r="124" s="14" customFormat="1">
      <c r="A124" s="14"/>
      <c r="B124" s="262"/>
      <c r="C124" s="263"/>
      <c r="D124" s="252" t="s">
        <v>137</v>
      </c>
      <c r="E124" s="264" t="s">
        <v>1</v>
      </c>
      <c r="F124" s="265" t="s">
        <v>140</v>
      </c>
      <c r="G124" s="263"/>
      <c r="H124" s="266">
        <v>32.5</v>
      </c>
      <c r="I124" s="267"/>
      <c r="J124" s="263"/>
      <c r="K124" s="263"/>
      <c r="L124" s="268"/>
      <c r="M124" s="269"/>
      <c r="N124" s="270"/>
      <c r="O124" s="270"/>
      <c r="P124" s="270"/>
      <c r="Q124" s="270"/>
      <c r="R124" s="270"/>
      <c r="S124" s="270"/>
      <c r="T124" s="271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72" t="s">
        <v>137</v>
      </c>
      <c r="AU124" s="272" t="s">
        <v>85</v>
      </c>
      <c r="AV124" s="14" t="s">
        <v>135</v>
      </c>
      <c r="AW124" s="14" t="s">
        <v>31</v>
      </c>
      <c r="AX124" s="14" t="s">
        <v>83</v>
      </c>
      <c r="AY124" s="272" t="s">
        <v>128</v>
      </c>
    </row>
    <row r="125" s="2" customFormat="1" ht="100.5" customHeight="1">
      <c r="A125" s="38"/>
      <c r="B125" s="39"/>
      <c r="C125" s="236" t="s">
        <v>85</v>
      </c>
      <c r="D125" s="236" t="s">
        <v>131</v>
      </c>
      <c r="E125" s="237" t="s">
        <v>309</v>
      </c>
      <c r="F125" s="238" t="s">
        <v>310</v>
      </c>
      <c r="G125" s="239" t="s">
        <v>134</v>
      </c>
      <c r="H125" s="240">
        <v>32.5</v>
      </c>
      <c r="I125" s="241"/>
      <c r="J125" s="242">
        <f>ROUND(I125*H125,2)</f>
        <v>0</v>
      </c>
      <c r="K125" s="243"/>
      <c r="L125" s="44"/>
      <c r="M125" s="244" t="s">
        <v>1</v>
      </c>
      <c r="N125" s="245" t="s">
        <v>40</v>
      </c>
      <c r="O125" s="91"/>
      <c r="P125" s="246">
        <f>O125*H125</f>
        <v>0</v>
      </c>
      <c r="Q125" s="246">
        <v>0</v>
      </c>
      <c r="R125" s="246">
        <f>Q125*H125</f>
        <v>0</v>
      </c>
      <c r="S125" s="246">
        <v>0</v>
      </c>
      <c r="T125" s="247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48" t="s">
        <v>83</v>
      </c>
      <c r="AT125" s="248" t="s">
        <v>131</v>
      </c>
      <c r="AU125" s="248" t="s">
        <v>85</v>
      </c>
      <c r="AY125" s="17" t="s">
        <v>128</v>
      </c>
      <c r="BE125" s="249">
        <f>IF(N125="základní",J125,0)</f>
        <v>0</v>
      </c>
      <c r="BF125" s="249">
        <f>IF(N125="snížená",J125,0)</f>
        <v>0</v>
      </c>
      <c r="BG125" s="249">
        <f>IF(N125="zákl. přenesená",J125,0)</f>
        <v>0</v>
      </c>
      <c r="BH125" s="249">
        <f>IF(N125="sníž. přenesená",J125,0)</f>
        <v>0</v>
      </c>
      <c r="BI125" s="249">
        <f>IF(N125="nulová",J125,0)</f>
        <v>0</v>
      </c>
      <c r="BJ125" s="17" t="s">
        <v>83</v>
      </c>
      <c r="BK125" s="249">
        <f>ROUND(I125*H125,2)</f>
        <v>0</v>
      </c>
      <c r="BL125" s="17" t="s">
        <v>83</v>
      </c>
      <c r="BM125" s="248" t="s">
        <v>311</v>
      </c>
    </row>
    <row r="126" s="13" customFormat="1">
      <c r="A126" s="13"/>
      <c r="B126" s="250"/>
      <c r="C126" s="251"/>
      <c r="D126" s="252" t="s">
        <v>137</v>
      </c>
      <c r="E126" s="253" t="s">
        <v>1</v>
      </c>
      <c r="F126" s="254" t="s">
        <v>312</v>
      </c>
      <c r="G126" s="251"/>
      <c r="H126" s="255">
        <v>32.5</v>
      </c>
      <c r="I126" s="256"/>
      <c r="J126" s="251"/>
      <c r="K126" s="251"/>
      <c r="L126" s="257"/>
      <c r="M126" s="258"/>
      <c r="N126" s="259"/>
      <c r="O126" s="259"/>
      <c r="P126" s="259"/>
      <c r="Q126" s="259"/>
      <c r="R126" s="259"/>
      <c r="S126" s="259"/>
      <c r="T126" s="260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61" t="s">
        <v>137</v>
      </c>
      <c r="AU126" s="261" t="s">
        <v>85</v>
      </c>
      <c r="AV126" s="13" t="s">
        <v>85</v>
      </c>
      <c r="AW126" s="13" t="s">
        <v>31</v>
      </c>
      <c r="AX126" s="13" t="s">
        <v>75</v>
      </c>
      <c r="AY126" s="261" t="s">
        <v>128</v>
      </c>
    </row>
    <row r="127" s="14" customFormat="1">
      <c r="A127" s="14"/>
      <c r="B127" s="262"/>
      <c r="C127" s="263"/>
      <c r="D127" s="252" t="s">
        <v>137</v>
      </c>
      <c r="E127" s="264" t="s">
        <v>1</v>
      </c>
      <c r="F127" s="265" t="s">
        <v>140</v>
      </c>
      <c r="G127" s="263"/>
      <c r="H127" s="266">
        <v>32.5</v>
      </c>
      <c r="I127" s="267"/>
      <c r="J127" s="263"/>
      <c r="K127" s="263"/>
      <c r="L127" s="268"/>
      <c r="M127" s="269"/>
      <c r="N127" s="270"/>
      <c r="O127" s="270"/>
      <c r="P127" s="270"/>
      <c r="Q127" s="270"/>
      <c r="R127" s="270"/>
      <c r="S127" s="270"/>
      <c r="T127" s="271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72" t="s">
        <v>137</v>
      </c>
      <c r="AU127" s="272" t="s">
        <v>85</v>
      </c>
      <c r="AV127" s="14" t="s">
        <v>135</v>
      </c>
      <c r="AW127" s="14" t="s">
        <v>31</v>
      </c>
      <c r="AX127" s="14" t="s">
        <v>83</v>
      </c>
      <c r="AY127" s="272" t="s">
        <v>128</v>
      </c>
    </row>
    <row r="128" s="2" customFormat="1" ht="66.75" customHeight="1">
      <c r="A128" s="38"/>
      <c r="B128" s="39"/>
      <c r="C128" s="236" t="s">
        <v>146</v>
      </c>
      <c r="D128" s="236" t="s">
        <v>131</v>
      </c>
      <c r="E128" s="237" t="s">
        <v>313</v>
      </c>
      <c r="F128" s="238" t="s">
        <v>314</v>
      </c>
      <c r="G128" s="239" t="s">
        <v>134</v>
      </c>
      <c r="H128" s="240">
        <v>62.5</v>
      </c>
      <c r="I128" s="241"/>
      <c r="J128" s="242">
        <f>ROUND(I128*H128,2)</f>
        <v>0</v>
      </c>
      <c r="K128" s="243"/>
      <c r="L128" s="44"/>
      <c r="M128" s="244" t="s">
        <v>1</v>
      </c>
      <c r="N128" s="245" t="s">
        <v>40</v>
      </c>
      <c r="O128" s="91"/>
      <c r="P128" s="246">
        <f>O128*H128</f>
        <v>0</v>
      </c>
      <c r="Q128" s="246">
        <v>0</v>
      </c>
      <c r="R128" s="246">
        <f>Q128*H128</f>
        <v>0</v>
      </c>
      <c r="S128" s="246">
        <v>0</v>
      </c>
      <c r="T128" s="247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48" t="s">
        <v>83</v>
      </c>
      <c r="AT128" s="248" t="s">
        <v>131</v>
      </c>
      <c r="AU128" s="248" t="s">
        <v>85</v>
      </c>
      <c r="AY128" s="17" t="s">
        <v>128</v>
      </c>
      <c r="BE128" s="249">
        <f>IF(N128="základní",J128,0)</f>
        <v>0</v>
      </c>
      <c r="BF128" s="249">
        <f>IF(N128="snížená",J128,0)</f>
        <v>0</v>
      </c>
      <c r="BG128" s="249">
        <f>IF(N128="zákl. přenesená",J128,0)</f>
        <v>0</v>
      </c>
      <c r="BH128" s="249">
        <f>IF(N128="sníž. přenesená",J128,0)</f>
        <v>0</v>
      </c>
      <c r="BI128" s="249">
        <f>IF(N128="nulová",J128,0)</f>
        <v>0</v>
      </c>
      <c r="BJ128" s="17" t="s">
        <v>83</v>
      </c>
      <c r="BK128" s="249">
        <f>ROUND(I128*H128,2)</f>
        <v>0</v>
      </c>
      <c r="BL128" s="17" t="s">
        <v>83</v>
      </c>
      <c r="BM128" s="248" t="s">
        <v>315</v>
      </c>
    </row>
    <row r="129" s="13" customFormat="1">
      <c r="A129" s="13"/>
      <c r="B129" s="250"/>
      <c r="C129" s="251"/>
      <c r="D129" s="252" t="s">
        <v>137</v>
      </c>
      <c r="E129" s="253" t="s">
        <v>1</v>
      </c>
      <c r="F129" s="254" t="s">
        <v>316</v>
      </c>
      <c r="G129" s="251"/>
      <c r="H129" s="255">
        <v>32.5</v>
      </c>
      <c r="I129" s="256"/>
      <c r="J129" s="251"/>
      <c r="K129" s="251"/>
      <c r="L129" s="257"/>
      <c r="M129" s="258"/>
      <c r="N129" s="259"/>
      <c r="O129" s="259"/>
      <c r="P129" s="259"/>
      <c r="Q129" s="259"/>
      <c r="R129" s="259"/>
      <c r="S129" s="259"/>
      <c r="T129" s="260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61" t="s">
        <v>137</v>
      </c>
      <c r="AU129" s="261" t="s">
        <v>85</v>
      </c>
      <c r="AV129" s="13" t="s">
        <v>85</v>
      </c>
      <c r="AW129" s="13" t="s">
        <v>31</v>
      </c>
      <c r="AX129" s="13" t="s">
        <v>75</v>
      </c>
      <c r="AY129" s="261" t="s">
        <v>128</v>
      </c>
    </row>
    <row r="130" s="13" customFormat="1">
      <c r="A130" s="13"/>
      <c r="B130" s="250"/>
      <c r="C130" s="251"/>
      <c r="D130" s="252" t="s">
        <v>137</v>
      </c>
      <c r="E130" s="253" t="s">
        <v>1</v>
      </c>
      <c r="F130" s="254" t="s">
        <v>317</v>
      </c>
      <c r="G130" s="251"/>
      <c r="H130" s="255">
        <v>30</v>
      </c>
      <c r="I130" s="256"/>
      <c r="J130" s="251"/>
      <c r="K130" s="251"/>
      <c r="L130" s="257"/>
      <c r="M130" s="258"/>
      <c r="N130" s="259"/>
      <c r="O130" s="259"/>
      <c r="P130" s="259"/>
      <c r="Q130" s="259"/>
      <c r="R130" s="259"/>
      <c r="S130" s="259"/>
      <c r="T130" s="260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61" t="s">
        <v>137</v>
      </c>
      <c r="AU130" s="261" t="s">
        <v>85</v>
      </c>
      <c r="AV130" s="13" t="s">
        <v>85</v>
      </c>
      <c r="AW130" s="13" t="s">
        <v>31</v>
      </c>
      <c r="AX130" s="13" t="s">
        <v>75</v>
      </c>
      <c r="AY130" s="261" t="s">
        <v>128</v>
      </c>
    </row>
    <row r="131" s="14" customFormat="1">
      <c r="A131" s="14"/>
      <c r="B131" s="262"/>
      <c r="C131" s="263"/>
      <c r="D131" s="252" t="s">
        <v>137</v>
      </c>
      <c r="E131" s="264" t="s">
        <v>1</v>
      </c>
      <c r="F131" s="265" t="s">
        <v>140</v>
      </c>
      <c r="G131" s="263"/>
      <c r="H131" s="266">
        <v>62.5</v>
      </c>
      <c r="I131" s="267"/>
      <c r="J131" s="263"/>
      <c r="K131" s="263"/>
      <c r="L131" s="268"/>
      <c r="M131" s="269"/>
      <c r="N131" s="270"/>
      <c r="O131" s="270"/>
      <c r="P131" s="270"/>
      <c r="Q131" s="270"/>
      <c r="R131" s="270"/>
      <c r="S131" s="270"/>
      <c r="T131" s="271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72" t="s">
        <v>137</v>
      </c>
      <c r="AU131" s="272" t="s">
        <v>85</v>
      </c>
      <c r="AV131" s="14" t="s">
        <v>135</v>
      </c>
      <c r="AW131" s="14" t="s">
        <v>31</v>
      </c>
      <c r="AX131" s="14" t="s">
        <v>83</v>
      </c>
      <c r="AY131" s="272" t="s">
        <v>128</v>
      </c>
    </row>
    <row r="132" s="2" customFormat="1" ht="111.75" customHeight="1">
      <c r="A132" s="38"/>
      <c r="B132" s="39"/>
      <c r="C132" s="236" t="s">
        <v>135</v>
      </c>
      <c r="D132" s="236" t="s">
        <v>131</v>
      </c>
      <c r="E132" s="237" t="s">
        <v>318</v>
      </c>
      <c r="F132" s="238" t="s">
        <v>319</v>
      </c>
      <c r="G132" s="239" t="s">
        <v>156</v>
      </c>
      <c r="H132" s="240">
        <v>496</v>
      </c>
      <c r="I132" s="241"/>
      <c r="J132" s="242">
        <f>ROUND(I132*H132,2)</f>
        <v>0</v>
      </c>
      <c r="K132" s="243"/>
      <c r="L132" s="44"/>
      <c r="M132" s="244" t="s">
        <v>1</v>
      </c>
      <c r="N132" s="245" t="s">
        <v>40</v>
      </c>
      <c r="O132" s="91"/>
      <c r="P132" s="246">
        <f>O132*H132</f>
        <v>0</v>
      </c>
      <c r="Q132" s="246">
        <v>0</v>
      </c>
      <c r="R132" s="246">
        <f>Q132*H132</f>
        <v>0</v>
      </c>
      <c r="S132" s="246">
        <v>0</v>
      </c>
      <c r="T132" s="247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48" t="s">
        <v>135</v>
      </c>
      <c r="AT132" s="248" t="s">
        <v>131</v>
      </c>
      <c r="AU132" s="248" t="s">
        <v>85</v>
      </c>
      <c r="AY132" s="17" t="s">
        <v>128</v>
      </c>
      <c r="BE132" s="249">
        <f>IF(N132="základní",J132,0)</f>
        <v>0</v>
      </c>
      <c r="BF132" s="249">
        <f>IF(N132="snížená",J132,0)</f>
        <v>0</v>
      </c>
      <c r="BG132" s="249">
        <f>IF(N132="zákl. přenesená",J132,0)</f>
        <v>0</v>
      </c>
      <c r="BH132" s="249">
        <f>IF(N132="sníž. přenesená",J132,0)</f>
        <v>0</v>
      </c>
      <c r="BI132" s="249">
        <f>IF(N132="nulová",J132,0)</f>
        <v>0</v>
      </c>
      <c r="BJ132" s="17" t="s">
        <v>83</v>
      </c>
      <c r="BK132" s="249">
        <f>ROUND(I132*H132,2)</f>
        <v>0</v>
      </c>
      <c r="BL132" s="17" t="s">
        <v>135</v>
      </c>
      <c r="BM132" s="248" t="s">
        <v>320</v>
      </c>
    </row>
    <row r="133" s="13" customFormat="1">
      <c r="A133" s="13"/>
      <c r="B133" s="250"/>
      <c r="C133" s="251"/>
      <c r="D133" s="252" t="s">
        <v>137</v>
      </c>
      <c r="E133" s="253" t="s">
        <v>1</v>
      </c>
      <c r="F133" s="254" t="s">
        <v>321</v>
      </c>
      <c r="G133" s="251"/>
      <c r="H133" s="255">
        <v>196</v>
      </c>
      <c r="I133" s="256"/>
      <c r="J133" s="251"/>
      <c r="K133" s="251"/>
      <c r="L133" s="257"/>
      <c r="M133" s="258"/>
      <c r="N133" s="259"/>
      <c r="O133" s="259"/>
      <c r="P133" s="259"/>
      <c r="Q133" s="259"/>
      <c r="R133" s="259"/>
      <c r="S133" s="259"/>
      <c r="T133" s="260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61" t="s">
        <v>137</v>
      </c>
      <c r="AU133" s="261" t="s">
        <v>85</v>
      </c>
      <c r="AV133" s="13" t="s">
        <v>85</v>
      </c>
      <c r="AW133" s="13" t="s">
        <v>31</v>
      </c>
      <c r="AX133" s="13" t="s">
        <v>75</v>
      </c>
      <c r="AY133" s="261" t="s">
        <v>128</v>
      </c>
    </row>
    <row r="134" s="13" customFormat="1">
      <c r="A134" s="13"/>
      <c r="B134" s="250"/>
      <c r="C134" s="251"/>
      <c r="D134" s="252" t="s">
        <v>137</v>
      </c>
      <c r="E134" s="253" t="s">
        <v>1</v>
      </c>
      <c r="F134" s="254" t="s">
        <v>322</v>
      </c>
      <c r="G134" s="251"/>
      <c r="H134" s="255">
        <v>300</v>
      </c>
      <c r="I134" s="256"/>
      <c r="J134" s="251"/>
      <c r="K134" s="251"/>
      <c r="L134" s="257"/>
      <c r="M134" s="258"/>
      <c r="N134" s="259"/>
      <c r="O134" s="259"/>
      <c r="P134" s="259"/>
      <c r="Q134" s="259"/>
      <c r="R134" s="259"/>
      <c r="S134" s="259"/>
      <c r="T134" s="260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61" t="s">
        <v>137</v>
      </c>
      <c r="AU134" s="261" t="s">
        <v>85</v>
      </c>
      <c r="AV134" s="13" t="s">
        <v>85</v>
      </c>
      <c r="AW134" s="13" t="s">
        <v>31</v>
      </c>
      <c r="AX134" s="13" t="s">
        <v>75</v>
      </c>
      <c r="AY134" s="261" t="s">
        <v>128</v>
      </c>
    </row>
    <row r="135" s="14" customFormat="1">
      <c r="A135" s="14"/>
      <c r="B135" s="262"/>
      <c r="C135" s="263"/>
      <c r="D135" s="252" t="s">
        <v>137</v>
      </c>
      <c r="E135" s="264" t="s">
        <v>1</v>
      </c>
      <c r="F135" s="265" t="s">
        <v>140</v>
      </c>
      <c r="G135" s="263"/>
      <c r="H135" s="266">
        <v>496</v>
      </c>
      <c r="I135" s="267"/>
      <c r="J135" s="263"/>
      <c r="K135" s="263"/>
      <c r="L135" s="268"/>
      <c r="M135" s="269"/>
      <c r="N135" s="270"/>
      <c r="O135" s="270"/>
      <c r="P135" s="270"/>
      <c r="Q135" s="270"/>
      <c r="R135" s="270"/>
      <c r="S135" s="270"/>
      <c r="T135" s="271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72" t="s">
        <v>137</v>
      </c>
      <c r="AU135" s="272" t="s">
        <v>85</v>
      </c>
      <c r="AV135" s="14" t="s">
        <v>135</v>
      </c>
      <c r="AW135" s="14" t="s">
        <v>31</v>
      </c>
      <c r="AX135" s="14" t="s">
        <v>83</v>
      </c>
      <c r="AY135" s="272" t="s">
        <v>128</v>
      </c>
    </row>
    <row r="136" s="2" customFormat="1" ht="16.5" customHeight="1">
      <c r="A136" s="38"/>
      <c r="B136" s="39"/>
      <c r="C136" s="273" t="s">
        <v>129</v>
      </c>
      <c r="D136" s="273" t="s">
        <v>147</v>
      </c>
      <c r="E136" s="274" t="s">
        <v>154</v>
      </c>
      <c r="F136" s="275" t="s">
        <v>155</v>
      </c>
      <c r="G136" s="276" t="s">
        <v>156</v>
      </c>
      <c r="H136" s="277">
        <v>32</v>
      </c>
      <c r="I136" s="278"/>
      <c r="J136" s="279">
        <f>ROUND(I136*H136,2)</f>
        <v>0</v>
      </c>
      <c r="K136" s="280"/>
      <c r="L136" s="281"/>
      <c r="M136" s="282" t="s">
        <v>1</v>
      </c>
      <c r="N136" s="283" t="s">
        <v>40</v>
      </c>
      <c r="O136" s="91"/>
      <c r="P136" s="246">
        <f>O136*H136</f>
        <v>0</v>
      </c>
      <c r="Q136" s="246">
        <v>0</v>
      </c>
      <c r="R136" s="246">
        <f>Q136*H136</f>
        <v>0</v>
      </c>
      <c r="S136" s="246">
        <v>0</v>
      </c>
      <c r="T136" s="247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48" t="s">
        <v>151</v>
      </c>
      <c r="AT136" s="248" t="s">
        <v>147</v>
      </c>
      <c r="AU136" s="248" t="s">
        <v>85</v>
      </c>
      <c r="AY136" s="17" t="s">
        <v>128</v>
      </c>
      <c r="BE136" s="249">
        <f>IF(N136="základní",J136,0)</f>
        <v>0</v>
      </c>
      <c r="BF136" s="249">
        <f>IF(N136="snížená",J136,0)</f>
        <v>0</v>
      </c>
      <c r="BG136" s="249">
        <f>IF(N136="zákl. přenesená",J136,0)</f>
        <v>0</v>
      </c>
      <c r="BH136" s="249">
        <f>IF(N136="sníž. přenesená",J136,0)</f>
        <v>0</v>
      </c>
      <c r="BI136" s="249">
        <f>IF(N136="nulová",J136,0)</f>
        <v>0</v>
      </c>
      <c r="BJ136" s="17" t="s">
        <v>83</v>
      </c>
      <c r="BK136" s="249">
        <f>ROUND(I136*H136,2)</f>
        <v>0</v>
      </c>
      <c r="BL136" s="17" t="s">
        <v>135</v>
      </c>
      <c r="BM136" s="248" t="s">
        <v>323</v>
      </c>
    </row>
    <row r="137" s="15" customFormat="1">
      <c r="A137" s="15"/>
      <c r="B137" s="284"/>
      <c r="C137" s="285"/>
      <c r="D137" s="252" t="s">
        <v>137</v>
      </c>
      <c r="E137" s="286" t="s">
        <v>1</v>
      </c>
      <c r="F137" s="287" t="s">
        <v>158</v>
      </c>
      <c r="G137" s="285"/>
      <c r="H137" s="286" t="s">
        <v>1</v>
      </c>
      <c r="I137" s="288"/>
      <c r="J137" s="285"/>
      <c r="K137" s="285"/>
      <c r="L137" s="289"/>
      <c r="M137" s="290"/>
      <c r="N137" s="291"/>
      <c r="O137" s="291"/>
      <c r="P137" s="291"/>
      <c r="Q137" s="291"/>
      <c r="R137" s="291"/>
      <c r="S137" s="291"/>
      <c r="T137" s="292"/>
      <c r="U137" s="15"/>
      <c r="V137" s="15"/>
      <c r="W137" s="15"/>
      <c r="X137" s="15"/>
      <c r="Y137" s="15"/>
      <c r="Z137" s="15"/>
      <c r="AA137" s="15"/>
      <c r="AB137" s="15"/>
      <c r="AC137" s="15"/>
      <c r="AD137" s="15"/>
      <c r="AE137" s="15"/>
      <c r="AT137" s="293" t="s">
        <v>137</v>
      </c>
      <c r="AU137" s="293" t="s">
        <v>85</v>
      </c>
      <c r="AV137" s="15" t="s">
        <v>83</v>
      </c>
      <c r="AW137" s="15" t="s">
        <v>31</v>
      </c>
      <c r="AX137" s="15" t="s">
        <v>75</v>
      </c>
      <c r="AY137" s="293" t="s">
        <v>128</v>
      </c>
    </row>
    <row r="138" s="13" customFormat="1">
      <c r="A138" s="13"/>
      <c r="B138" s="250"/>
      <c r="C138" s="251"/>
      <c r="D138" s="252" t="s">
        <v>137</v>
      </c>
      <c r="E138" s="253" t="s">
        <v>1</v>
      </c>
      <c r="F138" s="254" t="s">
        <v>324</v>
      </c>
      <c r="G138" s="251"/>
      <c r="H138" s="255">
        <v>16</v>
      </c>
      <c r="I138" s="256"/>
      <c r="J138" s="251"/>
      <c r="K138" s="251"/>
      <c r="L138" s="257"/>
      <c r="M138" s="258"/>
      <c r="N138" s="259"/>
      <c r="O138" s="259"/>
      <c r="P138" s="259"/>
      <c r="Q138" s="259"/>
      <c r="R138" s="259"/>
      <c r="S138" s="259"/>
      <c r="T138" s="260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61" t="s">
        <v>137</v>
      </c>
      <c r="AU138" s="261" t="s">
        <v>85</v>
      </c>
      <c r="AV138" s="13" t="s">
        <v>85</v>
      </c>
      <c r="AW138" s="13" t="s">
        <v>31</v>
      </c>
      <c r="AX138" s="13" t="s">
        <v>75</v>
      </c>
      <c r="AY138" s="261" t="s">
        <v>128</v>
      </c>
    </row>
    <row r="139" s="13" customFormat="1">
      <c r="A139" s="13"/>
      <c r="B139" s="250"/>
      <c r="C139" s="251"/>
      <c r="D139" s="252" t="s">
        <v>137</v>
      </c>
      <c r="E139" s="253" t="s">
        <v>1</v>
      </c>
      <c r="F139" s="254" t="s">
        <v>324</v>
      </c>
      <c r="G139" s="251"/>
      <c r="H139" s="255">
        <v>16</v>
      </c>
      <c r="I139" s="256"/>
      <c r="J139" s="251"/>
      <c r="K139" s="251"/>
      <c r="L139" s="257"/>
      <c r="M139" s="258"/>
      <c r="N139" s="259"/>
      <c r="O139" s="259"/>
      <c r="P139" s="259"/>
      <c r="Q139" s="259"/>
      <c r="R139" s="259"/>
      <c r="S139" s="259"/>
      <c r="T139" s="260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61" t="s">
        <v>137</v>
      </c>
      <c r="AU139" s="261" t="s">
        <v>85</v>
      </c>
      <c r="AV139" s="13" t="s">
        <v>85</v>
      </c>
      <c r="AW139" s="13" t="s">
        <v>31</v>
      </c>
      <c r="AX139" s="13" t="s">
        <v>75</v>
      </c>
      <c r="AY139" s="261" t="s">
        <v>128</v>
      </c>
    </row>
    <row r="140" s="14" customFormat="1">
      <c r="A140" s="14"/>
      <c r="B140" s="262"/>
      <c r="C140" s="263"/>
      <c r="D140" s="252" t="s">
        <v>137</v>
      </c>
      <c r="E140" s="264" t="s">
        <v>1</v>
      </c>
      <c r="F140" s="265" t="s">
        <v>140</v>
      </c>
      <c r="G140" s="263"/>
      <c r="H140" s="266">
        <v>32</v>
      </c>
      <c r="I140" s="267"/>
      <c r="J140" s="263"/>
      <c r="K140" s="263"/>
      <c r="L140" s="268"/>
      <c r="M140" s="269"/>
      <c r="N140" s="270"/>
      <c r="O140" s="270"/>
      <c r="P140" s="270"/>
      <c r="Q140" s="270"/>
      <c r="R140" s="270"/>
      <c r="S140" s="270"/>
      <c r="T140" s="271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72" t="s">
        <v>137</v>
      </c>
      <c r="AU140" s="272" t="s">
        <v>85</v>
      </c>
      <c r="AV140" s="14" t="s">
        <v>135</v>
      </c>
      <c r="AW140" s="14" t="s">
        <v>31</v>
      </c>
      <c r="AX140" s="14" t="s">
        <v>83</v>
      </c>
      <c r="AY140" s="272" t="s">
        <v>128</v>
      </c>
    </row>
    <row r="141" s="2" customFormat="1" ht="21.75" customHeight="1">
      <c r="A141" s="38"/>
      <c r="B141" s="39"/>
      <c r="C141" s="273" t="s">
        <v>167</v>
      </c>
      <c r="D141" s="273" t="s">
        <v>147</v>
      </c>
      <c r="E141" s="274" t="s">
        <v>325</v>
      </c>
      <c r="F141" s="275" t="s">
        <v>326</v>
      </c>
      <c r="G141" s="276" t="s">
        <v>180</v>
      </c>
      <c r="H141" s="277">
        <v>260</v>
      </c>
      <c r="I141" s="278"/>
      <c r="J141" s="279">
        <f>ROUND(I141*H141,2)</f>
        <v>0</v>
      </c>
      <c r="K141" s="280"/>
      <c r="L141" s="281"/>
      <c r="M141" s="282" t="s">
        <v>1</v>
      </c>
      <c r="N141" s="283" t="s">
        <v>40</v>
      </c>
      <c r="O141" s="91"/>
      <c r="P141" s="246">
        <f>O141*H141</f>
        <v>0</v>
      </c>
      <c r="Q141" s="246">
        <v>0.00123</v>
      </c>
      <c r="R141" s="246">
        <f>Q141*H141</f>
        <v>0.31979999999999997</v>
      </c>
      <c r="S141" s="246">
        <v>0</v>
      </c>
      <c r="T141" s="247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48" t="s">
        <v>151</v>
      </c>
      <c r="AT141" s="248" t="s">
        <v>147</v>
      </c>
      <c r="AU141" s="248" t="s">
        <v>85</v>
      </c>
      <c r="AY141" s="17" t="s">
        <v>128</v>
      </c>
      <c r="BE141" s="249">
        <f>IF(N141="základní",J141,0)</f>
        <v>0</v>
      </c>
      <c r="BF141" s="249">
        <f>IF(N141="snížená",J141,0)</f>
        <v>0</v>
      </c>
      <c r="BG141" s="249">
        <f>IF(N141="zákl. přenesená",J141,0)</f>
        <v>0</v>
      </c>
      <c r="BH141" s="249">
        <f>IF(N141="sníž. přenesená",J141,0)</f>
        <v>0</v>
      </c>
      <c r="BI141" s="249">
        <f>IF(N141="nulová",J141,0)</f>
        <v>0</v>
      </c>
      <c r="BJ141" s="17" t="s">
        <v>83</v>
      </c>
      <c r="BK141" s="249">
        <f>ROUND(I141*H141,2)</f>
        <v>0</v>
      </c>
      <c r="BL141" s="17" t="s">
        <v>135</v>
      </c>
      <c r="BM141" s="248" t="s">
        <v>327</v>
      </c>
    </row>
    <row r="142" s="13" customFormat="1">
      <c r="A142" s="13"/>
      <c r="B142" s="250"/>
      <c r="C142" s="251"/>
      <c r="D142" s="252" t="s">
        <v>137</v>
      </c>
      <c r="E142" s="253" t="s">
        <v>1</v>
      </c>
      <c r="F142" s="254" t="s">
        <v>328</v>
      </c>
      <c r="G142" s="251"/>
      <c r="H142" s="255">
        <v>260</v>
      </c>
      <c r="I142" s="256"/>
      <c r="J142" s="251"/>
      <c r="K142" s="251"/>
      <c r="L142" s="257"/>
      <c r="M142" s="258"/>
      <c r="N142" s="259"/>
      <c r="O142" s="259"/>
      <c r="P142" s="259"/>
      <c r="Q142" s="259"/>
      <c r="R142" s="259"/>
      <c r="S142" s="259"/>
      <c r="T142" s="260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61" t="s">
        <v>137</v>
      </c>
      <c r="AU142" s="261" t="s">
        <v>85</v>
      </c>
      <c r="AV142" s="13" t="s">
        <v>85</v>
      </c>
      <c r="AW142" s="13" t="s">
        <v>31</v>
      </c>
      <c r="AX142" s="13" t="s">
        <v>75</v>
      </c>
      <c r="AY142" s="261" t="s">
        <v>128</v>
      </c>
    </row>
    <row r="143" s="14" customFormat="1">
      <c r="A143" s="14"/>
      <c r="B143" s="262"/>
      <c r="C143" s="263"/>
      <c r="D143" s="252" t="s">
        <v>137</v>
      </c>
      <c r="E143" s="264" t="s">
        <v>1</v>
      </c>
      <c r="F143" s="265" t="s">
        <v>140</v>
      </c>
      <c r="G143" s="263"/>
      <c r="H143" s="266">
        <v>260</v>
      </c>
      <c r="I143" s="267"/>
      <c r="J143" s="263"/>
      <c r="K143" s="263"/>
      <c r="L143" s="268"/>
      <c r="M143" s="269"/>
      <c r="N143" s="270"/>
      <c r="O143" s="270"/>
      <c r="P143" s="270"/>
      <c r="Q143" s="270"/>
      <c r="R143" s="270"/>
      <c r="S143" s="270"/>
      <c r="T143" s="271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72" t="s">
        <v>137</v>
      </c>
      <c r="AU143" s="272" t="s">
        <v>85</v>
      </c>
      <c r="AV143" s="14" t="s">
        <v>135</v>
      </c>
      <c r="AW143" s="14" t="s">
        <v>31</v>
      </c>
      <c r="AX143" s="14" t="s">
        <v>83</v>
      </c>
      <c r="AY143" s="272" t="s">
        <v>128</v>
      </c>
    </row>
    <row r="144" s="2" customFormat="1" ht="16.5" customHeight="1">
      <c r="A144" s="38"/>
      <c r="B144" s="39"/>
      <c r="C144" s="273" t="s">
        <v>174</v>
      </c>
      <c r="D144" s="273" t="s">
        <v>147</v>
      </c>
      <c r="E144" s="274" t="s">
        <v>209</v>
      </c>
      <c r="F144" s="275" t="s">
        <v>210</v>
      </c>
      <c r="G144" s="276" t="s">
        <v>180</v>
      </c>
      <c r="H144" s="277">
        <v>892</v>
      </c>
      <c r="I144" s="278"/>
      <c r="J144" s="279">
        <f>ROUND(I144*H144,2)</f>
        <v>0</v>
      </c>
      <c r="K144" s="280"/>
      <c r="L144" s="281"/>
      <c r="M144" s="282" t="s">
        <v>1</v>
      </c>
      <c r="N144" s="283" t="s">
        <v>40</v>
      </c>
      <c r="O144" s="91"/>
      <c r="P144" s="246">
        <f>O144*H144</f>
        <v>0</v>
      </c>
      <c r="Q144" s="246">
        <v>9.0000000000000006E-05</v>
      </c>
      <c r="R144" s="246">
        <f>Q144*H144</f>
        <v>0.080280000000000004</v>
      </c>
      <c r="S144" s="246">
        <v>0</v>
      </c>
      <c r="T144" s="247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48" t="s">
        <v>151</v>
      </c>
      <c r="AT144" s="248" t="s">
        <v>147</v>
      </c>
      <c r="AU144" s="248" t="s">
        <v>85</v>
      </c>
      <c r="AY144" s="17" t="s">
        <v>128</v>
      </c>
      <c r="BE144" s="249">
        <f>IF(N144="základní",J144,0)</f>
        <v>0</v>
      </c>
      <c r="BF144" s="249">
        <f>IF(N144="snížená",J144,0)</f>
        <v>0</v>
      </c>
      <c r="BG144" s="249">
        <f>IF(N144="zákl. přenesená",J144,0)</f>
        <v>0</v>
      </c>
      <c r="BH144" s="249">
        <f>IF(N144="sníž. přenesená",J144,0)</f>
        <v>0</v>
      </c>
      <c r="BI144" s="249">
        <f>IF(N144="nulová",J144,0)</f>
        <v>0</v>
      </c>
      <c r="BJ144" s="17" t="s">
        <v>83</v>
      </c>
      <c r="BK144" s="249">
        <f>ROUND(I144*H144,2)</f>
        <v>0</v>
      </c>
      <c r="BL144" s="17" t="s">
        <v>135</v>
      </c>
      <c r="BM144" s="248" t="s">
        <v>329</v>
      </c>
    </row>
    <row r="145" s="15" customFormat="1">
      <c r="A145" s="15"/>
      <c r="B145" s="284"/>
      <c r="C145" s="285"/>
      <c r="D145" s="252" t="s">
        <v>137</v>
      </c>
      <c r="E145" s="286" t="s">
        <v>1</v>
      </c>
      <c r="F145" s="287" t="s">
        <v>158</v>
      </c>
      <c r="G145" s="285"/>
      <c r="H145" s="286" t="s">
        <v>1</v>
      </c>
      <c r="I145" s="288"/>
      <c r="J145" s="285"/>
      <c r="K145" s="285"/>
      <c r="L145" s="289"/>
      <c r="M145" s="290"/>
      <c r="N145" s="291"/>
      <c r="O145" s="291"/>
      <c r="P145" s="291"/>
      <c r="Q145" s="291"/>
      <c r="R145" s="291"/>
      <c r="S145" s="291"/>
      <c r="T145" s="292"/>
      <c r="U145" s="15"/>
      <c r="V145" s="15"/>
      <c r="W145" s="15"/>
      <c r="X145" s="15"/>
      <c r="Y145" s="15"/>
      <c r="Z145" s="15"/>
      <c r="AA145" s="15"/>
      <c r="AB145" s="15"/>
      <c r="AC145" s="15"/>
      <c r="AD145" s="15"/>
      <c r="AE145" s="15"/>
      <c r="AT145" s="293" t="s">
        <v>137</v>
      </c>
      <c r="AU145" s="293" t="s">
        <v>85</v>
      </c>
      <c r="AV145" s="15" t="s">
        <v>83</v>
      </c>
      <c r="AW145" s="15" t="s">
        <v>31</v>
      </c>
      <c r="AX145" s="15" t="s">
        <v>75</v>
      </c>
      <c r="AY145" s="293" t="s">
        <v>128</v>
      </c>
    </row>
    <row r="146" s="13" customFormat="1">
      <c r="A146" s="13"/>
      <c r="B146" s="250"/>
      <c r="C146" s="251"/>
      <c r="D146" s="252" t="s">
        <v>137</v>
      </c>
      <c r="E146" s="253" t="s">
        <v>1</v>
      </c>
      <c r="F146" s="254" t="s">
        <v>330</v>
      </c>
      <c r="G146" s="251"/>
      <c r="H146" s="255">
        <v>892</v>
      </c>
      <c r="I146" s="256"/>
      <c r="J146" s="251"/>
      <c r="K146" s="251"/>
      <c r="L146" s="257"/>
      <c r="M146" s="258"/>
      <c r="N146" s="259"/>
      <c r="O146" s="259"/>
      <c r="P146" s="259"/>
      <c r="Q146" s="259"/>
      <c r="R146" s="259"/>
      <c r="S146" s="259"/>
      <c r="T146" s="260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61" t="s">
        <v>137</v>
      </c>
      <c r="AU146" s="261" t="s">
        <v>85</v>
      </c>
      <c r="AV146" s="13" t="s">
        <v>85</v>
      </c>
      <c r="AW146" s="13" t="s">
        <v>31</v>
      </c>
      <c r="AX146" s="13" t="s">
        <v>75</v>
      </c>
      <c r="AY146" s="261" t="s">
        <v>128</v>
      </c>
    </row>
    <row r="147" s="14" customFormat="1">
      <c r="A147" s="14"/>
      <c r="B147" s="262"/>
      <c r="C147" s="263"/>
      <c r="D147" s="252" t="s">
        <v>137</v>
      </c>
      <c r="E147" s="264" t="s">
        <v>1</v>
      </c>
      <c r="F147" s="265" t="s">
        <v>140</v>
      </c>
      <c r="G147" s="263"/>
      <c r="H147" s="266">
        <v>892</v>
      </c>
      <c r="I147" s="267"/>
      <c r="J147" s="263"/>
      <c r="K147" s="263"/>
      <c r="L147" s="268"/>
      <c r="M147" s="269"/>
      <c r="N147" s="270"/>
      <c r="O147" s="270"/>
      <c r="P147" s="270"/>
      <c r="Q147" s="270"/>
      <c r="R147" s="270"/>
      <c r="S147" s="270"/>
      <c r="T147" s="271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72" t="s">
        <v>137</v>
      </c>
      <c r="AU147" s="272" t="s">
        <v>85</v>
      </c>
      <c r="AV147" s="14" t="s">
        <v>135</v>
      </c>
      <c r="AW147" s="14" t="s">
        <v>31</v>
      </c>
      <c r="AX147" s="14" t="s">
        <v>83</v>
      </c>
      <c r="AY147" s="272" t="s">
        <v>128</v>
      </c>
    </row>
    <row r="148" s="2" customFormat="1" ht="16.5" customHeight="1">
      <c r="A148" s="38"/>
      <c r="B148" s="39"/>
      <c r="C148" s="273" t="s">
        <v>151</v>
      </c>
      <c r="D148" s="273" t="s">
        <v>147</v>
      </c>
      <c r="E148" s="274" t="s">
        <v>331</v>
      </c>
      <c r="F148" s="275" t="s">
        <v>332</v>
      </c>
      <c r="G148" s="276" t="s">
        <v>180</v>
      </c>
      <c r="H148" s="277">
        <v>492</v>
      </c>
      <c r="I148" s="278"/>
      <c r="J148" s="279">
        <f>ROUND(I148*H148,2)</f>
        <v>0</v>
      </c>
      <c r="K148" s="280"/>
      <c r="L148" s="281"/>
      <c r="M148" s="282" t="s">
        <v>1</v>
      </c>
      <c r="N148" s="283" t="s">
        <v>40</v>
      </c>
      <c r="O148" s="91"/>
      <c r="P148" s="246">
        <f>O148*H148</f>
        <v>0</v>
      </c>
      <c r="Q148" s="246">
        <v>0.00051999999999999995</v>
      </c>
      <c r="R148" s="246">
        <f>Q148*H148</f>
        <v>0.25583999999999996</v>
      </c>
      <c r="S148" s="246">
        <v>0</v>
      </c>
      <c r="T148" s="247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48" t="s">
        <v>151</v>
      </c>
      <c r="AT148" s="248" t="s">
        <v>147</v>
      </c>
      <c r="AU148" s="248" t="s">
        <v>85</v>
      </c>
      <c r="AY148" s="17" t="s">
        <v>128</v>
      </c>
      <c r="BE148" s="249">
        <f>IF(N148="základní",J148,0)</f>
        <v>0</v>
      </c>
      <c r="BF148" s="249">
        <f>IF(N148="snížená",J148,0)</f>
        <v>0</v>
      </c>
      <c r="BG148" s="249">
        <f>IF(N148="zákl. přenesená",J148,0)</f>
        <v>0</v>
      </c>
      <c r="BH148" s="249">
        <f>IF(N148="sníž. přenesená",J148,0)</f>
        <v>0</v>
      </c>
      <c r="BI148" s="249">
        <f>IF(N148="nulová",J148,0)</f>
        <v>0</v>
      </c>
      <c r="BJ148" s="17" t="s">
        <v>83</v>
      </c>
      <c r="BK148" s="249">
        <f>ROUND(I148*H148,2)</f>
        <v>0</v>
      </c>
      <c r="BL148" s="17" t="s">
        <v>135</v>
      </c>
      <c r="BM148" s="248" t="s">
        <v>333</v>
      </c>
    </row>
    <row r="149" s="15" customFormat="1">
      <c r="A149" s="15"/>
      <c r="B149" s="284"/>
      <c r="C149" s="285"/>
      <c r="D149" s="252" t="s">
        <v>137</v>
      </c>
      <c r="E149" s="286" t="s">
        <v>1</v>
      </c>
      <c r="F149" s="287" t="s">
        <v>158</v>
      </c>
      <c r="G149" s="285"/>
      <c r="H149" s="286" t="s">
        <v>1</v>
      </c>
      <c r="I149" s="288"/>
      <c r="J149" s="285"/>
      <c r="K149" s="285"/>
      <c r="L149" s="289"/>
      <c r="M149" s="290"/>
      <c r="N149" s="291"/>
      <c r="O149" s="291"/>
      <c r="P149" s="291"/>
      <c r="Q149" s="291"/>
      <c r="R149" s="291"/>
      <c r="S149" s="291"/>
      <c r="T149" s="292"/>
      <c r="U149" s="15"/>
      <c r="V149" s="15"/>
      <c r="W149" s="15"/>
      <c r="X149" s="15"/>
      <c r="Y149" s="15"/>
      <c r="Z149" s="15"/>
      <c r="AA149" s="15"/>
      <c r="AB149" s="15"/>
      <c r="AC149" s="15"/>
      <c r="AD149" s="15"/>
      <c r="AE149" s="15"/>
      <c r="AT149" s="293" t="s">
        <v>137</v>
      </c>
      <c r="AU149" s="293" t="s">
        <v>85</v>
      </c>
      <c r="AV149" s="15" t="s">
        <v>83</v>
      </c>
      <c r="AW149" s="15" t="s">
        <v>31</v>
      </c>
      <c r="AX149" s="15" t="s">
        <v>75</v>
      </c>
      <c r="AY149" s="293" t="s">
        <v>128</v>
      </c>
    </row>
    <row r="150" s="13" customFormat="1">
      <c r="A150" s="13"/>
      <c r="B150" s="250"/>
      <c r="C150" s="251"/>
      <c r="D150" s="252" t="s">
        <v>137</v>
      </c>
      <c r="E150" s="253" t="s">
        <v>1</v>
      </c>
      <c r="F150" s="254" t="s">
        <v>334</v>
      </c>
      <c r="G150" s="251"/>
      <c r="H150" s="255">
        <v>492</v>
      </c>
      <c r="I150" s="256"/>
      <c r="J150" s="251"/>
      <c r="K150" s="251"/>
      <c r="L150" s="257"/>
      <c r="M150" s="258"/>
      <c r="N150" s="259"/>
      <c r="O150" s="259"/>
      <c r="P150" s="259"/>
      <c r="Q150" s="259"/>
      <c r="R150" s="259"/>
      <c r="S150" s="259"/>
      <c r="T150" s="260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61" t="s">
        <v>137</v>
      </c>
      <c r="AU150" s="261" t="s">
        <v>85</v>
      </c>
      <c r="AV150" s="13" t="s">
        <v>85</v>
      </c>
      <c r="AW150" s="13" t="s">
        <v>31</v>
      </c>
      <c r="AX150" s="13" t="s">
        <v>75</v>
      </c>
      <c r="AY150" s="261" t="s">
        <v>128</v>
      </c>
    </row>
    <row r="151" s="14" customFormat="1">
      <c r="A151" s="14"/>
      <c r="B151" s="262"/>
      <c r="C151" s="263"/>
      <c r="D151" s="252" t="s">
        <v>137</v>
      </c>
      <c r="E151" s="264" t="s">
        <v>1</v>
      </c>
      <c r="F151" s="265" t="s">
        <v>140</v>
      </c>
      <c r="G151" s="263"/>
      <c r="H151" s="266">
        <v>492</v>
      </c>
      <c r="I151" s="267"/>
      <c r="J151" s="263"/>
      <c r="K151" s="263"/>
      <c r="L151" s="268"/>
      <c r="M151" s="269"/>
      <c r="N151" s="270"/>
      <c r="O151" s="270"/>
      <c r="P151" s="270"/>
      <c r="Q151" s="270"/>
      <c r="R151" s="270"/>
      <c r="S151" s="270"/>
      <c r="T151" s="271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72" t="s">
        <v>137</v>
      </c>
      <c r="AU151" s="272" t="s">
        <v>85</v>
      </c>
      <c r="AV151" s="14" t="s">
        <v>135</v>
      </c>
      <c r="AW151" s="14" t="s">
        <v>31</v>
      </c>
      <c r="AX151" s="14" t="s">
        <v>83</v>
      </c>
      <c r="AY151" s="272" t="s">
        <v>128</v>
      </c>
    </row>
    <row r="152" s="2" customFormat="1" ht="16.5" customHeight="1">
      <c r="A152" s="38"/>
      <c r="B152" s="39"/>
      <c r="C152" s="273" t="s">
        <v>183</v>
      </c>
      <c r="D152" s="273" t="s">
        <v>147</v>
      </c>
      <c r="E152" s="274" t="s">
        <v>335</v>
      </c>
      <c r="F152" s="275" t="s">
        <v>336</v>
      </c>
      <c r="G152" s="276" t="s">
        <v>180</v>
      </c>
      <c r="H152" s="277">
        <v>400</v>
      </c>
      <c r="I152" s="278"/>
      <c r="J152" s="279">
        <f>ROUND(I152*H152,2)</f>
        <v>0</v>
      </c>
      <c r="K152" s="280"/>
      <c r="L152" s="281"/>
      <c r="M152" s="282" t="s">
        <v>1</v>
      </c>
      <c r="N152" s="283" t="s">
        <v>40</v>
      </c>
      <c r="O152" s="91"/>
      <c r="P152" s="246">
        <f>O152*H152</f>
        <v>0</v>
      </c>
      <c r="Q152" s="246">
        <v>0.00056999999999999998</v>
      </c>
      <c r="R152" s="246">
        <f>Q152*H152</f>
        <v>0.22799999999999998</v>
      </c>
      <c r="S152" s="246">
        <v>0</v>
      </c>
      <c r="T152" s="247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48" t="s">
        <v>151</v>
      </c>
      <c r="AT152" s="248" t="s">
        <v>147</v>
      </c>
      <c r="AU152" s="248" t="s">
        <v>85</v>
      </c>
      <c r="AY152" s="17" t="s">
        <v>128</v>
      </c>
      <c r="BE152" s="249">
        <f>IF(N152="základní",J152,0)</f>
        <v>0</v>
      </c>
      <c r="BF152" s="249">
        <f>IF(N152="snížená",J152,0)</f>
        <v>0</v>
      </c>
      <c r="BG152" s="249">
        <f>IF(N152="zákl. přenesená",J152,0)</f>
        <v>0</v>
      </c>
      <c r="BH152" s="249">
        <f>IF(N152="sníž. přenesená",J152,0)</f>
        <v>0</v>
      </c>
      <c r="BI152" s="249">
        <f>IF(N152="nulová",J152,0)</f>
        <v>0</v>
      </c>
      <c r="BJ152" s="17" t="s">
        <v>83</v>
      </c>
      <c r="BK152" s="249">
        <f>ROUND(I152*H152,2)</f>
        <v>0</v>
      </c>
      <c r="BL152" s="17" t="s">
        <v>135</v>
      </c>
      <c r="BM152" s="248" t="s">
        <v>337</v>
      </c>
    </row>
    <row r="153" s="15" customFormat="1">
      <c r="A153" s="15"/>
      <c r="B153" s="284"/>
      <c r="C153" s="285"/>
      <c r="D153" s="252" t="s">
        <v>137</v>
      </c>
      <c r="E153" s="286" t="s">
        <v>1</v>
      </c>
      <c r="F153" s="287" t="s">
        <v>158</v>
      </c>
      <c r="G153" s="285"/>
      <c r="H153" s="286" t="s">
        <v>1</v>
      </c>
      <c r="I153" s="288"/>
      <c r="J153" s="285"/>
      <c r="K153" s="285"/>
      <c r="L153" s="289"/>
      <c r="M153" s="290"/>
      <c r="N153" s="291"/>
      <c r="O153" s="291"/>
      <c r="P153" s="291"/>
      <c r="Q153" s="291"/>
      <c r="R153" s="291"/>
      <c r="S153" s="291"/>
      <c r="T153" s="292"/>
      <c r="U153" s="15"/>
      <c r="V153" s="15"/>
      <c r="W153" s="15"/>
      <c r="X153" s="15"/>
      <c r="Y153" s="15"/>
      <c r="Z153" s="15"/>
      <c r="AA153" s="15"/>
      <c r="AB153" s="15"/>
      <c r="AC153" s="15"/>
      <c r="AD153" s="15"/>
      <c r="AE153" s="15"/>
      <c r="AT153" s="293" t="s">
        <v>137</v>
      </c>
      <c r="AU153" s="293" t="s">
        <v>85</v>
      </c>
      <c r="AV153" s="15" t="s">
        <v>83</v>
      </c>
      <c r="AW153" s="15" t="s">
        <v>31</v>
      </c>
      <c r="AX153" s="15" t="s">
        <v>75</v>
      </c>
      <c r="AY153" s="293" t="s">
        <v>128</v>
      </c>
    </row>
    <row r="154" s="13" customFormat="1">
      <c r="A154" s="13"/>
      <c r="B154" s="250"/>
      <c r="C154" s="251"/>
      <c r="D154" s="252" t="s">
        <v>137</v>
      </c>
      <c r="E154" s="253" t="s">
        <v>1</v>
      </c>
      <c r="F154" s="254" t="s">
        <v>338</v>
      </c>
      <c r="G154" s="251"/>
      <c r="H154" s="255">
        <v>400</v>
      </c>
      <c r="I154" s="256"/>
      <c r="J154" s="251"/>
      <c r="K154" s="251"/>
      <c r="L154" s="257"/>
      <c r="M154" s="258"/>
      <c r="N154" s="259"/>
      <c r="O154" s="259"/>
      <c r="P154" s="259"/>
      <c r="Q154" s="259"/>
      <c r="R154" s="259"/>
      <c r="S154" s="259"/>
      <c r="T154" s="260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61" t="s">
        <v>137</v>
      </c>
      <c r="AU154" s="261" t="s">
        <v>85</v>
      </c>
      <c r="AV154" s="13" t="s">
        <v>85</v>
      </c>
      <c r="AW154" s="13" t="s">
        <v>31</v>
      </c>
      <c r="AX154" s="13" t="s">
        <v>75</v>
      </c>
      <c r="AY154" s="261" t="s">
        <v>128</v>
      </c>
    </row>
    <row r="155" s="14" customFormat="1">
      <c r="A155" s="14"/>
      <c r="B155" s="262"/>
      <c r="C155" s="263"/>
      <c r="D155" s="252" t="s">
        <v>137</v>
      </c>
      <c r="E155" s="264" t="s">
        <v>1</v>
      </c>
      <c r="F155" s="265" t="s">
        <v>140</v>
      </c>
      <c r="G155" s="263"/>
      <c r="H155" s="266">
        <v>400</v>
      </c>
      <c r="I155" s="267"/>
      <c r="J155" s="263"/>
      <c r="K155" s="263"/>
      <c r="L155" s="268"/>
      <c r="M155" s="269"/>
      <c r="N155" s="270"/>
      <c r="O155" s="270"/>
      <c r="P155" s="270"/>
      <c r="Q155" s="270"/>
      <c r="R155" s="270"/>
      <c r="S155" s="270"/>
      <c r="T155" s="271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72" t="s">
        <v>137</v>
      </c>
      <c r="AU155" s="272" t="s">
        <v>85</v>
      </c>
      <c r="AV155" s="14" t="s">
        <v>135</v>
      </c>
      <c r="AW155" s="14" t="s">
        <v>31</v>
      </c>
      <c r="AX155" s="14" t="s">
        <v>83</v>
      </c>
      <c r="AY155" s="272" t="s">
        <v>128</v>
      </c>
    </row>
    <row r="156" s="2" customFormat="1" ht="16.5" customHeight="1">
      <c r="A156" s="38"/>
      <c r="B156" s="39"/>
      <c r="C156" s="273" t="s">
        <v>188</v>
      </c>
      <c r="D156" s="273" t="s">
        <v>147</v>
      </c>
      <c r="E156" s="274" t="s">
        <v>184</v>
      </c>
      <c r="F156" s="275" t="s">
        <v>185</v>
      </c>
      <c r="G156" s="276" t="s">
        <v>180</v>
      </c>
      <c r="H156" s="277">
        <v>1282</v>
      </c>
      <c r="I156" s="278"/>
      <c r="J156" s="279">
        <f>ROUND(I156*H156,2)</f>
        <v>0</v>
      </c>
      <c r="K156" s="280"/>
      <c r="L156" s="281"/>
      <c r="M156" s="282" t="s">
        <v>1</v>
      </c>
      <c r="N156" s="283" t="s">
        <v>40</v>
      </c>
      <c r="O156" s="91"/>
      <c r="P156" s="246">
        <f>O156*H156</f>
        <v>0</v>
      </c>
      <c r="Q156" s="246">
        <v>0.00018000000000000001</v>
      </c>
      <c r="R156" s="246">
        <f>Q156*H156</f>
        <v>0.23076000000000002</v>
      </c>
      <c r="S156" s="246">
        <v>0</v>
      </c>
      <c r="T156" s="247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48" t="s">
        <v>151</v>
      </c>
      <c r="AT156" s="248" t="s">
        <v>147</v>
      </c>
      <c r="AU156" s="248" t="s">
        <v>85</v>
      </c>
      <c r="AY156" s="17" t="s">
        <v>128</v>
      </c>
      <c r="BE156" s="249">
        <f>IF(N156="základní",J156,0)</f>
        <v>0</v>
      </c>
      <c r="BF156" s="249">
        <f>IF(N156="snížená",J156,0)</f>
        <v>0</v>
      </c>
      <c r="BG156" s="249">
        <f>IF(N156="zákl. přenesená",J156,0)</f>
        <v>0</v>
      </c>
      <c r="BH156" s="249">
        <f>IF(N156="sníž. přenesená",J156,0)</f>
        <v>0</v>
      </c>
      <c r="BI156" s="249">
        <f>IF(N156="nulová",J156,0)</f>
        <v>0</v>
      </c>
      <c r="BJ156" s="17" t="s">
        <v>83</v>
      </c>
      <c r="BK156" s="249">
        <f>ROUND(I156*H156,2)</f>
        <v>0</v>
      </c>
      <c r="BL156" s="17" t="s">
        <v>135</v>
      </c>
      <c r="BM156" s="248" t="s">
        <v>339</v>
      </c>
    </row>
    <row r="157" s="15" customFormat="1">
      <c r="A157" s="15"/>
      <c r="B157" s="284"/>
      <c r="C157" s="285"/>
      <c r="D157" s="252" t="s">
        <v>137</v>
      </c>
      <c r="E157" s="286" t="s">
        <v>1</v>
      </c>
      <c r="F157" s="287" t="s">
        <v>158</v>
      </c>
      <c r="G157" s="285"/>
      <c r="H157" s="286" t="s">
        <v>1</v>
      </c>
      <c r="I157" s="288"/>
      <c r="J157" s="285"/>
      <c r="K157" s="285"/>
      <c r="L157" s="289"/>
      <c r="M157" s="290"/>
      <c r="N157" s="291"/>
      <c r="O157" s="291"/>
      <c r="P157" s="291"/>
      <c r="Q157" s="291"/>
      <c r="R157" s="291"/>
      <c r="S157" s="291"/>
      <c r="T157" s="292"/>
      <c r="U157" s="15"/>
      <c r="V157" s="15"/>
      <c r="W157" s="15"/>
      <c r="X157" s="15"/>
      <c r="Y157" s="15"/>
      <c r="Z157" s="15"/>
      <c r="AA157" s="15"/>
      <c r="AB157" s="15"/>
      <c r="AC157" s="15"/>
      <c r="AD157" s="15"/>
      <c r="AE157" s="15"/>
      <c r="AT157" s="293" t="s">
        <v>137</v>
      </c>
      <c r="AU157" s="293" t="s">
        <v>85</v>
      </c>
      <c r="AV157" s="15" t="s">
        <v>83</v>
      </c>
      <c r="AW157" s="15" t="s">
        <v>31</v>
      </c>
      <c r="AX157" s="15" t="s">
        <v>75</v>
      </c>
      <c r="AY157" s="293" t="s">
        <v>128</v>
      </c>
    </row>
    <row r="158" s="13" customFormat="1">
      <c r="A158" s="13"/>
      <c r="B158" s="250"/>
      <c r="C158" s="251"/>
      <c r="D158" s="252" t="s">
        <v>137</v>
      </c>
      <c r="E158" s="253" t="s">
        <v>1</v>
      </c>
      <c r="F158" s="254" t="s">
        <v>340</v>
      </c>
      <c r="G158" s="251"/>
      <c r="H158" s="255">
        <v>250</v>
      </c>
      <c r="I158" s="256"/>
      <c r="J158" s="251"/>
      <c r="K158" s="251"/>
      <c r="L158" s="257"/>
      <c r="M158" s="258"/>
      <c r="N158" s="259"/>
      <c r="O158" s="259"/>
      <c r="P158" s="259"/>
      <c r="Q158" s="259"/>
      <c r="R158" s="259"/>
      <c r="S158" s="259"/>
      <c r="T158" s="260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61" t="s">
        <v>137</v>
      </c>
      <c r="AU158" s="261" t="s">
        <v>85</v>
      </c>
      <c r="AV158" s="13" t="s">
        <v>85</v>
      </c>
      <c r="AW158" s="13" t="s">
        <v>31</v>
      </c>
      <c r="AX158" s="13" t="s">
        <v>75</v>
      </c>
      <c r="AY158" s="261" t="s">
        <v>128</v>
      </c>
    </row>
    <row r="159" s="13" customFormat="1">
      <c r="A159" s="13"/>
      <c r="B159" s="250"/>
      <c r="C159" s="251"/>
      <c r="D159" s="252" t="s">
        <v>137</v>
      </c>
      <c r="E159" s="253" t="s">
        <v>1</v>
      </c>
      <c r="F159" s="254" t="s">
        <v>341</v>
      </c>
      <c r="G159" s="251"/>
      <c r="H159" s="255">
        <v>1032</v>
      </c>
      <c r="I159" s="256"/>
      <c r="J159" s="251"/>
      <c r="K159" s="251"/>
      <c r="L159" s="257"/>
      <c r="M159" s="258"/>
      <c r="N159" s="259"/>
      <c r="O159" s="259"/>
      <c r="P159" s="259"/>
      <c r="Q159" s="259"/>
      <c r="R159" s="259"/>
      <c r="S159" s="259"/>
      <c r="T159" s="260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61" t="s">
        <v>137</v>
      </c>
      <c r="AU159" s="261" t="s">
        <v>85</v>
      </c>
      <c r="AV159" s="13" t="s">
        <v>85</v>
      </c>
      <c r="AW159" s="13" t="s">
        <v>31</v>
      </c>
      <c r="AX159" s="13" t="s">
        <v>75</v>
      </c>
      <c r="AY159" s="261" t="s">
        <v>128</v>
      </c>
    </row>
    <row r="160" s="14" customFormat="1">
      <c r="A160" s="14"/>
      <c r="B160" s="262"/>
      <c r="C160" s="263"/>
      <c r="D160" s="252" t="s">
        <v>137</v>
      </c>
      <c r="E160" s="264" t="s">
        <v>1</v>
      </c>
      <c r="F160" s="265" t="s">
        <v>140</v>
      </c>
      <c r="G160" s="263"/>
      <c r="H160" s="266">
        <v>1282</v>
      </c>
      <c r="I160" s="267"/>
      <c r="J160" s="263"/>
      <c r="K160" s="263"/>
      <c r="L160" s="268"/>
      <c r="M160" s="269"/>
      <c r="N160" s="270"/>
      <c r="O160" s="270"/>
      <c r="P160" s="270"/>
      <c r="Q160" s="270"/>
      <c r="R160" s="270"/>
      <c r="S160" s="270"/>
      <c r="T160" s="271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72" t="s">
        <v>137</v>
      </c>
      <c r="AU160" s="272" t="s">
        <v>85</v>
      </c>
      <c r="AV160" s="14" t="s">
        <v>135</v>
      </c>
      <c r="AW160" s="14" t="s">
        <v>31</v>
      </c>
      <c r="AX160" s="14" t="s">
        <v>83</v>
      </c>
      <c r="AY160" s="272" t="s">
        <v>128</v>
      </c>
    </row>
    <row r="161" s="2" customFormat="1" ht="21.75" customHeight="1">
      <c r="A161" s="38"/>
      <c r="B161" s="39"/>
      <c r="C161" s="273" t="s">
        <v>193</v>
      </c>
      <c r="D161" s="273" t="s">
        <v>147</v>
      </c>
      <c r="E161" s="274" t="s">
        <v>342</v>
      </c>
      <c r="F161" s="275" t="s">
        <v>343</v>
      </c>
      <c r="G161" s="276" t="s">
        <v>180</v>
      </c>
      <c r="H161" s="277">
        <v>200</v>
      </c>
      <c r="I161" s="278"/>
      <c r="J161" s="279">
        <f>ROUND(I161*H161,2)</f>
        <v>0</v>
      </c>
      <c r="K161" s="280"/>
      <c r="L161" s="281"/>
      <c r="M161" s="282" t="s">
        <v>1</v>
      </c>
      <c r="N161" s="283" t="s">
        <v>40</v>
      </c>
      <c r="O161" s="91"/>
      <c r="P161" s="246">
        <f>O161*H161</f>
        <v>0</v>
      </c>
      <c r="Q161" s="246">
        <v>9.0000000000000006E-05</v>
      </c>
      <c r="R161" s="246">
        <f>Q161*H161</f>
        <v>0.018000000000000002</v>
      </c>
      <c r="S161" s="246">
        <v>0</v>
      </c>
      <c r="T161" s="247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48" t="s">
        <v>151</v>
      </c>
      <c r="AT161" s="248" t="s">
        <v>147</v>
      </c>
      <c r="AU161" s="248" t="s">
        <v>85</v>
      </c>
      <c r="AY161" s="17" t="s">
        <v>128</v>
      </c>
      <c r="BE161" s="249">
        <f>IF(N161="základní",J161,0)</f>
        <v>0</v>
      </c>
      <c r="BF161" s="249">
        <f>IF(N161="snížená",J161,0)</f>
        <v>0</v>
      </c>
      <c r="BG161" s="249">
        <f>IF(N161="zákl. přenesená",J161,0)</f>
        <v>0</v>
      </c>
      <c r="BH161" s="249">
        <f>IF(N161="sníž. přenesená",J161,0)</f>
        <v>0</v>
      </c>
      <c r="BI161" s="249">
        <f>IF(N161="nulová",J161,0)</f>
        <v>0</v>
      </c>
      <c r="BJ161" s="17" t="s">
        <v>83</v>
      </c>
      <c r="BK161" s="249">
        <f>ROUND(I161*H161,2)</f>
        <v>0</v>
      </c>
      <c r="BL161" s="17" t="s">
        <v>135</v>
      </c>
      <c r="BM161" s="248" t="s">
        <v>344</v>
      </c>
    </row>
    <row r="162" s="15" customFormat="1">
      <c r="A162" s="15"/>
      <c r="B162" s="284"/>
      <c r="C162" s="285"/>
      <c r="D162" s="252" t="s">
        <v>137</v>
      </c>
      <c r="E162" s="286" t="s">
        <v>1</v>
      </c>
      <c r="F162" s="287" t="s">
        <v>158</v>
      </c>
      <c r="G162" s="285"/>
      <c r="H162" s="286" t="s">
        <v>1</v>
      </c>
      <c r="I162" s="288"/>
      <c r="J162" s="285"/>
      <c r="K162" s="285"/>
      <c r="L162" s="289"/>
      <c r="M162" s="290"/>
      <c r="N162" s="291"/>
      <c r="O162" s="291"/>
      <c r="P162" s="291"/>
      <c r="Q162" s="291"/>
      <c r="R162" s="291"/>
      <c r="S162" s="291"/>
      <c r="T162" s="292"/>
      <c r="U162" s="15"/>
      <c r="V162" s="15"/>
      <c r="W162" s="15"/>
      <c r="X162" s="15"/>
      <c r="Y162" s="15"/>
      <c r="Z162" s="15"/>
      <c r="AA162" s="15"/>
      <c r="AB162" s="15"/>
      <c r="AC162" s="15"/>
      <c r="AD162" s="15"/>
      <c r="AE162" s="15"/>
      <c r="AT162" s="293" t="s">
        <v>137</v>
      </c>
      <c r="AU162" s="293" t="s">
        <v>85</v>
      </c>
      <c r="AV162" s="15" t="s">
        <v>83</v>
      </c>
      <c r="AW162" s="15" t="s">
        <v>31</v>
      </c>
      <c r="AX162" s="15" t="s">
        <v>75</v>
      </c>
      <c r="AY162" s="293" t="s">
        <v>128</v>
      </c>
    </row>
    <row r="163" s="13" customFormat="1">
      <c r="A163" s="13"/>
      <c r="B163" s="250"/>
      <c r="C163" s="251"/>
      <c r="D163" s="252" t="s">
        <v>137</v>
      </c>
      <c r="E163" s="253" t="s">
        <v>1</v>
      </c>
      <c r="F163" s="254" t="s">
        <v>345</v>
      </c>
      <c r="G163" s="251"/>
      <c r="H163" s="255">
        <v>200</v>
      </c>
      <c r="I163" s="256"/>
      <c r="J163" s="251"/>
      <c r="K163" s="251"/>
      <c r="L163" s="257"/>
      <c r="M163" s="258"/>
      <c r="N163" s="259"/>
      <c r="O163" s="259"/>
      <c r="P163" s="259"/>
      <c r="Q163" s="259"/>
      <c r="R163" s="259"/>
      <c r="S163" s="259"/>
      <c r="T163" s="260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61" t="s">
        <v>137</v>
      </c>
      <c r="AU163" s="261" t="s">
        <v>85</v>
      </c>
      <c r="AV163" s="13" t="s">
        <v>85</v>
      </c>
      <c r="AW163" s="13" t="s">
        <v>31</v>
      </c>
      <c r="AX163" s="13" t="s">
        <v>75</v>
      </c>
      <c r="AY163" s="261" t="s">
        <v>128</v>
      </c>
    </row>
    <row r="164" s="14" customFormat="1">
      <c r="A164" s="14"/>
      <c r="B164" s="262"/>
      <c r="C164" s="263"/>
      <c r="D164" s="252" t="s">
        <v>137</v>
      </c>
      <c r="E164" s="264" t="s">
        <v>1</v>
      </c>
      <c r="F164" s="265" t="s">
        <v>140</v>
      </c>
      <c r="G164" s="263"/>
      <c r="H164" s="266">
        <v>200</v>
      </c>
      <c r="I164" s="267"/>
      <c r="J164" s="263"/>
      <c r="K164" s="263"/>
      <c r="L164" s="268"/>
      <c r="M164" s="269"/>
      <c r="N164" s="270"/>
      <c r="O164" s="270"/>
      <c r="P164" s="270"/>
      <c r="Q164" s="270"/>
      <c r="R164" s="270"/>
      <c r="S164" s="270"/>
      <c r="T164" s="271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72" t="s">
        <v>137</v>
      </c>
      <c r="AU164" s="272" t="s">
        <v>85</v>
      </c>
      <c r="AV164" s="14" t="s">
        <v>135</v>
      </c>
      <c r="AW164" s="14" t="s">
        <v>31</v>
      </c>
      <c r="AX164" s="14" t="s">
        <v>83</v>
      </c>
      <c r="AY164" s="272" t="s">
        <v>128</v>
      </c>
    </row>
    <row r="165" s="2" customFormat="1" ht="16.5" customHeight="1">
      <c r="A165" s="38"/>
      <c r="B165" s="39"/>
      <c r="C165" s="273" t="s">
        <v>198</v>
      </c>
      <c r="D165" s="273" t="s">
        <v>147</v>
      </c>
      <c r="E165" s="274" t="s">
        <v>346</v>
      </c>
      <c r="F165" s="275" t="s">
        <v>347</v>
      </c>
      <c r="G165" s="276" t="s">
        <v>156</v>
      </c>
      <c r="H165" s="277">
        <v>8</v>
      </c>
      <c r="I165" s="278"/>
      <c r="J165" s="279">
        <f>ROUND(I165*H165,2)</f>
        <v>0</v>
      </c>
      <c r="K165" s="280"/>
      <c r="L165" s="281"/>
      <c r="M165" s="282" t="s">
        <v>1</v>
      </c>
      <c r="N165" s="283" t="s">
        <v>40</v>
      </c>
      <c r="O165" s="91"/>
      <c r="P165" s="246">
        <f>O165*H165</f>
        <v>0</v>
      </c>
      <c r="Q165" s="246">
        <v>0.001</v>
      </c>
      <c r="R165" s="246">
        <f>Q165*H165</f>
        <v>0.0080000000000000002</v>
      </c>
      <c r="S165" s="246">
        <v>0</v>
      </c>
      <c r="T165" s="247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48" t="s">
        <v>151</v>
      </c>
      <c r="AT165" s="248" t="s">
        <v>147</v>
      </c>
      <c r="AU165" s="248" t="s">
        <v>85</v>
      </c>
      <c r="AY165" s="17" t="s">
        <v>128</v>
      </c>
      <c r="BE165" s="249">
        <f>IF(N165="základní",J165,0)</f>
        <v>0</v>
      </c>
      <c r="BF165" s="249">
        <f>IF(N165="snížená",J165,0)</f>
        <v>0</v>
      </c>
      <c r="BG165" s="249">
        <f>IF(N165="zákl. přenesená",J165,0)</f>
        <v>0</v>
      </c>
      <c r="BH165" s="249">
        <f>IF(N165="sníž. přenesená",J165,0)</f>
        <v>0</v>
      </c>
      <c r="BI165" s="249">
        <f>IF(N165="nulová",J165,0)</f>
        <v>0</v>
      </c>
      <c r="BJ165" s="17" t="s">
        <v>83</v>
      </c>
      <c r="BK165" s="249">
        <f>ROUND(I165*H165,2)</f>
        <v>0</v>
      </c>
      <c r="BL165" s="17" t="s">
        <v>135</v>
      </c>
      <c r="BM165" s="248" t="s">
        <v>348</v>
      </c>
    </row>
    <row r="166" s="15" customFormat="1">
      <c r="A166" s="15"/>
      <c r="B166" s="284"/>
      <c r="C166" s="285"/>
      <c r="D166" s="252" t="s">
        <v>137</v>
      </c>
      <c r="E166" s="286" t="s">
        <v>1</v>
      </c>
      <c r="F166" s="287" t="s">
        <v>158</v>
      </c>
      <c r="G166" s="285"/>
      <c r="H166" s="286" t="s">
        <v>1</v>
      </c>
      <c r="I166" s="288"/>
      <c r="J166" s="285"/>
      <c r="K166" s="285"/>
      <c r="L166" s="289"/>
      <c r="M166" s="290"/>
      <c r="N166" s="291"/>
      <c r="O166" s="291"/>
      <c r="P166" s="291"/>
      <c r="Q166" s="291"/>
      <c r="R166" s="291"/>
      <c r="S166" s="291"/>
      <c r="T166" s="292"/>
      <c r="U166" s="15"/>
      <c r="V166" s="15"/>
      <c r="W166" s="15"/>
      <c r="X166" s="15"/>
      <c r="Y166" s="15"/>
      <c r="Z166" s="15"/>
      <c r="AA166" s="15"/>
      <c r="AB166" s="15"/>
      <c r="AC166" s="15"/>
      <c r="AD166" s="15"/>
      <c r="AE166" s="15"/>
      <c r="AT166" s="293" t="s">
        <v>137</v>
      </c>
      <c r="AU166" s="293" t="s">
        <v>85</v>
      </c>
      <c r="AV166" s="15" t="s">
        <v>83</v>
      </c>
      <c r="AW166" s="15" t="s">
        <v>31</v>
      </c>
      <c r="AX166" s="15" t="s">
        <v>75</v>
      </c>
      <c r="AY166" s="293" t="s">
        <v>128</v>
      </c>
    </row>
    <row r="167" s="13" customFormat="1">
      <c r="A167" s="13"/>
      <c r="B167" s="250"/>
      <c r="C167" s="251"/>
      <c r="D167" s="252" t="s">
        <v>137</v>
      </c>
      <c r="E167" s="253" t="s">
        <v>1</v>
      </c>
      <c r="F167" s="254" t="s">
        <v>151</v>
      </c>
      <c r="G167" s="251"/>
      <c r="H167" s="255">
        <v>8</v>
      </c>
      <c r="I167" s="256"/>
      <c r="J167" s="251"/>
      <c r="K167" s="251"/>
      <c r="L167" s="257"/>
      <c r="M167" s="258"/>
      <c r="N167" s="259"/>
      <c r="O167" s="259"/>
      <c r="P167" s="259"/>
      <c r="Q167" s="259"/>
      <c r="R167" s="259"/>
      <c r="S167" s="259"/>
      <c r="T167" s="260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61" t="s">
        <v>137</v>
      </c>
      <c r="AU167" s="261" t="s">
        <v>85</v>
      </c>
      <c r="AV167" s="13" t="s">
        <v>85</v>
      </c>
      <c r="AW167" s="13" t="s">
        <v>31</v>
      </c>
      <c r="AX167" s="13" t="s">
        <v>75</v>
      </c>
      <c r="AY167" s="261" t="s">
        <v>128</v>
      </c>
    </row>
    <row r="168" s="14" customFormat="1">
      <c r="A168" s="14"/>
      <c r="B168" s="262"/>
      <c r="C168" s="263"/>
      <c r="D168" s="252" t="s">
        <v>137</v>
      </c>
      <c r="E168" s="264" t="s">
        <v>1</v>
      </c>
      <c r="F168" s="265" t="s">
        <v>140</v>
      </c>
      <c r="G168" s="263"/>
      <c r="H168" s="266">
        <v>8</v>
      </c>
      <c r="I168" s="267"/>
      <c r="J168" s="263"/>
      <c r="K168" s="263"/>
      <c r="L168" s="268"/>
      <c r="M168" s="269"/>
      <c r="N168" s="270"/>
      <c r="O168" s="270"/>
      <c r="P168" s="270"/>
      <c r="Q168" s="270"/>
      <c r="R168" s="270"/>
      <c r="S168" s="270"/>
      <c r="T168" s="271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72" t="s">
        <v>137</v>
      </c>
      <c r="AU168" s="272" t="s">
        <v>85</v>
      </c>
      <c r="AV168" s="14" t="s">
        <v>135</v>
      </c>
      <c r="AW168" s="14" t="s">
        <v>31</v>
      </c>
      <c r="AX168" s="14" t="s">
        <v>83</v>
      </c>
      <c r="AY168" s="272" t="s">
        <v>128</v>
      </c>
    </row>
    <row r="169" s="2" customFormat="1" ht="16.5" customHeight="1">
      <c r="A169" s="38"/>
      <c r="B169" s="39"/>
      <c r="C169" s="273" t="s">
        <v>203</v>
      </c>
      <c r="D169" s="273" t="s">
        <v>147</v>
      </c>
      <c r="E169" s="274" t="s">
        <v>349</v>
      </c>
      <c r="F169" s="275" t="s">
        <v>350</v>
      </c>
      <c r="G169" s="276" t="s">
        <v>134</v>
      </c>
      <c r="H169" s="277">
        <v>8.6999999999999993</v>
      </c>
      <c r="I169" s="278"/>
      <c r="J169" s="279">
        <f>ROUND(I169*H169,2)</f>
        <v>0</v>
      </c>
      <c r="K169" s="280"/>
      <c r="L169" s="281"/>
      <c r="M169" s="282" t="s">
        <v>1</v>
      </c>
      <c r="N169" s="283" t="s">
        <v>40</v>
      </c>
      <c r="O169" s="91"/>
      <c r="P169" s="246">
        <f>O169*H169</f>
        <v>0</v>
      </c>
      <c r="Q169" s="246">
        <v>0.95499999999999996</v>
      </c>
      <c r="R169" s="246">
        <f>Q169*H169</f>
        <v>8.3084999999999987</v>
      </c>
      <c r="S169" s="246">
        <v>0</v>
      </c>
      <c r="T169" s="247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48" t="s">
        <v>85</v>
      </c>
      <c r="AT169" s="248" t="s">
        <v>147</v>
      </c>
      <c r="AU169" s="248" t="s">
        <v>85</v>
      </c>
      <c r="AY169" s="17" t="s">
        <v>128</v>
      </c>
      <c r="BE169" s="249">
        <f>IF(N169="základní",J169,0)</f>
        <v>0</v>
      </c>
      <c r="BF169" s="249">
        <f>IF(N169="snížená",J169,0)</f>
        <v>0</v>
      </c>
      <c r="BG169" s="249">
        <f>IF(N169="zákl. přenesená",J169,0)</f>
        <v>0</v>
      </c>
      <c r="BH169" s="249">
        <f>IF(N169="sníž. přenesená",J169,0)</f>
        <v>0</v>
      </c>
      <c r="BI169" s="249">
        <f>IF(N169="nulová",J169,0)</f>
        <v>0</v>
      </c>
      <c r="BJ169" s="17" t="s">
        <v>83</v>
      </c>
      <c r="BK169" s="249">
        <f>ROUND(I169*H169,2)</f>
        <v>0</v>
      </c>
      <c r="BL169" s="17" t="s">
        <v>83</v>
      </c>
      <c r="BM169" s="248" t="s">
        <v>351</v>
      </c>
    </row>
    <row r="170" s="15" customFormat="1">
      <c r="A170" s="15"/>
      <c r="B170" s="284"/>
      <c r="C170" s="285"/>
      <c r="D170" s="252" t="s">
        <v>137</v>
      </c>
      <c r="E170" s="286" t="s">
        <v>1</v>
      </c>
      <c r="F170" s="287" t="s">
        <v>158</v>
      </c>
      <c r="G170" s="285"/>
      <c r="H170" s="286" t="s">
        <v>1</v>
      </c>
      <c r="I170" s="288"/>
      <c r="J170" s="285"/>
      <c r="K170" s="285"/>
      <c r="L170" s="289"/>
      <c r="M170" s="290"/>
      <c r="N170" s="291"/>
      <c r="O170" s="291"/>
      <c r="P170" s="291"/>
      <c r="Q170" s="291"/>
      <c r="R170" s="291"/>
      <c r="S170" s="291"/>
      <c r="T170" s="292"/>
      <c r="U170" s="15"/>
      <c r="V170" s="15"/>
      <c r="W170" s="15"/>
      <c r="X170" s="15"/>
      <c r="Y170" s="15"/>
      <c r="Z170" s="15"/>
      <c r="AA170" s="15"/>
      <c r="AB170" s="15"/>
      <c r="AC170" s="15"/>
      <c r="AD170" s="15"/>
      <c r="AE170" s="15"/>
      <c r="AT170" s="293" t="s">
        <v>137</v>
      </c>
      <c r="AU170" s="293" t="s">
        <v>85</v>
      </c>
      <c r="AV170" s="15" t="s">
        <v>83</v>
      </c>
      <c r="AW170" s="15" t="s">
        <v>31</v>
      </c>
      <c r="AX170" s="15" t="s">
        <v>75</v>
      </c>
      <c r="AY170" s="293" t="s">
        <v>128</v>
      </c>
    </row>
    <row r="171" s="13" customFormat="1">
      <c r="A171" s="13"/>
      <c r="B171" s="250"/>
      <c r="C171" s="251"/>
      <c r="D171" s="252" t="s">
        <v>137</v>
      </c>
      <c r="E171" s="253" t="s">
        <v>1</v>
      </c>
      <c r="F171" s="254" t="s">
        <v>352</v>
      </c>
      <c r="G171" s="251"/>
      <c r="H171" s="255">
        <v>8.6999999999999993</v>
      </c>
      <c r="I171" s="256"/>
      <c r="J171" s="251"/>
      <c r="K171" s="251"/>
      <c r="L171" s="257"/>
      <c r="M171" s="258"/>
      <c r="N171" s="259"/>
      <c r="O171" s="259"/>
      <c r="P171" s="259"/>
      <c r="Q171" s="259"/>
      <c r="R171" s="259"/>
      <c r="S171" s="259"/>
      <c r="T171" s="260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61" t="s">
        <v>137</v>
      </c>
      <c r="AU171" s="261" t="s">
        <v>85</v>
      </c>
      <c r="AV171" s="13" t="s">
        <v>85</v>
      </c>
      <c r="AW171" s="13" t="s">
        <v>31</v>
      </c>
      <c r="AX171" s="13" t="s">
        <v>75</v>
      </c>
      <c r="AY171" s="261" t="s">
        <v>128</v>
      </c>
    </row>
    <row r="172" s="14" customFormat="1">
      <c r="A172" s="14"/>
      <c r="B172" s="262"/>
      <c r="C172" s="263"/>
      <c r="D172" s="252" t="s">
        <v>137</v>
      </c>
      <c r="E172" s="264" t="s">
        <v>1</v>
      </c>
      <c r="F172" s="265" t="s">
        <v>140</v>
      </c>
      <c r="G172" s="263"/>
      <c r="H172" s="266">
        <v>8.6999999999999993</v>
      </c>
      <c r="I172" s="267"/>
      <c r="J172" s="263"/>
      <c r="K172" s="263"/>
      <c r="L172" s="268"/>
      <c r="M172" s="269"/>
      <c r="N172" s="270"/>
      <c r="O172" s="270"/>
      <c r="P172" s="270"/>
      <c r="Q172" s="270"/>
      <c r="R172" s="270"/>
      <c r="S172" s="270"/>
      <c r="T172" s="271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72" t="s">
        <v>137</v>
      </c>
      <c r="AU172" s="272" t="s">
        <v>85</v>
      </c>
      <c r="AV172" s="14" t="s">
        <v>135</v>
      </c>
      <c r="AW172" s="14" t="s">
        <v>31</v>
      </c>
      <c r="AX172" s="14" t="s">
        <v>83</v>
      </c>
      <c r="AY172" s="272" t="s">
        <v>128</v>
      </c>
    </row>
    <row r="173" s="2" customFormat="1" ht="16.5" customHeight="1">
      <c r="A173" s="38"/>
      <c r="B173" s="39"/>
      <c r="C173" s="273" t="s">
        <v>208</v>
      </c>
      <c r="D173" s="273" t="s">
        <v>147</v>
      </c>
      <c r="E173" s="274" t="s">
        <v>148</v>
      </c>
      <c r="F173" s="275" t="s">
        <v>149</v>
      </c>
      <c r="G173" s="276" t="s">
        <v>150</v>
      </c>
      <c r="H173" s="277">
        <v>112.5</v>
      </c>
      <c r="I173" s="278"/>
      <c r="J173" s="279">
        <f>ROUND(I173*H173,2)</f>
        <v>0</v>
      </c>
      <c r="K173" s="280"/>
      <c r="L173" s="281"/>
      <c r="M173" s="282" t="s">
        <v>1</v>
      </c>
      <c r="N173" s="283" t="s">
        <v>40</v>
      </c>
      <c r="O173" s="91"/>
      <c r="P173" s="246">
        <f>O173*H173</f>
        <v>0</v>
      </c>
      <c r="Q173" s="246">
        <v>1</v>
      </c>
      <c r="R173" s="246">
        <f>Q173*H173</f>
        <v>112.5</v>
      </c>
      <c r="S173" s="246">
        <v>0</v>
      </c>
      <c r="T173" s="247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48" t="s">
        <v>151</v>
      </c>
      <c r="AT173" s="248" t="s">
        <v>147</v>
      </c>
      <c r="AU173" s="248" t="s">
        <v>85</v>
      </c>
      <c r="AY173" s="17" t="s">
        <v>128</v>
      </c>
      <c r="BE173" s="249">
        <f>IF(N173="základní",J173,0)</f>
        <v>0</v>
      </c>
      <c r="BF173" s="249">
        <f>IF(N173="snížená",J173,0)</f>
        <v>0</v>
      </c>
      <c r="BG173" s="249">
        <f>IF(N173="zákl. přenesená",J173,0)</f>
        <v>0</v>
      </c>
      <c r="BH173" s="249">
        <f>IF(N173="sníž. přenesená",J173,0)</f>
        <v>0</v>
      </c>
      <c r="BI173" s="249">
        <f>IF(N173="nulová",J173,0)</f>
        <v>0</v>
      </c>
      <c r="BJ173" s="17" t="s">
        <v>83</v>
      </c>
      <c r="BK173" s="249">
        <f>ROUND(I173*H173,2)</f>
        <v>0</v>
      </c>
      <c r="BL173" s="17" t="s">
        <v>135</v>
      </c>
      <c r="BM173" s="248" t="s">
        <v>353</v>
      </c>
    </row>
    <row r="174" s="13" customFormat="1">
      <c r="A174" s="13"/>
      <c r="B174" s="250"/>
      <c r="C174" s="251"/>
      <c r="D174" s="252" t="s">
        <v>137</v>
      </c>
      <c r="E174" s="253" t="s">
        <v>1</v>
      </c>
      <c r="F174" s="254" t="s">
        <v>354</v>
      </c>
      <c r="G174" s="251"/>
      <c r="H174" s="255">
        <v>58.5</v>
      </c>
      <c r="I174" s="256"/>
      <c r="J174" s="251"/>
      <c r="K174" s="251"/>
      <c r="L174" s="257"/>
      <c r="M174" s="258"/>
      <c r="N174" s="259"/>
      <c r="O174" s="259"/>
      <c r="P174" s="259"/>
      <c r="Q174" s="259"/>
      <c r="R174" s="259"/>
      <c r="S174" s="259"/>
      <c r="T174" s="260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61" t="s">
        <v>137</v>
      </c>
      <c r="AU174" s="261" t="s">
        <v>85</v>
      </c>
      <c r="AV174" s="13" t="s">
        <v>85</v>
      </c>
      <c r="AW174" s="13" t="s">
        <v>31</v>
      </c>
      <c r="AX174" s="13" t="s">
        <v>75</v>
      </c>
      <c r="AY174" s="261" t="s">
        <v>128</v>
      </c>
    </row>
    <row r="175" s="13" customFormat="1">
      <c r="A175" s="13"/>
      <c r="B175" s="250"/>
      <c r="C175" s="251"/>
      <c r="D175" s="252" t="s">
        <v>137</v>
      </c>
      <c r="E175" s="253" t="s">
        <v>1</v>
      </c>
      <c r="F175" s="254" t="s">
        <v>355</v>
      </c>
      <c r="G175" s="251"/>
      <c r="H175" s="255">
        <v>54</v>
      </c>
      <c r="I175" s="256"/>
      <c r="J175" s="251"/>
      <c r="K175" s="251"/>
      <c r="L175" s="257"/>
      <c r="M175" s="258"/>
      <c r="N175" s="259"/>
      <c r="O175" s="259"/>
      <c r="P175" s="259"/>
      <c r="Q175" s="259"/>
      <c r="R175" s="259"/>
      <c r="S175" s="259"/>
      <c r="T175" s="260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61" t="s">
        <v>137</v>
      </c>
      <c r="AU175" s="261" t="s">
        <v>85</v>
      </c>
      <c r="AV175" s="13" t="s">
        <v>85</v>
      </c>
      <c r="AW175" s="13" t="s">
        <v>31</v>
      </c>
      <c r="AX175" s="13" t="s">
        <v>75</v>
      </c>
      <c r="AY175" s="261" t="s">
        <v>128</v>
      </c>
    </row>
    <row r="176" s="14" customFormat="1">
      <c r="A176" s="14"/>
      <c r="B176" s="262"/>
      <c r="C176" s="263"/>
      <c r="D176" s="252" t="s">
        <v>137</v>
      </c>
      <c r="E176" s="264" t="s">
        <v>1</v>
      </c>
      <c r="F176" s="265" t="s">
        <v>140</v>
      </c>
      <c r="G176" s="263"/>
      <c r="H176" s="266">
        <v>112.5</v>
      </c>
      <c r="I176" s="267"/>
      <c r="J176" s="263"/>
      <c r="K176" s="263"/>
      <c r="L176" s="268"/>
      <c r="M176" s="269"/>
      <c r="N176" s="270"/>
      <c r="O176" s="270"/>
      <c r="P176" s="270"/>
      <c r="Q176" s="270"/>
      <c r="R176" s="270"/>
      <c r="S176" s="270"/>
      <c r="T176" s="271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72" t="s">
        <v>137</v>
      </c>
      <c r="AU176" s="272" t="s">
        <v>85</v>
      </c>
      <c r="AV176" s="14" t="s">
        <v>135</v>
      </c>
      <c r="AW176" s="14" t="s">
        <v>31</v>
      </c>
      <c r="AX176" s="14" t="s">
        <v>83</v>
      </c>
      <c r="AY176" s="272" t="s">
        <v>128</v>
      </c>
    </row>
    <row r="177" s="2" customFormat="1" ht="100.5" customHeight="1">
      <c r="A177" s="38"/>
      <c r="B177" s="39"/>
      <c r="C177" s="236" t="s">
        <v>8</v>
      </c>
      <c r="D177" s="236" t="s">
        <v>131</v>
      </c>
      <c r="E177" s="237" t="s">
        <v>237</v>
      </c>
      <c r="F177" s="238" t="s">
        <v>238</v>
      </c>
      <c r="G177" s="239" t="s">
        <v>239</v>
      </c>
      <c r="H177" s="240">
        <v>22</v>
      </c>
      <c r="I177" s="241"/>
      <c r="J177" s="242">
        <f>ROUND(I177*H177,2)</f>
        <v>0</v>
      </c>
      <c r="K177" s="243"/>
      <c r="L177" s="44"/>
      <c r="M177" s="244" t="s">
        <v>1</v>
      </c>
      <c r="N177" s="245" t="s">
        <v>40</v>
      </c>
      <c r="O177" s="91"/>
      <c r="P177" s="246">
        <f>O177*H177</f>
        <v>0</v>
      </c>
      <c r="Q177" s="246">
        <v>0</v>
      </c>
      <c r="R177" s="246">
        <f>Q177*H177</f>
        <v>0</v>
      </c>
      <c r="S177" s="246">
        <v>0</v>
      </c>
      <c r="T177" s="247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48" t="s">
        <v>83</v>
      </c>
      <c r="AT177" s="248" t="s">
        <v>131</v>
      </c>
      <c r="AU177" s="248" t="s">
        <v>85</v>
      </c>
      <c r="AY177" s="17" t="s">
        <v>128</v>
      </c>
      <c r="BE177" s="249">
        <f>IF(N177="základní",J177,0)</f>
        <v>0</v>
      </c>
      <c r="BF177" s="249">
        <f>IF(N177="snížená",J177,0)</f>
        <v>0</v>
      </c>
      <c r="BG177" s="249">
        <f>IF(N177="zákl. přenesená",J177,0)</f>
        <v>0</v>
      </c>
      <c r="BH177" s="249">
        <f>IF(N177="sníž. přenesená",J177,0)</f>
        <v>0</v>
      </c>
      <c r="BI177" s="249">
        <f>IF(N177="nulová",J177,0)</f>
        <v>0</v>
      </c>
      <c r="BJ177" s="17" t="s">
        <v>83</v>
      </c>
      <c r="BK177" s="249">
        <f>ROUND(I177*H177,2)</f>
        <v>0</v>
      </c>
      <c r="BL177" s="17" t="s">
        <v>83</v>
      </c>
      <c r="BM177" s="248" t="s">
        <v>356</v>
      </c>
    </row>
    <row r="178" s="13" customFormat="1">
      <c r="A178" s="13"/>
      <c r="B178" s="250"/>
      <c r="C178" s="251"/>
      <c r="D178" s="252" t="s">
        <v>137</v>
      </c>
      <c r="E178" s="253" t="s">
        <v>1</v>
      </c>
      <c r="F178" s="254" t="s">
        <v>357</v>
      </c>
      <c r="G178" s="251"/>
      <c r="H178" s="255">
        <v>22</v>
      </c>
      <c r="I178" s="256"/>
      <c r="J178" s="251"/>
      <c r="K178" s="251"/>
      <c r="L178" s="257"/>
      <c r="M178" s="258"/>
      <c r="N178" s="259"/>
      <c r="O178" s="259"/>
      <c r="P178" s="259"/>
      <c r="Q178" s="259"/>
      <c r="R178" s="259"/>
      <c r="S178" s="259"/>
      <c r="T178" s="260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61" t="s">
        <v>137</v>
      </c>
      <c r="AU178" s="261" t="s">
        <v>85</v>
      </c>
      <c r="AV178" s="13" t="s">
        <v>85</v>
      </c>
      <c r="AW178" s="13" t="s">
        <v>31</v>
      </c>
      <c r="AX178" s="13" t="s">
        <v>75</v>
      </c>
      <c r="AY178" s="261" t="s">
        <v>128</v>
      </c>
    </row>
    <row r="179" s="14" customFormat="1">
      <c r="A179" s="14"/>
      <c r="B179" s="262"/>
      <c r="C179" s="263"/>
      <c r="D179" s="252" t="s">
        <v>137</v>
      </c>
      <c r="E179" s="264" t="s">
        <v>1</v>
      </c>
      <c r="F179" s="265" t="s">
        <v>140</v>
      </c>
      <c r="G179" s="263"/>
      <c r="H179" s="266">
        <v>22</v>
      </c>
      <c r="I179" s="267"/>
      <c r="J179" s="263"/>
      <c r="K179" s="263"/>
      <c r="L179" s="268"/>
      <c r="M179" s="269"/>
      <c r="N179" s="270"/>
      <c r="O179" s="270"/>
      <c r="P179" s="270"/>
      <c r="Q179" s="270"/>
      <c r="R179" s="270"/>
      <c r="S179" s="270"/>
      <c r="T179" s="271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72" t="s">
        <v>137</v>
      </c>
      <c r="AU179" s="272" t="s">
        <v>85</v>
      </c>
      <c r="AV179" s="14" t="s">
        <v>135</v>
      </c>
      <c r="AW179" s="14" t="s">
        <v>31</v>
      </c>
      <c r="AX179" s="14" t="s">
        <v>83</v>
      </c>
      <c r="AY179" s="272" t="s">
        <v>128</v>
      </c>
    </row>
    <row r="180" s="2" customFormat="1" ht="66.75" customHeight="1">
      <c r="A180" s="38"/>
      <c r="B180" s="39"/>
      <c r="C180" s="236" t="s">
        <v>215</v>
      </c>
      <c r="D180" s="236" t="s">
        <v>131</v>
      </c>
      <c r="E180" s="237" t="s">
        <v>358</v>
      </c>
      <c r="F180" s="238" t="s">
        <v>359</v>
      </c>
      <c r="G180" s="239" t="s">
        <v>156</v>
      </c>
      <c r="H180" s="240">
        <v>100</v>
      </c>
      <c r="I180" s="241"/>
      <c r="J180" s="242">
        <f>ROUND(I180*H180,2)</f>
        <v>0</v>
      </c>
      <c r="K180" s="243"/>
      <c r="L180" s="44"/>
      <c r="M180" s="244" t="s">
        <v>1</v>
      </c>
      <c r="N180" s="245" t="s">
        <v>40</v>
      </c>
      <c r="O180" s="91"/>
      <c r="P180" s="246">
        <f>O180*H180</f>
        <v>0</v>
      </c>
      <c r="Q180" s="246">
        <v>0</v>
      </c>
      <c r="R180" s="246">
        <f>Q180*H180</f>
        <v>0</v>
      </c>
      <c r="S180" s="246">
        <v>0</v>
      </c>
      <c r="T180" s="247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48" t="s">
        <v>83</v>
      </c>
      <c r="AT180" s="248" t="s">
        <v>131</v>
      </c>
      <c r="AU180" s="248" t="s">
        <v>85</v>
      </c>
      <c r="AY180" s="17" t="s">
        <v>128</v>
      </c>
      <c r="BE180" s="249">
        <f>IF(N180="základní",J180,0)</f>
        <v>0</v>
      </c>
      <c r="BF180" s="249">
        <f>IF(N180="snížená",J180,0)</f>
        <v>0</v>
      </c>
      <c r="BG180" s="249">
        <f>IF(N180="zákl. přenesená",J180,0)</f>
        <v>0</v>
      </c>
      <c r="BH180" s="249">
        <f>IF(N180="sníž. přenesená",J180,0)</f>
        <v>0</v>
      </c>
      <c r="BI180" s="249">
        <f>IF(N180="nulová",J180,0)</f>
        <v>0</v>
      </c>
      <c r="BJ180" s="17" t="s">
        <v>83</v>
      </c>
      <c r="BK180" s="249">
        <f>ROUND(I180*H180,2)</f>
        <v>0</v>
      </c>
      <c r="BL180" s="17" t="s">
        <v>83</v>
      </c>
      <c r="BM180" s="248" t="s">
        <v>360</v>
      </c>
    </row>
    <row r="181" s="13" customFormat="1">
      <c r="A181" s="13"/>
      <c r="B181" s="250"/>
      <c r="C181" s="251"/>
      <c r="D181" s="252" t="s">
        <v>137</v>
      </c>
      <c r="E181" s="253" t="s">
        <v>1</v>
      </c>
      <c r="F181" s="254" t="s">
        <v>361</v>
      </c>
      <c r="G181" s="251"/>
      <c r="H181" s="255">
        <v>68</v>
      </c>
      <c r="I181" s="256"/>
      <c r="J181" s="251"/>
      <c r="K181" s="251"/>
      <c r="L181" s="257"/>
      <c r="M181" s="258"/>
      <c r="N181" s="259"/>
      <c r="O181" s="259"/>
      <c r="P181" s="259"/>
      <c r="Q181" s="259"/>
      <c r="R181" s="259"/>
      <c r="S181" s="259"/>
      <c r="T181" s="260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61" t="s">
        <v>137</v>
      </c>
      <c r="AU181" s="261" t="s">
        <v>85</v>
      </c>
      <c r="AV181" s="13" t="s">
        <v>85</v>
      </c>
      <c r="AW181" s="13" t="s">
        <v>31</v>
      </c>
      <c r="AX181" s="13" t="s">
        <v>75</v>
      </c>
      <c r="AY181" s="261" t="s">
        <v>128</v>
      </c>
    </row>
    <row r="182" s="13" customFormat="1">
      <c r="A182" s="13"/>
      <c r="B182" s="250"/>
      <c r="C182" s="251"/>
      <c r="D182" s="252" t="s">
        <v>137</v>
      </c>
      <c r="E182" s="253" t="s">
        <v>1</v>
      </c>
      <c r="F182" s="254" t="s">
        <v>362</v>
      </c>
      <c r="G182" s="251"/>
      <c r="H182" s="255">
        <v>32</v>
      </c>
      <c r="I182" s="256"/>
      <c r="J182" s="251"/>
      <c r="K182" s="251"/>
      <c r="L182" s="257"/>
      <c r="M182" s="258"/>
      <c r="N182" s="259"/>
      <c r="O182" s="259"/>
      <c r="P182" s="259"/>
      <c r="Q182" s="259"/>
      <c r="R182" s="259"/>
      <c r="S182" s="259"/>
      <c r="T182" s="260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61" t="s">
        <v>137</v>
      </c>
      <c r="AU182" s="261" t="s">
        <v>85</v>
      </c>
      <c r="AV182" s="13" t="s">
        <v>85</v>
      </c>
      <c r="AW182" s="13" t="s">
        <v>31</v>
      </c>
      <c r="AX182" s="13" t="s">
        <v>75</v>
      </c>
      <c r="AY182" s="261" t="s">
        <v>128</v>
      </c>
    </row>
    <row r="183" s="14" customFormat="1">
      <c r="A183" s="14"/>
      <c r="B183" s="262"/>
      <c r="C183" s="263"/>
      <c r="D183" s="252" t="s">
        <v>137</v>
      </c>
      <c r="E183" s="264" t="s">
        <v>1</v>
      </c>
      <c r="F183" s="265" t="s">
        <v>140</v>
      </c>
      <c r="G183" s="263"/>
      <c r="H183" s="266">
        <v>100</v>
      </c>
      <c r="I183" s="267"/>
      <c r="J183" s="263"/>
      <c r="K183" s="263"/>
      <c r="L183" s="268"/>
      <c r="M183" s="269"/>
      <c r="N183" s="270"/>
      <c r="O183" s="270"/>
      <c r="P183" s="270"/>
      <c r="Q183" s="270"/>
      <c r="R183" s="270"/>
      <c r="S183" s="270"/>
      <c r="T183" s="271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72" t="s">
        <v>137</v>
      </c>
      <c r="AU183" s="272" t="s">
        <v>85</v>
      </c>
      <c r="AV183" s="14" t="s">
        <v>135</v>
      </c>
      <c r="AW183" s="14" t="s">
        <v>31</v>
      </c>
      <c r="AX183" s="14" t="s">
        <v>83</v>
      </c>
      <c r="AY183" s="272" t="s">
        <v>128</v>
      </c>
    </row>
    <row r="184" s="2" customFormat="1" ht="66.75" customHeight="1">
      <c r="A184" s="38"/>
      <c r="B184" s="39"/>
      <c r="C184" s="236" t="s">
        <v>220</v>
      </c>
      <c r="D184" s="236" t="s">
        <v>131</v>
      </c>
      <c r="E184" s="237" t="s">
        <v>363</v>
      </c>
      <c r="F184" s="238" t="s">
        <v>364</v>
      </c>
      <c r="G184" s="239" t="s">
        <v>156</v>
      </c>
      <c r="H184" s="240">
        <v>100</v>
      </c>
      <c r="I184" s="241"/>
      <c r="J184" s="242">
        <f>ROUND(I184*H184,2)</f>
        <v>0</v>
      </c>
      <c r="K184" s="243"/>
      <c r="L184" s="44"/>
      <c r="M184" s="244" t="s">
        <v>1</v>
      </c>
      <c r="N184" s="245" t="s">
        <v>40</v>
      </c>
      <c r="O184" s="91"/>
      <c r="P184" s="246">
        <f>O184*H184</f>
        <v>0</v>
      </c>
      <c r="Q184" s="246">
        <v>0</v>
      </c>
      <c r="R184" s="246">
        <f>Q184*H184</f>
        <v>0</v>
      </c>
      <c r="S184" s="246">
        <v>0</v>
      </c>
      <c r="T184" s="247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48" t="s">
        <v>83</v>
      </c>
      <c r="AT184" s="248" t="s">
        <v>131</v>
      </c>
      <c r="AU184" s="248" t="s">
        <v>85</v>
      </c>
      <c r="AY184" s="17" t="s">
        <v>128</v>
      </c>
      <c r="BE184" s="249">
        <f>IF(N184="základní",J184,0)</f>
        <v>0</v>
      </c>
      <c r="BF184" s="249">
        <f>IF(N184="snížená",J184,0)</f>
        <v>0</v>
      </c>
      <c r="BG184" s="249">
        <f>IF(N184="zákl. přenesená",J184,0)</f>
        <v>0</v>
      </c>
      <c r="BH184" s="249">
        <f>IF(N184="sníž. přenesená",J184,0)</f>
        <v>0</v>
      </c>
      <c r="BI184" s="249">
        <f>IF(N184="nulová",J184,0)</f>
        <v>0</v>
      </c>
      <c r="BJ184" s="17" t="s">
        <v>83</v>
      </c>
      <c r="BK184" s="249">
        <f>ROUND(I184*H184,2)</f>
        <v>0</v>
      </c>
      <c r="BL184" s="17" t="s">
        <v>83</v>
      </c>
      <c r="BM184" s="248" t="s">
        <v>365</v>
      </c>
    </row>
    <row r="185" s="13" customFormat="1">
      <c r="A185" s="13"/>
      <c r="B185" s="250"/>
      <c r="C185" s="251"/>
      <c r="D185" s="252" t="s">
        <v>137</v>
      </c>
      <c r="E185" s="253" t="s">
        <v>1</v>
      </c>
      <c r="F185" s="254" t="s">
        <v>366</v>
      </c>
      <c r="G185" s="251"/>
      <c r="H185" s="255">
        <v>100</v>
      </c>
      <c r="I185" s="256"/>
      <c r="J185" s="251"/>
      <c r="K185" s="251"/>
      <c r="L185" s="257"/>
      <c r="M185" s="258"/>
      <c r="N185" s="259"/>
      <c r="O185" s="259"/>
      <c r="P185" s="259"/>
      <c r="Q185" s="259"/>
      <c r="R185" s="259"/>
      <c r="S185" s="259"/>
      <c r="T185" s="260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61" t="s">
        <v>137</v>
      </c>
      <c r="AU185" s="261" t="s">
        <v>85</v>
      </c>
      <c r="AV185" s="13" t="s">
        <v>85</v>
      </c>
      <c r="AW185" s="13" t="s">
        <v>31</v>
      </c>
      <c r="AX185" s="13" t="s">
        <v>75</v>
      </c>
      <c r="AY185" s="261" t="s">
        <v>128</v>
      </c>
    </row>
    <row r="186" s="14" customFormat="1">
      <c r="A186" s="14"/>
      <c r="B186" s="262"/>
      <c r="C186" s="263"/>
      <c r="D186" s="252" t="s">
        <v>137</v>
      </c>
      <c r="E186" s="264" t="s">
        <v>1</v>
      </c>
      <c r="F186" s="265" t="s">
        <v>140</v>
      </c>
      <c r="G186" s="263"/>
      <c r="H186" s="266">
        <v>100</v>
      </c>
      <c r="I186" s="267"/>
      <c r="J186" s="263"/>
      <c r="K186" s="263"/>
      <c r="L186" s="268"/>
      <c r="M186" s="269"/>
      <c r="N186" s="270"/>
      <c r="O186" s="270"/>
      <c r="P186" s="270"/>
      <c r="Q186" s="270"/>
      <c r="R186" s="270"/>
      <c r="S186" s="270"/>
      <c r="T186" s="271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72" t="s">
        <v>137</v>
      </c>
      <c r="AU186" s="272" t="s">
        <v>85</v>
      </c>
      <c r="AV186" s="14" t="s">
        <v>135</v>
      </c>
      <c r="AW186" s="14" t="s">
        <v>31</v>
      </c>
      <c r="AX186" s="14" t="s">
        <v>83</v>
      </c>
      <c r="AY186" s="272" t="s">
        <v>128</v>
      </c>
    </row>
    <row r="187" s="2" customFormat="1" ht="78" customHeight="1">
      <c r="A187" s="38"/>
      <c r="B187" s="39"/>
      <c r="C187" s="236" t="s">
        <v>225</v>
      </c>
      <c r="D187" s="236" t="s">
        <v>131</v>
      </c>
      <c r="E187" s="237" t="s">
        <v>367</v>
      </c>
      <c r="F187" s="238" t="s">
        <v>368</v>
      </c>
      <c r="G187" s="239" t="s">
        <v>180</v>
      </c>
      <c r="H187" s="240">
        <v>1</v>
      </c>
      <c r="I187" s="241"/>
      <c r="J187" s="242">
        <f>ROUND(I187*H187,2)</f>
        <v>0</v>
      </c>
      <c r="K187" s="243"/>
      <c r="L187" s="44"/>
      <c r="M187" s="244" t="s">
        <v>1</v>
      </c>
      <c r="N187" s="245" t="s">
        <v>40</v>
      </c>
      <c r="O187" s="91"/>
      <c r="P187" s="246">
        <f>O187*H187</f>
        <v>0</v>
      </c>
      <c r="Q187" s="246">
        <v>0</v>
      </c>
      <c r="R187" s="246">
        <f>Q187*H187</f>
        <v>0</v>
      </c>
      <c r="S187" s="246">
        <v>0</v>
      </c>
      <c r="T187" s="247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248" t="s">
        <v>135</v>
      </c>
      <c r="AT187" s="248" t="s">
        <v>131</v>
      </c>
      <c r="AU187" s="248" t="s">
        <v>85</v>
      </c>
      <c r="AY187" s="17" t="s">
        <v>128</v>
      </c>
      <c r="BE187" s="249">
        <f>IF(N187="základní",J187,0)</f>
        <v>0</v>
      </c>
      <c r="BF187" s="249">
        <f>IF(N187="snížená",J187,0)</f>
        <v>0</v>
      </c>
      <c r="BG187" s="249">
        <f>IF(N187="zákl. přenesená",J187,0)</f>
        <v>0</v>
      </c>
      <c r="BH187" s="249">
        <f>IF(N187="sníž. přenesená",J187,0)</f>
        <v>0</v>
      </c>
      <c r="BI187" s="249">
        <f>IF(N187="nulová",J187,0)</f>
        <v>0</v>
      </c>
      <c r="BJ187" s="17" t="s">
        <v>83</v>
      </c>
      <c r="BK187" s="249">
        <f>ROUND(I187*H187,2)</f>
        <v>0</v>
      </c>
      <c r="BL187" s="17" t="s">
        <v>135</v>
      </c>
      <c r="BM187" s="248" t="s">
        <v>369</v>
      </c>
    </row>
    <row r="188" s="15" customFormat="1">
      <c r="A188" s="15"/>
      <c r="B188" s="284"/>
      <c r="C188" s="285"/>
      <c r="D188" s="252" t="s">
        <v>137</v>
      </c>
      <c r="E188" s="286" t="s">
        <v>1</v>
      </c>
      <c r="F188" s="287" t="s">
        <v>370</v>
      </c>
      <c r="G188" s="285"/>
      <c r="H188" s="286" t="s">
        <v>1</v>
      </c>
      <c r="I188" s="288"/>
      <c r="J188" s="285"/>
      <c r="K188" s="285"/>
      <c r="L188" s="289"/>
      <c r="M188" s="290"/>
      <c r="N188" s="291"/>
      <c r="O188" s="291"/>
      <c r="P188" s="291"/>
      <c r="Q188" s="291"/>
      <c r="R188" s="291"/>
      <c r="S188" s="291"/>
      <c r="T188" s="292"/>
      <c r="U188" s="15"/>
      <c r="V188" s="15"/>
      <c r="W188" s="15"/>
      <c r="X188" s="15"/>
      <c r="Y188" s="15"/>
      <c r="Z188" s="15"/>
      <c r="AA188" s="15"/>
      <c r="AB188" s="15"/>
      <c r="AC188" s="15"/>
      <c r="AD188" s="15"/>
      <c r="AE188" s="15"/>
      <c r="AT188" s="293" t="s">
        <v>137</v>
      </c>
      <c r="AU188" s="293" t="s">
        <v>85</v>
      </c>
      <c r="AV188" s="15" t="s">
        <v>83</v>
      </c>
      <c r="AW188" s="15" t="s">
        <v>31</v>
      </c>
      <c r="AX188" s="15" t="s">
        <v>75</v>
      </c>
      <c r="AY188" s="293" t="s">
        <v>128</v>
      </c>
    </row>
    <row r="189" s="13" customFormat="1">
      <c r="A189" s="13"/>
      <c r="B189" s="250"/>
      <c r="C189" s="251"/>
      <c r="D189" s="252" t="s">
        <v>137</v>
      </c>
      <c r="E189" s="253" t="s">
        <v>1</v>
      </c>
      <c r="F189" s="254" t="s">
        <v>83</v>
      </c>
      <c r="G189" s="251"/>
      <c r="H189" s="255">
        <v>1</v>
      </c>
      <c r="I189" s="256"/>
      <c r="J189" s="251"/>
      <c r="K189" s="251"/>
      <c r="L189" s="257"/>
      <c r="M189" s="258"/>
      <c r="N189" s="259"/>
      <c r="O189" s="259"/>
      <c r="P189" s="259"/>
      <c r="Q189" s="259"/>
      <c r="R189" s="259"/>
      <c r="S189" s="259"/>
      <c r="T189" s="260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61" t="s">
        <v>137</v>
      </c>
      <c r="AU189" s="261" t="s">
        <v>85</v>
      </c>
      <c r="AV189" s="13" t="s">
        <v>85</v>
      </c>
      <c r="AW189" s="13" t="s">
        <v>31</v>
      </c>
      <c r="AX189" s="13" t="s">
        <v>75</v>
      </c>
      <c r="AY189" s="261" t="s">
        <v>128</v>
      </c>
    </row>
    <row r="190" s="14" customFormat="1">
      <c r="A190" s="14"/>
      <c r="B190" s="262"/>
      <c r="C190" s="263"/>
      <c r="D190" s="252" t="s">
        <v>137</v>
      </c>
      <c r="E190" s="264" t="s">
        <v>1</v>
      </c>
      <c r="F190" s="265" t="s">
        <v>140</v>
      </c>
      <c r="G190" s="263"/>
      <c r="H190" s="266">
        <v>1</v>
      </c>
      <c r="I190" s="267"/>
      <c r="J190" s="263"/>
      <c r="K190" s="263"/>
      <c r="L190" s="268"/>
      <c r="M190" s="269"/>
      <c r="N190" s="270"/>
      <c r="O190" s="270"/>
      <c r="P190" s="270"/>
      <c r="Q190" s="270"/>
      <c r="R190" s="270"/>
      <c r="S190" s="270"/>
      <c r="T190" s="271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72" t="s">
        <v>137</v>
      </c>
      <c r="AU190" s="272" t="s">
        <v>85</v>
      </c>
      <c r="AV190" s="14" t="s">
        <v>135</v>
      </c>
      <c r="AW190" s="14" t="s">
        <v>31</v>
      </c>
      <c r="AX190" s="14" t="s">
        <v>83</v>
      </c>
      <c r="AY190" s="272" t="s">
        <v>128</v>
      </c>
    </row>
    <row r="191" s="2" customFormat="1" ht="212.25" customHeight="1">
      <c r="A191" s="38"/>
      <c r="B191" s="39"/>
      <c r="C191" s="236" t="s">
        <v>230</v>
      </c>
      <c r="D191" s="236" t="s">
        <v>131</v>
      </c>
      <c r="E191" s="237" t="s">
        <v>371</v>
      </c>
      <c r="F191" s="238" t="s">
        <v>372</v>
      </c>
      <c r="G191" s="239" t="s">
        <v>180</v>
      </c>
      <c r="H191" s="240">
        <v>1</v>
      </c>
      <c r="I191" s="241"/>
      <c r="J191" s="242">
        <f>ROUND(I191*H191,2)</f>
        <v>0</v>
      </c>
      <c r="K191" s="243"/>
      <c r="L191" s="44"/>
      <c r="M191" s="244" t="s">
        <v>1</v>
      </c>
      <c r="N191" s="245" t="s">
        <v>40</v>
      </c>
      <c r="O191" s="91"/>
      <c r="P191" s="246">
        <f>O191*H191</f>
        <v>0</v>
      </c>
      <c r="Q191" s="246">
        <v>0</v>
      </c>
      <c r="R191" s="246">
        <f>Q191*H191</f>
        <v>0</v>
      </c>
      <c r="S191" s="246">
        <v>0</v>
      </c>
      <c r="T191" s="247">
        <f>S191*H191</f>
        <v>0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248" t="s">
        <v>135</v>
      </c>
      <c r="AT191" s="248" t="s">
        <v>131</v>
      </c>
      <c r="AU191" s="248" t="s">
        <v>85</v>
      </c>
      <c r="AY191" s="17" t="s">
        <v>128</v>
      </c>
      <c r="BE191" s="249">
        <f>IF(N191="základní",J191,0)</f>
        <v>0</v>
      </c>
      <c r="BF191" s="249">
        <f>IF(N191="snížená",J191,0)</f>
        <v>0</v>
      </c>
      <c r="BG191" s="249">
        <f>IF(N191="zákl. přenesená",J191,0)</f>
        <v>0</v>
      </c>
      <c r="BH191" s="249">
        <f>IF(N191="sníž. přenesená",J191,0)</f>
        <v>0</v>
      </c>
      <c r="BI191" s="249">
        <f>IF(N191="nulová",J191,0)</f>
        <v>0</v>
      </c>
      <c r="BJ191" s="17" t="s">
        <v>83</v>
      </c>
      <c r="BK191" s="249">
        <f>ROUND(I191*H191,2)</f>
        <v>0</v>
      </c>
      <c r="BL191" s="17" t="s">
        <v>135</v>
      </c>
      <c r="BM191" s="248" t="s">
        <v>373</v>
      </c>
    </row>
    <row r="192" s="13" customFormat="1">
      <c r="A192" s="13"/>
      <c r="B192" s="250"/>
      <c r="C192" s="251"/>
      <c r="D192" s="252" t="s">
        <v>137</v>
      </c>
      <c r="E192" s="253" t="s">
        <v>1</v>
      </c>
      <c r="F192" s="254" t="s">
        <v>374</v>
      </c>
      <c r="G192" s="251"/>
      <c r="H192" s="255">
        <v>1</v>
      </c>
      <c r="I192" s="256"/>
      <c r="J192" s="251"/>
      <c r="K192" s="251"/>
      <c r="L192" s="257"/>
      <c r="M192" s="258"/>
      <c r="N192" s="259"/>
      <c r="O192" s="259"/>
      <c r="P192" s="259"/>
      <c r="Q192" s="259"/>
      <c r="R192" s="259"/>
      <c r="S192" s="259"/>
      <c r="T192" s="260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61" t="s">
        <v>137</v>
      </c>
      <c r="AU192" s="261" t="s">
        <v>85</v>
      </c>
      <c r="AV192" s="13" t="s">
        <v>85</v>
      </c>
      <c r="AW192" s="13" t="s">
        <v>31</v>
      </c>
      <c r="AX192" s="13" t="s">
        <v>75</v>
      </c>
      <c r="AY192" s="261" t="s">
        <v>128</v>
      </c>
    </row>
    <row r="193" s="14" customFormat="1">
      <c r="A193" s="14"/>
      <c r="B193" s="262"/>
      <c r="C193" s="263"/>
      <c r="D193" s="252" t="s">
        <v>137</v>
      </c>
      <c r="E193" s="264" t="s">
        <v>1</v>
      </c>
      <c r="F193" s="265" t="s">
        <v>140</v>
      </c>
      <c r="G193" s="263"/>
      <c r="H193" s="266">
        <v>1</v>
      </c>
      <c r="I193" s="267"/>
      <c r="J193" s="263"/>
      <c r="K193" s="263"/>
      <c r="L193" s="268"/>
      <c r="M193" s="269"/>
      <c r="N193" s="270"/>
      <c r="O193" s="270"/>
      <c r="P193" s="270"/>
      <c r="Q193" s="270"/>
      <c r="R193" s="270"/>
      <c r="S193" s="270"/>
      <c r="T193" s="271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72" t="s">
        <v>137</v>
      </c>
      <c r="AU193" s="272" t="s">
        <v>85</v>
      </c>
      <c r="AV193" s="14" t="s">
        <v>135</v>
      </c>
      <c r="AW193" s="14" t="s">
        <v>31</v>
      </c>
      <c r="AX193" s="14" t="s">
        <v>83</v>
      </c>
      <c r="AY193" s="272" t="s">
        <v>128</v>
      </c>
    </row>
    <row r="194" s="2" customFormat="1" ht="89.25" customHeight="1">
      <c r="A194" s="38"/>
      <c r="B194" s="39"/>
      <c r="C194" s="236" t="s">
        <v>292</v>
      </c>
      <c r="D194" s="236" t="s">
        <v>131</v>
      </c>
      <c r="E194" s="237" t="s">
        <v>375</v>
      </c>
      <c r="F194" s="238" t="s">
        <v>376</v>
      </c>
      <c r="G194" s="239" t="s">
        <v>156</v>
      </c>
      <c r="H194" s="240">
        <v>54</v>
      </c>
      <c r="I194" s="241"/>
      <c r="J194" s="242">
        <f>ROUND(I194*H194,2)</f>
        <v>0</v>
      </c>
      <c r="K194" s="243"/>
      <c r="L194" s="44"/>
      <c r="M194" s="244" t="s">
        <v>1</v>
      </c>
      <c r="N194" s="245" t="s">
        <v>40</v>
      </c>
      <c r="O194" s="91"/>
      <c r="P194" s="246">
        <f>O194*H194</f>
        <v>0</v>
      </c>
      <c r="Q194" s="246">
        <v>0</v>
      </c>
      <c r="R194" s="246">
        <f>Q194*H194</f>
        <v>0</v>
      </c>
      <c r="S194" s="246">
        <v>0</v>
      </c>
      <c r="T194" s="247">
        <f>S194*H194</f>
        <v>0</v>
      </c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248" t="s">
        <v>135</v>
      </c>
      <c r="AT194" s="248" t="s">
        <v>131</v>
      </c>
      <c r="AU194" s="248" t="s">
        <v>85</v>
      </c>
      <c r="AY194" s="17" t="s">
        <v>128</v>
      </c>
      <c r="BE194" s="249">
        <f>IF(N194="základní",J194,0)</f>
        <v>0</v>
      </c>
      <c r="BF194" s="249">
        <f>IF(N194="snížená",J194,0)</f>
        <v>0</v>
      </c>
      <c r="BG194" s="249">
        <f>IF(N194="zákl. přenesená",J194,0)</f>
        <v>0</v>
      </c>
      <c r="BH194" s="249">
        <f>IF(N194="sníž. přenesená",J194,0)</f>
        <v>0</v>
      </c>
      <c r="BI194" s="249">
        <f>IF(N194="nulová",J194,0)</f>
        <v>0</v>
      </c>
      <c r="BJ194" s="17" t="s">
        <v>83</v>
      </c>
      <c r="BK194" s="249">
        <f>ROUND(I194*H194,2)</f>
        <v>0</v>
      </c>
      <c r="BL194" s="17" t="s">
        <v>135</v>
      </c>
      <c r="BM194" s="248" t="s">
        <v>377</v>
      </c>
    </row>
    <row r="195" s="13" customFormat="1">
      <c r="A195" s="13"/>
      <c r="B195" s="250"/>
      <c r="C195" s="251"/>
      <c r="D195" s="252" t="s">
        <v>137</v>
      </c>
      <c r="E195" s="253" t="s">
        <v>1</v>
      </c>
      <c r="F195" s="254" t="s">
        <v>378</v>
      </c>
      <c r="G195" s="251"/>
      <c r="H195" s="255">
        <v>54</v>
      </c>
      <c r="I195" s="256"/>
      <c r="J195" s="251"/>
      <c r="K195" s="251"/>
      <c r="L195" s="257"/>
      <c r="M195" s="258"/>
      <c r="N195" s="259"/>
      <c r="O195" s="259"/>
      <c r="P195" s="259"/>
      <c r="Q195" s="259"/>
      <c r="R195" s="259"/>
      <c r="S195" s="259"/>
      <c r="T195" s="260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61" t="s">
        <v>137</v>
      </c>
      <c r="AU195" s="261" t="s">
        <v>85</v>
      </c>
      <c r="AV195" s="13" t="s">
        <v>85</v>
      </c>
      <c r="AW195" s="13" t="s">
        <v>31</v>
      </c>
      <c r="AX195" s="13" t="s">
        <v>75</v>
      </c>
      <c r="AY195" s="261" t="s">
        <v>128</v>
      </c>
    </row>
    <row r="196" s="14" customFormat="1">
      <c r="A196" s="14"/>
      <c r="B196" s="262"/>
      <c r="C196" s="263"/>
      <c r="D196" s="252" t="s">
        <v>137</v>
      </c>
      <c r="E196" s="264" t="s">
        <v>1</v>
      </c>
      <c r="F196" s="265" t="s">
        <v>140</v>
      </c>
      <c r="G196" s="263"/>
      <c r="H196" s="266">
        <v>54</v>
      </c>
      <c r="I196" s="267"/>
      <c r="J196" s="263"/>
      <c r="K196" s="263"/>
      <c r="L196" s="268"/>
      <c r="M196" s="269"/>
      <c r="N196" s="270"/>
      <c r="O196" s="270"/>
      <c r="P196" s="270"/>
      <c r="Q196" s="270"/>
      <c r="R196" s="270"/>
      <c r="S196" s="270"/>
      <c r="T196" s="271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72" t="s">
        <v>137</v>
      </c>
      <c r="AU196" s="272" t="s">
        <v>85</v>
      </c>
      <c r="AV196" s="14" t="s">
        <v>135</v>
      </c>
      <c r="AW196" s="14" t="s">
        <v>31</v>
      </c>
      <c r="AX196" s="14" t="s">
        <v>83</v>
      </c>
      <c r="AY196" s="272" t="s">
        <v>128</v>
      </c>
    </row>
    <row r="197" s="2" customFormat="1" ht="55.5" customHeight="1">
      <c r="A197" s="38"/>
      <c r="B197" s="39"/>
      <c r="C197" s="236" t="s">
        <v>7</v>
      </c>
      <c r="D197" s="236" t="s">
        <v>131</v>
      </c>
      <c r="E197" s="237" t="s">
        <v>379</v>
      </c>
      <c r="F197" s="238" t="s">
        <v>380</v>
      </c>
      <c r="G197" s="239" t="s">
        <v>156</v>
      </c>
      <c r="H197" s="240">
        <v>50</v>
      </c>
      <c r="I197" s="241"/>
      <c r="J197" s="242">
        <f>ROUND(I197*H197,2)</f>
        <v>0</v>
      </c>
      <c r="K197" s="243"/>
      <c r="L197" s="44"/>
      <c r="M197" s="244" t="s">
        <v>1</v>
      </c>
      <c r="N197" s="245" t="s">
        <v>40</v>
      </c>
      <c r="O197" s="91"/>
      <c r="P197" s="246">
        <f>O197*H197</f>
        <v>0</v>
      </c>
      <c r="Q197" s="246">
        <v>0</v>
      </c>
      <c r="R197" s="246">
        <f>Q197*H197</f>
        <v>0</v>
      </c>
      <c r="S197" s="246">
        <v>0</v>
      </c>
      <c r="T197" s="247">
        <f>S197*H197</f>
        <v>0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248" t="s">
        <v>135</v>
      </c>
      <c r="AT197" s="248" t="s">
        <v>131</v>
      </c>
      <c r="AU197" s="248" t="s">
        <v>85</v>
      </c>
      <c r="AY197" s="17" t="s">
        <v>128</v>
      </c>
      <c r="BE197" s="249">
        <f>IF(N197="základní",J197,0)</f>
        <v>0</v>
      </c>
      <c r="BF197" s="249">
        <f>IF(N197="snížená",J197,0)</f>
        <v>0</v>
      </c>
      <c r="BG197" s="249">
        <f>IF(N197="zákl. přenesená",J197,0)</f>
        <v>0</v>
      </c>
      <c r="BH197" s="249">
        <f>IF(N197="sníž. přenesená",J197,0)</f>
        <v>0</v>
      </c>
      <c r="BI197" s="249">
        <f>IF(N197="nulová",J197,0)</f>
        <v>0</v>
      </c>
      <c r="BJ197" s="17" t="s">
        <v>83</v>
      </c>
      <c r="BK197" s="249">
        <f>ROUND(I197*H197,2)</f>
        <v>0</v>
      </c>
      <c r="BL197" s="17" t="s">
        <v>135</v>
      </c>
      <c r="BM197" s="248" t="s">
        <v>381</v>
      </c>
    </row>
    <row r="198" s="13" customFormat="1">
      <c r="A198" s="13"/>
      <c r="B198" s="250"/>
      <c r="C198" s="251"/>
      <c r="D198" s="252" t="s">
        <v>137</v>
      </c>
      <c r="E198" s="253" t="s">
        <v>1</v>
      </c>
      <c r="F198" s="254" t="s">
        <v>382</v>
      </c>
      <c r="G198" s="251"/>
      <c r="H198" s="255">
        <v>50</v>
      </c>
      <c r="I198" s="256"/>
      <c r="J198" s="251"/>
      <c r="K198" s="251"/>
      <c r="L198" s="257"/>
      <c r="M198" s="258"/>
      <c r="N198" s="259"/>
      <c r="O198" s="259"/>
      <c r="P198" s="259"/>
      <c r="Q198" s="259"/>
      <c r="R198" s="259"/>
      <c r="S198" s="259"/>
      <c r="T198" s="260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61" t="s">
        <v>137</v>
      </c>
      <c r="AU198" s="261" t="s">
        <v>85</v>
      </c>
      <c r="AV198" s="13" t="s">
        <v>85</v>
      </c>
      <c r="AW198" s="13" t="s">
        <v>31</v>
      </c>
      <c r="AX198" s="13" t="s">
        <v>75</v>
      </c>
      <c r="AY198" s="261" t="s">
        <v>128</v>
      </c>
    </row>
    <row r="199" s="14" customFormat="1">
      <c r="A199" s="14"/>
      <c r="B199" s="262"/>
      <c r="C199" s="263"/>
      <c r="D199" s="252" t="s">
        <v>137</v>
      </c>
      <c r="E199" s="264" t="s">
        <v>1</v>
      </c>
      <c r="F199" s="265" t="s">
        <v>140</v>
      </c>
      <c r="G199" s="263"/>
      <c r="H199" s="266">
        <v>50</v>
      </c>
      <c r="I199" s="267"/>
      <c r="J199" s="263"/>
      <c r="K199" s="263"/>
      <c r="L199" s="268"/>
      <c r="M199" s="269"/>
      <c r="N199" s="270"/>
      <c r="O199" s="270"/>
      <c r="P199" s="270"/>
      <c r="Q199" s="270"/>
      <c r="R199" s="270"/>
      <c r="S199" s="270"/>
      <c r="T199" s="271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72" t="s">
        <v>137</v>
      </c>
      <c r="AU199" s="272" t="s">
        <v>85</v>
      </c>
      <c r="AV199" s="14" t="s">
        <v>135</v>
      </c>
      <c r="AW199" s="14" t="s">
        <v>31</v>
      </c>
      <c r="AX199" s="14" t="s">
        <v>83</v>
      </c>
      <c r="AY199" s="272" t="s">
        <v>128</v>
      </c>
    </row>
    <row r="200" s="2" customFormat="1" ht="44.25" customHeight="1">
      <c r="A200" s="38"/>
      <c r="B200" s="39"/>
      <c r="C200" s="236" t="s">
        <v>249</v>
      </c>
      <c r="D200" s="236" t="s">
        <v>131</v>
      </c>
      <c r="E200" s="237" t="s">
        <v>383</v>
      </c>
      <c r="F200" s="238" t="s">
        <v>384</v>
      </c>
      <c r="G200" s="239" t="s">
        <v>257</v>
      </c>
      <c r="H200" s="240">
        <v>130</v>
      </c>
      <c r="I200" s="241"/>
      <c r="J200" s="242">
        <f>ROUND(I200*H200,2)</f>
        <v>0</v>
      </c>
      <c r="K200" s="243"/>
      <c r="L200" s="44"/>
      <c r="M200" s="244" t="s">
        <v>1</v>
      </c>
      <c r="N200" s="245" t="s">
        <v>40</v>
      </c>
      <c r="O200" s="91"/>
      <c r="P200" s="246">
        <f>O200*H200</f>
        <v>0</v>
      </c>
      <c r="Q200" s="246">
        <v>0</v>
      </c>
      <c r="R200" s="246">
        <f>Q200*H200</f>
        <v>0</v>
      </c>
      <c r="S200" s="246">
        <v>0</v>
      </c>
      <c r="T200" s="247">
        <f>S200*H200</f>
        <v>0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248" t="s">
        <v>135</v>
      </c>
      <c r="AT200" s="248" t="s">
        <v>131</v>
      </c>
      <c r="AU200" s="248" t="s">
        <v>85</v>
      </c>
      <c r="AY200" s="17" t="s">
        <v>128</v>
      </c>
      <c r="BE200" s="249">
        <f>IF(N200="základní",J200,0)</f>
        <v>0</v>
      </c>
      <c r="BF200" s="249">
        <f>IF(N200="snížená",J200,0)</f>
        <v>0</v>
      </c>
      <c r="BG200" s="249">
        <f>IF(N200="zákl. přenesená",J200,0)</f>
        <v>0</v>
      </c>
      <c r="BH200" s="249">
        <f>IF(N200="sníž. přenesená",J200,0)</f>
        <v>0</v>
      </c>
      <c r="BI200" s="249">
        <f>IF(N200="nulová",J200,0)</f>
        <v>0</v>
      </c>
      <c r="BJ200" s="17" t="s">
        <v>83</v>
      </c>
      <c r="BK200" s="249">
        <f>ROUND(I200*H200,2)</f>
        <v>0</v>
      </c>
      <c r="BL200" s="17" t="s">
        <v>135</v>
      </c>
      <c r="BM200" s="248" t="s">
        <v>385</v>
      </c>
    </row>
    <row r="201" s="13" customFormat="1">
      <c r="A201" s="13"/>
      <c r="B201" s="250"/>
      <c r="C201" s="251"/>
      <c r="D201" s="252" t="s">
        <v>137</v>
      </c>
      <c r="E201" s="253" t="s">
        <v>1</v>
      </c>
      <c r="F201" s="254" t="s">
        <v>386</v>
      </c>
      <c r="G201" s="251"/>
      <c r="H201" s="255">
        <v>130</v>
      </c>
      <c r="I201" s="256"/>
      <c r="J201" s="251"/>
      <c r="K201" s="251"/>
      <c r="L201" s="257"/>
      <c r="M201" s="258"/>
      <c r="N201" s="259"/>
      <c r="O201" s="259"/>
      <c r="P201" s="259"/>
      <c r="Q201" s="259"/>
      <c r="R201" s="259"/>
      <c r="S201" s="259"/>
      <c r="T201" s="260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61" t="s">
        <v>137</v>
      </c>
      <c r="AU201" s="261" t="s">
        <v>85</v>
      </c>
      <c r="AV201" s="13" t="s">
        <v>85</v>
      </c>
      <c r="AW201" s="13" t="s">
        <v>31</v>
      </c>
      <c r="AX201" s="13" t="s">
        <v>75</v>
      </c>
      <c r="AY201" s="261" t="s">
        <v>128</v>
      </c>
    </row>
    <row r="202" s="14" customFormat="1">
      <c r="A202" s="14"/>
      <c r="B202" s="262"/>
      <c r="C202" s="263"/>
      <c r="D202" s="252" t="s">
        <v>137</v>
      </c>
      <c r="E202" s="264" t="s">
        <v>1</v>
      </c>
      <c r="F202" s="265" t="s">
        <v>140</v>
      </c>
      <c r="G202" s="263"/>
      <c r="H202" s="266">
        <v>130</v>
      </c>
      <c r="I202" s="267"/>
      <c r="J202" s="263"/>
      <c r="K202" s="263"/>
      <c r="L202" s="268"/>
      <c r="M202" s="269"/>
      <c r="N202" s="270"/>
      <c r="O202" s="270"/>
      <c r="P202" s="270"/>
      <c r="Q202" s="270"/>
      <c r="R202" s="270"/>
      <c r="S202" s="270"/>
      <c r="T202" s="271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72" t="s">
        <v>137</v>
      </c>
      <c r="AU202" s="272" t="s">
        <v>85</v>
      </c>
      <c r="AV202" s="14" t="s">
        <v>135</v>
      </c>
      <c r="AW202" s="14" t="s">
        <v>31</v>
      </c>
      <c r="AX202" s="14" t="s">
        <v>83</v>
      </c>
      <c r="AY202" s="272" t="s">
        <v>128</v>
      </c>
    </row>
    <row r="203" s="2" customFormat="1" ht="66.75" customHeight="1">
      <c r="A203" s="38"/>
      <c r="B203" s="39"/>
      <c r="C203" s="236" t="s">
        <v>254</v>
      </c>
      <c r="D203" s="236" t="s">
        <v>131</v>
      </c>
      <c r="E203" s="237" t="s">
        <v>387</v>
      </c>
      <c r="F203" s="238" t="s">
        <v>388</v>
      </c>
      <c r="G203" s="239" t="s">
        <v>150</v>
      </c>
      <c r="H203" s="240">
        <v>16.800000000000001</v>
      </c>
      <c r="I203" s="241"/>
      <c r="J203" s="242">
        <f>ROUND(I203*H203,2)</f>
        <v>0</v>
      </c>
      <c r="K203" s="243"/>
      <c r="L203" s="44"/>
      <c r="M203" s="244" t="s">
        <v>1</v>
      </c>
      <c r="N203" s="245" t="s">
        <v>40</v>
      </c>
      <c r="O203" s="91"/>
      <c r="P203" s="246">
        <f>O203*H203</f>
        <v>0</v>
      </c>
      <c r="Q203" s="246">
        <v>0</v>
      </c>
      <c r="R203" s="246">
        <f>Q203*H203</f>
        <v>0</v>
      </c>
      <c r="S203" s="246">
        <v>0</v>
      </c>
      <c r="T203" s="247">
        <f>S203*H203</f>
        <v>0</v>
      </c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R203" s="248" t="s">
        <v>83</v>
      </c>
      <c r="AT203" s="248" t="s">
        <v>131</v>
      </c>
      <c r="AU203" s="248" t="s">
        <v>85</v>
      </c>
      <c r="AY203" s="17" t="s">
        <v>128</v>
      </c>
      <c r="BE203" s="249">
        <f>IF(N203="základní",J203,0)</f>
        <v>0</v>
      </c>
      <c r="BF203" s="249">
        <f>IF(N203="snížená",J203,0)</f>
        <v>0</v>
      </c>
      <c r="BG203" s="249">
        <f>IF(N203="zákl. přenesená",J203,0)</f>
        <v>0</v>
      </c>
      <c r="BH203" s="249">
        <f>IF(N203="sníž. přenesená",J203,0)</f>
        <v>0</v>
      </c>
      <c r="BI203" s="249">
        <f>IF(N203="nulová",J203,0)</f>
        <v>0</v>
      </c>
      <c r="BJ203" s="17" t="s">
        <v>83</v>
      </c>
      <c r="BK203" s="249">
        <f>ROUND(I203*H203,2)</f>
        <v>0</v>
      </c>
      <c r="BL203" s="17" t="s">
        <v>83</v>
      </c>
      <c r="BM203" s="248" t="s">
        <v>389</v>
      </c>
    </row>
    <row r="204" s="13" customFormat="1">
      <c r="A204" s="13"/>
      <c r="B204" s="250"/>
      <c r="C204" s="251"/>
      <c r="D204" s="252" t="s">
        <v>137</v>
      </c>
      <c r="E204" s="253" t="s">
        <v>1</v>
      </c>
      <c r="F204" s="254" t="s">
        <v>390</v>
      </c>
      <c r="G204" s="251"/>
      <c r="H204" s="255">
        <v>16.800000000000001</v>
      </c>
      <c r="I204" s="256"/>
      <c r="J204" s="251"/>
      <c r="K204" s="251"/>
      <c r="L204" s="257"/>
      <c r="M204" s="258"/>
      <c r="N204" s="259"/>
      <c r="O204" s="259"/>
      <c r="P204" s="259"/>
      <c r="Q204" s="259"/>
      <c r="R204" s="259"/>
      <c r="S204" s="259"/>
      <c r="T204" s="260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61" t="s">
        <v>137</v>
      </c>
      <c r="AU204" s="261" t="s">
        <v>85</v>
      </c>
      <c r="AV204" s="13" t="s">
        <v>85</v>
      </c>
      <c r="AW204" s="13" t="s">
        <v>31</v>
      </c>
      <c r="AX204" s="13" t="s">
        <v>75</v>
      </c>
      <c r="AY204" s="261" t="s">
        <v>128</v>
      </c>
    </row>
    <row r="205" s="14" customFormat="1">
      <c r="A205" s="14"/>
      <c r="B205" s="262"/>
      <c r="C205" s="263"/>
      <c r="D205" s="252" t="s">
        <v>137</v>
      </c>
      <c r="E205" s="264" t="s">
        <v>1</v>
      </c>
      <c r="F205" s="265" t="s">
        <v>140</v>
      </c>
      <c r="G205" s="263"/>
      <c r="H205" s="266">
        <v>16.800000000000001</v>
      </c>
      <c r="I205" s="267"/>
      <c r="J205" s="263"/>
      <c r="K205" s="263"/>
      <c r="L205" s="268"/>
      <c r="M205" s="269"/>
      <c r="N205" s="270"/>
      <c r="O205" s="270"/>
      <c r="P205" s="270"/>
      <c r="Q205" s="270"/>
      <c r="R205" s="270"/>
      <c r="S205" s="270"/>
      <c r="T205" s="271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72" t="s">
        <v>137</v>
      </c>
      <c r="AU205" s="272" t="s">
        <v>85</v>
      </c>
      <c r="AV205" s="14" t="s">
        <v>135</v>
      </c>
      <c r="AW205" s="14" t="s">
        <v>31</v>
      </c>
      <c r="AX205" s="14" t="s">
        <v>83</v>
      </c>
      <c r="AY205" s="272" t="s">
        <v>128</v>
      </c>
    </row>
    <row r="206" s="2" customFormat="1" ht="55.5" customHeight="1">
      <c r="A206" s="38"/>
      <c r="B206" s="39"/>
      <c r="C206" s="236" t="s">
        <v>261</v>
      </c>
      <c r="D206" s="236" t="s">
        <v>131</v>
      </c>
      <c r="E206" s="237" t="s">
        <v>391</v>
      </c>
      <c r="F206" s="238" t="s">
        <v>392</v>
      </c>
      <c r="G206" s="239" t="s">
        <v>150</v>
      </c>
      <c r="H206" s="240">
        <v>16.800000000000001</v>
      </c>
      <c r="I206" s="241"/>
      <c r="J206" s="242">
        <f>ROUND(I206*H206,2)</f>
        <v>0</v>
      </c>
      <c r="K206" s="243"/>
      <c r="L206" s="44"/>
      <c r="M206" s="244" t="s">
        <v>1</v>
      </c>
      <c r="N206" s="245" t="s">
        <v>40</v>
      </c>
      <c r="O206" s="91"/>
      <c r="P206" s="246">
        <f>O206*H206</f>
        <v>0</v>
      </c>
      <c r="Q206" s="246">
        <v>0</v>
      </c>
      <c r="R206" s="246">
        <f>Q206*H206</f>
        <v>0</v>
      </c>
      <c r="S206" s="246">
        <v>0</v>
      </c>
      <c r="T206" s="247">
        <f>S206*H206</f>
        <v>0</v>
      </c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R206" s="248" t="s">
        <v>83</v>
      </c>
      <c r="AT206" s="248" t="s">
        <v>131</v>
      </c>
      <c r="AU206" s="248" t="s">
        <v>85</v>
      </c>
      <c r="AY206" s="17" t="s">
        <v>128</v>
      </c>
      <c r="BE206" s="249">
        <f>IF(N206="základní",J206,0)</f>
        <v>0</v>
      </c>
      <c r="BF206" s="249">
        <f>IF(N206="snížená",J206,0)</f>
        <v>0</v>
      </c>
      <c r="BG206" s="249">
        <f>IF(N206="zákl. přenesená",J206,0)</f>
        <v>0</v>
      </c>
      <c r="BH206" s="249">
        <f>IF(N206="sníž. přenesená",J206,0)</f>
        <v>0</v>
      </c>
      <c r="BI206" s="249">
        <f>IF(N206="nulová",J206,0)</f>
        <v>0</v>
      </c>
      <c r="BJ206" s="17" t="s">
        <v>83</v>
      </c>
      <c r="BK206" s="249">
        <f>ROUND(I206*H206,2)</f>
        <v>0</v>
      </c>
      <c r="BL206" s="17" t="s">
        <v>83</v>
      </c>
      <c r="BM206" s="248" t="s">
        <v>393</v>
      </c>
    </row>
    <row r="207" s="13" customFormat="1">
      <c r="A207" s="13"/>
      <c r="B207" s="250"/>
      <c r="C207" s="251"/>
      <c r="D207" s="252" t="s">
        <v>137</v>
      </c>
      <c r="E207" s="253" t="s">
        <v>1</v>
      </c>
      <c r="F207" s="254" t="s">
        <v>390</v>
      </c>
      <c r="G207" s="251"/>
      <c r="H207" s="255">
        <v>16.800000000000001</v>
      </c>
      <c r="I207" s="256"/>
      <c r="J207" s="251"/>
      <c r="K207" s="251"/>
      <c r="L207" s="257"/>
      <c r="M207" s="258"/>
      <c r="N207" s="259"/>
      <c r="O207" s="259"/>
      <c r="P207" s="259"/>
      <c r="Q207" s="259"/>
      <c r="R207" s="259"/>
      <c r="S207" s="259"/>
      <c r="T207" s="260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61" t="s">
        <v>137</v>
      </c>
      <c r="AU207" s="261" t="s">
        <v>85</v>
      </c>
      <c r="AV207" s="13" t="s">
        <v>85</v>
      </c>
      <c r="AW207" s="13" t="s">
        <v>31</v>
      </c>
      <c r="AX207" s="13" t="s">
        <v>75</v>
      </c>
      <c r="AY207" s="261" t="s">
        <v>128</v>
      </c>
    </row>
    <row r="208" s="14" customFormat="1">
      <c r="A208" s="14"/>
      <c r="B208" s="262"/>
      <c r="C208" s="263"/>
      <c r="D208" s="252" t="s">
        <v>137</v>
      </c>
      <c r="E208" s="264" t="s">
        <v>1</v>
      </c>
      <c r="F208" s="265" t="s">
        <v>140</v>
      </c>
      <c r="G208" s="263"/>
      <c r="H208" s="266">
        <v>16.800000000000001</v>
      </c>
      <c r="I208" s="267"/>
      <c r="J208" s="263"/>
      <c r="K208" s="263"/>
      <c r="L208" s="268"/>
      <c r="M208" s="269"/>
      <c r="N208" s="270"/>
      <c r="O208" s="270"/>
      <c r="P208" s="270"/>
      <c r="Q208" s="270"/>
      <c r="R208" s="270"/>
      <c r="S208" s="270"/>
      <c r="T208" s="271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72" t="s">
        <v>137</v>
      </c>
      <c r="AU208" s="272" t="s">
        <v>85</v>
      </c>
      <c r="AV208" s="14" t="s">
        <v>135</v>
      </c>
      <c r="AW208" s="14" t="s">
        <v>31</v>
      </c>
      <c r="AX208" s="14" t="s">
        <v>83</v>
      </c>
      <c r="AY208" s="272" t="s">
        <v>128</v>
      </c>
    </row>
    <row r="209" s="12" customFormat="1" ht="25.92" customHeight="1">
      <c r="A209" s="12"/>
      <c r="B209" s="220"/>
      <c r="C209" s="221"/>
      <c r="D209" s="222" t="s">
        <v>74</v>
      </c>
      <c r="E209" s="223" t="s">
        <v>266</v>
      </c>
      <c r="F209" s="223" t="s">
        <v>267</v>
      </c>
      <c r="G209" s="221"/>
      <c r="H209" s="221"/>
      <c r="I209" s="224"/>
      <c r="J209" s="225">
        <f>BK209</f>
        <v>0</v>
      </c>
      <c r="K209" s="221"/>
      <c r="L209" s="226"/>
      <c r="M209" s="227"/>
      <c r="N209" s="228"/>
      <c r="O209" s="228"/>
      <c r="P209" s="229">
        <f>SUM(P210:P224)</f>
        <v>0</v>
      </c>
      <c r="Q209" s="228"/>
      <c r="R209" s="229">
        <f>SUM(R210:R224)</f>
        <v>0</v>
      </c>
      <c r="S209" s="228"/>
      <c r="T209" s="230">
        <f>SUM(T210:T224)</f>
        <v>0</v>
      </c>
      <c r="U209" s="12"/>
      <c r="V209" s="12"/>
      <c r="W209" s="12"/>
      <c r="X209" s="12"/>
      <c r="Y209" s="12"/>
      <c r="Z209" s="12"/>
      <c r="AA209" s="12"/>
      <c r="AB209" s="12"/>
      <c r="AC209" s="12"/>
      <c r="AD209" s="12"/>
      <c r="AE209" s="12"/>
      <c r="AR209" s="231" t="s">
        <v>135</v>
      </c>
      <c r="AT209" s="232" t="s">
        <v>74</v>
      </c>
      <c r="AU209" s="232" t="s">
        <v>75</v>
      </c>
      <c r="AY209" s="231" t="s">
        <v>128</v>
      </c>
      <c r="BK209" s="233">
        <f>SUM(BK210:BK224)</f>
        <v>0</v>
      </c>
    </row>
    <row r="210" s="2" customFormat="1" ht="156.75" customHeight="1">
      <c r="A210" s="38"/>
      <c r="B210" s="39"/>
      <c r="C210" s="236" t="s">
        <v>268</v>
      </c>
      <c r="D210" s="236" t="s">
        <v>131</v>
      </c>
      <c r="E210" s="237" t="s">
        <v>394</v>
      </c>
      <c r="F210" s="238" t="s">
        <v>395</v>
      </c>
      <c r="G210" s="239" t="s">
        <v>150</v>
      </c>
      <c r="H210" s="240">
        <v>58.5</v>
      </c>
      <c r="I210" s="241"/>
      <c r="J210" s="242">
        <f>ROUND(I210*H210,2)</f>
        <v>0</v>
      </c>
      <c r="K210" s="243"/>
      <c r="L210" s="44"/>
      <c r="M210" s="244" t="s">
        <v>1</v>
      </c>
      <c r="N210" s="245" t="s">
        <v>40</v>
      </c>
      <c r="O210" s="91"/>
      <c r="P210" s="246">
        <f>O210*H210</f>
        <v>0</v>
      </c>
      <c r="Q210" s="246">
        <v>0</v>
      </c>
      <c r="R210" s="246">
        <f>Q210*H210</f>
        <v>0</v>
      </c>
      <c r="S210" s="246">
        <v>0</v>
      </c>
      <c r="T210" s="247">
        <f>S210*H210</f>
        <v>0</v>
      </c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R210" s="248" t="s">
        <v>271</v>
      </c>
      <c r="AT210" s="248" t="s">
        <v>131</v>
      </c>
      <c r="AU210" s="248" t="s">
        <v>83</v>
      </c>
      <c r="AY210" s="17" t="s">
        <v>128</v>
      </c>
      <c r="BE210" s="249">
        <f>IF(N210="základní",J210,0)</f>
        <v>0</v>
      </c>
      <c r="BF210" s="249">
        <f>IF(N210="snížená",J210,0)</f>
        <v>0</v>
      </c>
      <c r="BG210" s="249">
        <f>IF(N210="zákl. přenesená",J210,0)</f>
        <v>0</v>
      </c>
      <c r="BH210" s="249">
        <f>IF(N210="sníž. přenesená",J210,0)</f>
        <v>0</v>
      </c>
      <c r="BI210" s="249">
        <f>IF(N210="nulová",J210,0)</f>
        <v>0</v>
      </c>
      <c r="BJ210" s="17" t="s">
        <v>83</v>
      </c>
      <c r="BK210" s="249">
        <f>ROUND(I210*H210,2)</f>
        <v>0</v>
      </c>
      <c r="BL210" s="17" t="s">
        <v>271</v>
      </c>
      <c r="BM210" s="248" t="s">
        <v>396</v>
      </c>
    </row>
    <row r="211" s="13" customFormat="1">
      <c r="A211" s="13"/>
      <c r="B211" s="250"/>
      <c r="C211" s="251"/>
      <c r="D211" s="252" t="s">
        <v>137</v>
      </c>
      <c r="E211" s="253" t="s">
        <v>1</v>
      </c>
      <c r="F211" s="254" t="s">
        <v>397</v>
      </c>
      <c r="G211" s="251"/>
      <c r="H211" s="255">
        <v>58.5</v>
      </c>
      <c r="I211" s="256"/>
      <c r="J211" s="251"/>
      <c r="K211" s="251"/>
      <c r="L211" s="257"/>
      <c r="M211" s="258"/>
      <c r="N211" s="259"/>
      <c r="O211" s="259"/>
      <c r="P211" s="259"/>
      <c r="Q211" s="259"/>
      <c r="R211" s="259"/>
      <c r="S211" s="259"/>
      <c r="T211" s="260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61" t="s">
        <v>137</v>
      </c>
      <c r="AU211" s="261" t="s">
        <v>83</v>
      </c>
      <c r="AV211" s="13" t="s">
        <v>85</v>
      </c>
      <c r="AW211" s="13" t="s">
        <v>31</v>
      </c>
      <c r="AX211" s="13" t="s">
        <v>75</v>
      </c>
      <c r="AY211" s="261" t="s">
        <v>128</v>
      </c>
    </row>
    <row r="212" s="14" customFormat="1">
      <c r="A212" s="14"/>
      <c r="B212" s="262"/>
      <c r="C212" s="263"/>
      <c r="D212" s="252" t="s">
        <v>137</v>
      </c>
      <c r="E212" s="264" t="s">
        <v>1</v>
      </c>
      <c r="F212" s="265" t="s">
        <v>140</v>
      </c>
      <c r="G212" s="263"/>
      <c r="H212" s="266">
        <v>58.5</v>
      </c>
      <c r="I212" s="267"/>
      <c r="J212" s="263"/>
      <c r="K212" s="263"/>
      <c r="L212" s="268"/>
      <c r="M212" s="269"/>
      <c r="N212" s="270"/>
      <c r="O212" s="270"/>
      <c r="P212" s="270"/>
      <c r="Q212" s="270"/>
      <c r="R212" s="270"/>
      <c r="S212" s="270"/>
      <c r="T212" s="271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72" t="s">
        <v>137</v>
      </c>
      <c r="AU212" s="272" t="s">
        <v>83</v>
      </c>
      <c r="AV212" s="14" t="s">
        <v>135</v>
      </c>
      <c r="AW212" s="14" t="s">
        <v>31</v>
      </c>
      <c r="AX212" s="14" t="s">
        <v>83</v>
      </c>
      <c r="AY212" s="272" t="s">
        <v>128</v>
      </c>
    </row>
    <row r="213" s="2" customFormat="1" ht="178.5" customHeight="1">
      <c r="A213" s="38"/>
      <c r="B213" s="39"/>
      <c r="C213" s="236" t="s">
        <v>244</v>
      </c>
      <c r="D213" s="236" t="s">
        <v>131</v>
      </c>
      <c r="E213" s="237" t="s">
        <v>275</v>
      </c>
      <c r="F213" s="238" t="s">
        <v>276</v>
      </c>
      <c r="G213" s="239" t="s">
        <v>150</v>
      </c>
      <c r="H213" s="240">
        <v>20</v>
      </c>
      <c r="I213" s="241"/>
      <c r="J213" s="242">
        <f>ROUND(I213*H213,2)</f>
        <v>0</v>
      </c>
      <c r="K213" s="243"/>
      <c r="L213" s="44"/>
      <c r="M213" s="244" t="s">
        <v>1</v>
      </c>
      <c r="N213" s="245" t="s">
        <v>40</v>
      </c>
      <c r="O213" s="91"/>
      <c r="P213" s="246">
        <f>O213*H213</f>
        <v>0</v>
      </c>
      <c r="Q213" s="246">
        <v>0</v>
      </c>
      <c r="R213" s="246">
        <f>Q213*H213</f>
        <v>0</v>
      </c>
      <c r="S213" s="246">
        <v>0</v>
      </c>
      <c r="T213" s="247">
        <f>S213*H213</f>
        <v>0</v>
      </c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R213" s="248" t="s">
        <v>271</v>
      </c>
      <c r="AT213" s="248" t="s">
        <v>131</v>
      </c>
      <c r="AU213" s="248" t="s">
        <v>83</v>
      </c>
      <c r="AY213" s="17" t="s">
        <v>128</v>
      </c>
      <c r="BE213" s="249">
        <f>IF(N213="základní",J213,0)</f>
        <v>0</v>
      </c>
      <c r="BF213" s="249">
        <f>IF(N213="snížená",J213,0)</f>
        <v>0</v>
      </c>
      <c r="BG213" s="249">
        <f>IF(N213="zákl. přenesená",J213,0)</f>
        <v>0</v>
      </c>
      <c r="BH213" s="249">
        <f>IF(N213="sníž. přenesená",J213,0)</f>
        <v>0</v>
      </c>
      <c r="BI213" s="249">
        <f>IF(N213="nulová",J213,0)</f>
        <v>0</v>
      </c>
      <c r="BJ213" s="17" t="s">
        <v>83</v>
      </c>
      <c r="BK213" s="249">
        <f>ROUND(I213*H213,2)</f>
        <v>0</v>
      </c>
      <c r="BL213" s="17" t="s">
        <v>271</v>
      </c>
      <c r="BM213" s="248" t="s">
        <v>398</v>
      </c>
    </row>
    <row r="214" s="13" customFormat="1">
      <c r="A214" s="13"/>
      <c r="B214" s="250"/>
      <c r="C214" s="251"/>
      <c r="D214" s="252" t="s">
        <v>137</v>
      </c>
      <c r="E214" s="253" t="s">
        <v>1</v>
      </c>
      <c r="F214" s="254" t="s">
        <v>399</v>
      </c>
      <c r="G214" s="251"/>
      <c r="H214" s="255">
        <v>20</v>
      </c>
      <c r="I214" s="256"/>
      <c r="J214" s="251"/>
      <c r="K214" s="251"/>
      <c r="L214" s="257"/>
      <c r="M214" s="258"/>
      <c r="N214" s="259"/>
      <c r="O214" s="259"/>
      <c r="P214" s="259"/>
      <c r="Q214" s="259"/>
      <c r="R214" s="259"/>
      <c r="S214" s="259"/>
      <c r="T214" s="260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61" t="s">
        <v>137</v>
      </c>
      <c r="AU214" s="261" t="s">
        <v>83</v>
      </c>
      <c r="AV214" s="13" t="s">
        <v>85</v>
      </c>
      <c r="AW214" s="13" t="s">
        <v>31</v>
      </c>
      <c r="AX214" s="13" t="s">
        <v>75</v>
      </c>
      <c r="AY214" s="261" t="s">
        <v>128</v>
      </c>
    </row>
    <row r="215" s="14" customFormat="1">
      <c r="A215" s="14"/>
      <c r="B215" s="262"/>
      <c r="C215" s="263"/>
      <c r="D215" s="252" t="s">
        <v>137</v>
      </c>
      <c r="E215" s="264" t="s">
        <v>1</v>
      </c>
      <c r="F215" s="265" t="s">
        <v>140</v>
      </c>
      <c r="G215" s="263"/>
      <c r="H215" s="266">
        <v>20</v>
      </c>
      <c r="I215" s="267"/>
      <c r="J215" s="263"/>
      <c r="K215" s="263"/>
      <c r="L215" s="268"/>
      <c r="M215" s="269"/>
      <c r="N215" s="270"/>
      <c r="O215" s="270"/>
      <c r="P215" s="270"/>
      <c r="Q215" s="270"/>
      <c r="R215" s="270"/>
      <c r="S215" s="270"/>
      <c r="T215" s="271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72" t="s">
        <v>137</v>
      </c>
      <c r="AU215" s="272" t="s">
        <v>83</v>
      </c>
      <c r="AV215" s="14" t="s">
        <v>135</v>
      </c>
      <c r="AW215" s="14" t="s">
        <v>31</v>
      </c>
      <c r="AX215" s="14" t="s">
        <v>83</v>
      </c>
      <c r="AY215" s="272" t="s">
        <v>128</v>
      </c>
    </row>
    <row r="216" s="2" customFormat="1" ht="178.5" customHeight="1">
      <c r="A216" s="38"/>
      <c r="B216" s="39"/>
      <c r="C216" s="236" t="s">
        <v>288</v>
      </c>
      <c r="D216" s="236" t="s">
        <v>131</v>
      </c>
      <c r="E216" s="237" t="s">
        <v>284</v>
      </c>
      <c r="F216" s="238" t="s">
        <v>285</v>
      </c>
      <c r="G216" s="239" t="s">
        <v>150</v>
      </c>
      <c r="H216" s="240">
        <v>112.5</v>
      </c>
      <c r="I216" s="241"/>
      <c r="J216" s="242">
        <f>ROUND(I216*H216,2)</f>
        <v>0</v>
      </c>
      <c r="K216" s="243"/>
      <c r="L216" s="44"/>
      <c r="M216" s="244" t="s">
        <v>1</v>
      </c>
      <c r="N216" s="245" t="s">
        <v>40</v>
      </c>
      <c r="O216" s="91"/>
      <c r="P216" s="246">
        <f>O216*H216</f>
        <v>0</v>
      </c>
      <c r="Q216" s="246">
        <v>0</v>
      </c>
      <c r="R216" s="246">
        <f>Q216*H216</f>
        <v>0</v>
      </c>
      <c r="S216" s="246">
        <v>0</v>
      </c>
      <c r="T216" s="247">
        <f>S216*H216</f>
        <v>0</v>
      </c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R216" s="248" t="s">
        <v>271</v>
      </c>
      <c r="AT216" s="248" t="s">
        <v>131</v>
      </c>
      <c r="AU216" s="248" t="s">
        <v>83</v>
      </c>
      <c r="AY216" s="17" t="s">
        <v>128</v>
      </c>
      <c r="BE216" s="249">
        <f>IF(N216="základní",J216,0)</f>
        <v>0</v>
      </c>
      <c r="BF216" s="249">
        <f>IF(N216="snížená",J216,0)</f>
        <v>0</v>
      </c>
      <c r="BG216" s="249">
        <f>IF(N216="zákl. přenesená",J216,0)</f>
        <v>0</v>
      </c>
      <c r="BH216" s="249">
        <f>IF(N216="sníž. přenesená",J216,0)</f>
        <v>0</v>
      </c>
      <c r="BI216" s="249">
        <f>IF(N216="nulová",J216,0)</f>
        <v>0</v>
      </c>
      <c r="BJ216" s="17" t="s">
        <v>83</v>
      </c>
      <c r="BK216" s="249">
        <f>ROUND(I216*H216,2)</f>
        <v>0</v>
      </c>
      <c r="BL216" s="17" t="s">
        <v>271</v>
      </c>
      <c r="BM216" s="248" t="s">
        <v>400</v>
      </c>
    </row>
    <row r="217" s="13" customFormat="1">
      <c r="A217" s="13"/>
      <c r="B217" s="250"/>
      <c r="C217" s="251"/>
      <c r="D217" s="252" t="s">
        <v>137</v>
      </c>
      <c r="E217" s="253" t="s">
        <v>1</v>
      </c>
      <c r="F217" s="254" t="s">
        <v>401</v>
      </c>
      <c r="G217" s="251"/>
      <c r="H217" s="255">
        <v>112.5</v>
      </c>
      <c r="I217" s="256"/>
      <c r="J217" s="251"/>
      <c r="K217" s="251"/>
      <c r="L217" s="257"/>
      <c r="M217" s="258"/>
      <c r="N217" s="259"/>
      <c r="O217" s="259"/>
      <c r="P217" s="259"/>
      <c r="Q217" s="259"/>
      <c r="R217" s="259"/>
      <c r="S217" s="259"/>
      <c r="T217" s="260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61" t="s">
        <v>137</v>
      </c>
      <c r="AU217" s="261" t="s">
        <v>83</v>
      </c>
      <c r="AV217" s="13" t="s">
        <v>85</v>
      </c>
      <c r="AW217" s="13" t="s">
        <v>31</v>
      </c>
      <c r="AX217" s="13" t="s">
        <v>75</v>
      </c>
      <c r="AY217" s="261" t="s">
        <v>128</v>
      </c>
    </row>
    <row r="218" s="14" customFormat="1">
      <c r="A218" s="14"/>
      <c r="B218" s="262"/>
      <c r="C218" s="263"/>
      <c r="D218" s="252" t="s">
        <v>137</v>
      </c>
      <c r="E218" s="264" t="s">
        <v>1</v>
      </c>
      <c r="F218" s="265" t="s">
        <v>140</v>
      </c>
      <c r="G218" s="263"/>
      <c r="H218" s="266">
        <v>112.5</v>
      </c>
      <c r="I218" s="267"/>
      <c r="J218" s="263"/>
      <c r="K218" s="263"/>
      <c r="L218" s="268"/>
      <c r="M218" s="269"/>
      <c r="N218" s="270"/>
      <c r="O218" s="270"/>
      <c r="P218" s="270"/>
      <c r="Q218" s="270"/>
      <c r="R218" s="270"/>
      <c r="S218" s="270"/>
      <c r="T218" s="271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72" t="s">
        <v>137</v>
      </c>
      <c r="AU218" s="272" t="s">
        <v>83</v>
      </c>
      <c r="AV218" s="14" t="s">
        <v>135</v>
      </c>
      <c r="AW218" s="14" t="s">
        <v>31</v>
      </c>
      <c r="AX218" s="14" t="s">
        <v>83</v>
      </c>
      <c r="AY218" s="272" t="s">
        <v>128</v>
      </c>
    </row>
    <row r="219" s="2" customFormat="1" ht="78" customHeight="1">
      <c r="A219" s="38"/>
      <c r="B219" s="39"/>
      <c r="C219" s="236" t="s">
        <v>402</v>
      </c>
      <c r="D219" s="236" t="s">
        <v>131</v>
      </c>
      <c r="E219" s="237" t="s">
        <v>289</v>
      </c>
      <c r="F219" s="238" t="s">
        <v>290</v>
      </c>
      <c r="G219" s="239" t="s">
        <v>180</v>
      </c>
      <c r="H219" s="240">
        <v>2</v>
      </c>
      <c r="I219" s="241"/>
      <c r="J219" s="242">
        <f>ROUND(I219*H219,2)</f>
        <v>0</v>
      </c>
      <c r="K219" s="243"/>
      <c r="L219" s="44"/>
      <c r="M219" s="244" t="s">
        <v>1</v>
      </c>
      <c r="N219" s="245" t="s">
        <v>40</v>
      </c>
      <c r="O219" s="91"/>
      <c r="P219" s="246">
        <f>O219*H219</f>
        <v>0</v>
      </c>
      <c r="Q219" s="246">
        <v>0</v>
      </c>
      <c r="R219" s="246">
        <f>Q219*H219</f>
        <v>0</v>
      </c>
      <c r="S219" s="246">
        <v>0</v>
      </c>
      <c r="T219" s="247">
        <f>S219*H219</f>
        <v>0</v>
      </c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R219" s="248" t="s">
        <v>83</v>
      </c>
      <c r="AT219" s="248" t="s">
        <v>131</v>
      </c>
      <c r="AU219" s="248" t="s">
        <v>83</v>
      </c>
      <c r="AY219" s="17" t="s">
        <v>128</v>
      </c>
      <c r="BE219" s="249">
        <f>IF(N219="základní",J219,0)</f>
        <v>0</v>
      </c>
      <c r="BF219" s="249">
        <f>IF(N219="snížená",J219,0)</f>
        <v>0</v>
      </c>
      <c r="BG219" s="249">
        <f>IF(N219="zákl. přenesená",J219,0)</f>
        <v>0</v>
      </c>
      <c r="BH219" s="249">
        <f>IF(N219="sníž. přenesená",J219,0)</f>
        <v>0</v>
      </c>
      <c r="BI219" s="249">
        <f>IF(N219="nulová",J219,0)</f>
        <v>0</v>
      </c>
      <c r="BJ219" s="17" t="s">
        <v>83</v>
      </c>
      <c r="BK219" s="249">
        <f>ROUND(I219*H219,2)</f>
        <v>0</v>
      </c>
      <c r="BL219" s="17" t="s">
        <v>83</v>
      </c>
      <c r="BM219" s="248" t="s">
        <v>403</v>
      </c>
    </row>
    <row r="220" s="13" customFormat="1">
      <c r="A220" s="13"/>
      <c r="B220" s="250"/>
      <c r="C220" s="251"/>
      <c r="D220" s="252" t="s">
        <v>137</v>
      </c>
      <c r="E220" s="253" t="s">
        <v>1</v>
      </c>
      <c r="F220" s="254" t="s">
        <v>85</v>
      </c>
      <c r="G220" s="251"/>
      <c r="H220" s="255">
        <v>2</v>
      </c>
      <c r="I220" s="256"/>
      <c r="J220" s="251"/>
      <c r="K220" s="251"/>
      <c r="L220" s="257"/>
      <c r="M220" s="258"/>
      <c r="N220" s="259"/>
      <c r="O220" s="259"/>
      <c r="P220" s="259"/>
      <c r="Q220" s="259"/>
      <c r="R220" s="259"/>
      <c r="S220" s="259"/>
      <c r="T220" s="260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61" t="s">
        <v>137</v>
      </c>
      <c r="AU220" s="261" t="s">
        <v>83</v>
      </c>
      <c r="AV220" s="13" t="s">
        <v>85</v>
      </c>
      <c r="AW220" s="13" t="s">
        <v>31</v>
      </c>
      <c r="AX220" s="13" t="s">
        <v>75</v>
      </c>
      <c r="AY220" s="261" t="s">
        <v>128</v>
      </c>
    </row>
    <row r="221" s="14" customFormat="1">
      <c r="A221" s="14"/>
      <c r="B221" s="262"/>
      <c r="C221" s="263"/>
      <c r="D221" s="252" t="s">
        <v>137</v>
      </c>
      <c r="E221" s="264" t="s">
        <v>1</v>
      </c>
      <c r="F221" s="265" t="s">
        <v>140</v>
      </c>
      <c r="G221" s="263"/>
      <c r="H221" s="266">
        <v>2</v>
      </c>
      <c r="I221" s="267"/>
      <c r="J221" s="263"/>
      <c r="K221" s="263"/>
      <c r="L221" s="268"/>
      <c r="M221" s="269"/>
      <c r="N221" s="270"/>
      <c r="O221" s="270"/>
      <c r="P221" s="270"/>
      <c r="Q221" s="270"/>
      <c r="R221" s="270"/>
      <c r="S221" s="270"/>
      <c r="T221" s="271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72" t="s">
        <v>137</v>
      </c>
      <c r="AU221" s="272" t="s">
        <v>83</v>
      </c>
      <c r="AV221" s="14" t="s">
        <v>135</v>
      </c>
      <c r="AW221" s="14" t="s">
        <v>31</v>
      </c>
      <c r="AX221" s="14" t="s">
        <v>83</v>
      </c>
      <c r="AY221" s="272" t="s">
        <v>128</v>
      </c>
    </row>
    <row r="222" s="2" customFormat="1" ht="78" customHeight="1">
      <c r="A222" s="38"/>
      <c r="B222" s="39"/>
      <c r="C222" s="236" t="s">
        <v>274</v>
      </c>
      <c r="D222" s="236" t="s">
        <v>131</v>
      </c>
      <c r="E222" s="237" t="s">
        <v>404</v>
      </c>
      <c r="F222" s="238" t="s">
        <v>405</v>
      </c>
      <c r="G222" s="239" t="s">
        <v>150</v>
      </c>
      <c r="H222" s="240">
        <v>58.5</v>
      </c>
      <c r="I222" s="241"/>
      <c r="J222" s="242">
        <f>ROUND(I222*H222,2)</f>
        <v>0</v>
      </c>
      <c r="K222" s="243"/>
      <c r="L222" s="44"/>
      <c r="M222" s="244" t="s">
        <v>1</v>
      </c>
      <c r="N222" s="245" t="s">
        <v>40</v>
      </c>
      <c r="O222" s="91"/>
      <c r="P222" s="246">
        <f>O222*H222</f>
        <v>0</v>
      </c>
      <c r="Q222" s="246">
        <v>0</v>
      </c>
      <c r="R222" s="246">
        <f>Q222*H222</f>
        <v>0</v>
      </c>
      <c r="S222" s="246">
        <v>0</v>
      </c>
      <c r="T222" s="247">
        <f>S222*H222</f>
        <v>0</v>
      </c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R222" s="248" t="s">
        <v>271</v>
      </c>
      <c r="AT222" s="248" t="s">
        <v>131</v>
      </c>
      <c r="AU222" s="248" t="s">
        <v>83</v>
      </c>
      <c r="AY222" s="17" t="s">
        <v>128</v>
      </c>
      <c r="BE222" s="249">
        <f>IF(N222="základní",J222,0)</f>
        <v>0</v>
      </c>
      <c r="BF222" s="249">
        <f>IF(N222="snížená",J222,0)</f>
        <v>0</v>
      </c>
      <c r="BG222" s="249">
        <f>IF(N222="zákl. přenesená",J222,0)</f>
        <v>0</v>
      </c>
      <c r="BH222" s="249">
        <f>IF(N222="sníž. přenesená",J222,0)</f>
        <v>0</v>
      </c>
      <c r="BI222" s="249">
        <f>IF(N222="nulová",J222,0)</f>
        <v>0</v>
      </c>
      <c r="BJ222" s="17" t="s">
        <v>83</v>
      </c>
      <c r="BK222" s="249">
        <f>ROUND(I222*H222,2)</f>
        <v>0</v>
      </c>
      <c r="BL222" s="17" t="s">
        <v>271</v>
      </c>
      <c r="BM222" s="248" t="s">
        <v>406</v>
      </c>
    </row>
    <row r="223" s="13" customFormat="1">
      <c r="A223" s="13"/>
      <c r="B223" s="250"/>
      <c r="C223" s="251"/>
      <c r="D223" s="252" t="s">
        <v>137</v>
      </c>
      <c r="E223" s="253" t="s">
        <v>1</v>
      </c>
      <c r="F223" s="254" t="s">
        <v>354</v>
      </c>
      <c r="G223" s="251"/>
      <c r="H223" s="255">
        <v>58.5</v>
      </c>
      <c r="I223" s="256"/>
      <c r="J223" s="251"/>
      <c r="K223" s="251"/>
      <c r="L223" s="257"/>
      <c r="M223" s="258"/>
      <c r="N223" s="259"/>
      <c r="O223" s="259"/>
      <c r="P223" s="259"/>
      <c r="Q223" s="259"/>
      <c r="R223" s="259"/>
      <c r="S223" s="259"/>
      <c r="T223" s="260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61" t="s">
        <v>137</v>
      </c>
      <c r="AU223" s="261" t="s">
        <v>83</v>
      </c>
      <c r="AV223" s="13" t="s">
        <v>85</v>
      </c>
      <c r="AW223" s="13" t="s">
        <v>31</v>
      </c>
      <c r="AX223" s="13" t="s">
        <v>75</v>
      </c>
      <c r="AY223" s="261" t="s">
        <v>128</v>
      </c>
    </row>
    <row r="224" s="14" customFormat="1">
      <c r="A224" s="14"/>
      <c r="B224" s="262"/>
      <c r="C224" s="263"/>
      <c r="D224" s="252" t="s">
        <v>137</v>
      </c>
      <c r="E224" s="264" t="s">
        <v>1</v>
      </c>
      <c r="F224" s="265" t="s">
        <v>140</v>
      </c>
      <c r="G224" s="263"/>
      <c r="H224" s="266">
        <v>58.5</v>
      </c>
      <c r="I224" s="267"/>
      <c r="J224" s="263"/>
      <c r="K224" s="263"/>
      <c r="L224" s="268"/>
      <c r="M224" s="294"/>
      <c r="N224" s="295"/>
      <c r="O224" s="295"/>
      <c r="P224" s="295"/>
      <c r="Q224" s="295"/>
      <c r="R224" s="295"/>
      <c r="S224" s="295"/>
      <c r="T224" s="296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72" t="s">
        <v>137</v>
      </c>
      <c r="AU224" s="272" t="s">
        <v>83</v>
      </c>
      <c r="AV224" s="14" t="s">
        <v>135</v>
      </c>
      <c r="AW224" s="14" t="s">
        <v>31</v>
      </c>
      <c r="AX224" s="14" t="s">
        <v>83</v>
      </c>
      <c r="AY224" s="272" t="s">
        <v>128</v>
      </c>
    </row>
    <row r="225" s="2" customFormat="1" ht="6.96" customHeight="1">
      <c r="A225" s="38"/>
      <c r="B225" s="66"/>
      <c r="C225" s="67"/>
      <c r="D225" s="67"/>
      <c r="E225" s="67"/>
      <c r="F225" s="67"/>
      <c r="G225" s="67"/>
      <c r="H225" s="67"/>
      <c r="I225" s="183"/>
      <c r="J225" s="67"/>
      <c r="K225" s="67"/>
      <c r="L225" s="44"/>
      <c r="M225" s="38"/>
      <c r="O225" s="38"/>
      <c r="P225" s="38"/>
      <c r="Q225" s="38"/>
      <c r="R225" s="38"/>
      <c r="S225" s="38"/>
      <c r="T225" s="38"/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</row>
  </sheetData>
  <sheetProtection sheet="1" autoFilter="0" formatColumns="0" formatRows="0" objects="1" scenarios="1" spinCount="100000" saltValue="9y9ERkQxJZHtyD3/T9gkH2+B4+k2T4PmlvW+7KtDAT9fmZmDoG1rbSHcfgt+yaqHjwQFb1IUyJ1/Y0NoRUSoGw==" hashValue="xcH1pNFgZugYWfoMqmgJABG4pgappx/p35LwjJFgkKLWulbl95s98syXxuL1U/l/Da1Q/IngsNCQZQDhzafyZA==" algorithmName="SHA-512" password="CC35"/>
  <autoFilter ref="C118:K224"/>
  <mergeCells count="9">
    <mergeCell ref="E7:H7"/>
    <mergeCell ref="E9:H9"/>
    <mergeCell ref="E18:H18"/>
    <mergeCell ref="E27:H27"/>
    <mergeCell ref="E85:H85"/>
    <mergeCell ref="E87:H87"/>
    <mergeCell ref="E109:H109"/>
    <mergeCell ref="E111:H11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36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6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91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9"/>
      <c r="J3" s="138"/>
      <c r="K3" s="138"/>
      <c r="L3" s="20"/>
      <c r="AT3" s="17" t="s">
        <v>85</v>
      </c>
    </row>
    <row r="4" s="1" customFormat="1" ht="24.96" customHeight="1">
      <c r="B4" s="20"/>
      <c r="D4" s="140" t="s">
        <v>101</v>
      </c>
      <c r="I4" s="136"/>
      <c r="L4" s="20"/>
      <c r="M4" s="141" t="s">
        <v>10</v>
      </c>
      <c r="AT4" s="17" t="s">
        <v>4</v>
      </c>
    </row>
    <row r="5" s="1" customFormat="1" ht="6.96" customHeight="1">
      <c r="B5" s="20"/>
      <c r="I5" s="136"/>
      <c r="L5" s="20"/>
    </row>
    <row r="6" s="1" customFormat="1" ht="12" customHeight="1">
      <c r="B6" s="20"/>
      <c r="D6" s="142" t="s">
        <v>16</v>
      </c>
      <c r="I6" s="136"/>
      <c r="L6" s="20"/>
    </row>
    <row r="7" s="1" customFormat="1" ht="16.5" customHeight="1">
      <c r="B7" s="20"/>
      <c r="E7" s="143" t="str">
        <f>'Rekapitulace stavby'!K6</f>
        <v>24-Oprava trati v úseku Kladno-Hostivice</v>
      </c>
      <c r="F7" s="142"/>
      <c r="G7" s="142"/>
      <c r="H7" s="142"/>
      <c r="I7" s="136"/>
      <c r="L7" s="20"/>
    </row>
    <row r="8" s="2" customFormat="1" ht="12" customHeight="1">
      <c r="A8" s="38"/>
      <c r="B8" s="44"/>
      <c r="C8" s="38"/>
      <c r="D8" s="142" t="s">
        <v>102</v>
      </c>
      <c r="E8" s="38"/>
      <c r="F8" s="38"/>
      <c r="G8" s="38"/>
      <c r="H8" s="38"/>
      <c r="I8" s="144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5" t="s">
        <v>407</v>
      </c>
      <c r="F9" s="38"/>
      <c r="G9" s="38"/>
      <c r="H9" s="38"/>
      <c r="I9" s="144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144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2" t="s">
        <v>18</v>
      </c>
      <c r="E11" s="38"/>
      <c r="F11" s="146" t="s">
        <v>1</v>
      </c>
      <c r="G11" s="38"/>
      <c r="H11" s="38"/>
      <c r="I11" s="147" t="s">
        <v>19</v>
      </c>
      <c r="J11" s="146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2" t="s">
        <v>20</v>
      </c>
      <c r="E12" s="38"/>
      <c r="F12" s="146" t="s">
        <v>21</v>
      </c>
      <c r="G12" s="38"/>
      <c r="H12" s="38"/>
      <c r="I12" s="147" t="s">
        <v>22</v>
      </c>
      <c r="J12" s="148" t="str">
        <f>'Rekapitulace stavby'!AN8</f>
        <v>10. 3. 2020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144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2" t="s">
        <v>24</v>
      </c>
      <c r="E14" s="38"/>
      <c r="F14" s="38"/>
      <c r="G14" s="38"/>
      <c r="H14" s="38"/>
      <c r="I14" s="147" t="s">
        <v>25</v>
      </c>
      <c r="J14" s="146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6" t="s">
        <v>26</v>
      </c>
      <c r="F15" s="38"/>
      <c r="G15" s="38"/>
      <c r="H15" s="38"/>
      <c r="I15" s="147" t="s">
        <v>27</v>
      </c>
      <c r="J15" s="146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144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2" t="s">
        <v>28</v>
      </c>
      <c r="E17" s="38"/>
      <c r="F17" s="38"/>
      <c r="G17" s="38"/>
      <c r="H17" s="38"/>
      <c r="I17" s="147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6"/>
      <c r="G18" s="146"/>
      <c r="H18" s="146"/>
      <c r="I18" s="147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144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2" t="s">
        <v>30</v>
      </c>
      <c r="E20" s="38"/>
      <c r="F20" s="38"/>
      <c r="G20" s="38"/>
      <c r="H20" s="38"/>
      <c r="I20" s="147" t="s">
        <v>25</v>
      </c>
      <c r="J20" s="146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6" t="str">
        <f>IF('Rekapitulace stavby'!E17="","",'Rekapitulace stavby'!E17)</f>
        <v xml:space="preserve"> </v>
      </c>
      <c r="F21" s="38"/>
      <c r="G21" s="38"/>
      <c r="H21" s="38"/>
      <c r="I21" s="147" t="s">
        <v>27</v>
      </c>
      <c r="J21" s="146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144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2" t="s">
        <v>32</v>
      </c>
      <c r="E23" s="38"/>
      <c r="F23" s="38"/>
      <c r="G23" s="38"/>
      <c r="H23" s="38"/>
      <c r="I23" s="147" t="s">
        <v>25</v>
      </c>
      <c r="J23" s="146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6" t="s">
        <v>33</v>
      </c>
      <c r="F24" s="38"/>
      <c r="G24" s="38"/>
      <c r="H24" s="38"/>
      <c r="I24" s="147" t="s">
        <v>27</v>
      </c>
      <c r="J24" s="146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144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2" t="s">
        <v>34</v>
      </c>
      <c r="E26" s="38"/>
      <c r="F26" s="38"/>
      <c r="G26" s="38"/>
      <c r="H26" s="38"/>
      <c r="I26" s="144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9"/>
      <c r="B27" s="150"/>
      <c r="C27" s="149"/>
      <c r="D27" s="149"/>
      <c r="E27" s="151" t="s">
        <v>1</v>
      </c>
      <c r="F27" s="151"/>
      <c r="G27" s="151"/>
      <c r="H27" s="151"/>
      <c r="I27" s="152"/>
      <c r="J27" s="149"/>
      <c r="K27" s="149"/>
      <c r="L27" s="153"/>
      <c r="S27" s="149"/>
      <c r="T27" s="149"/>
      <c r="U27" s="149"/>
      <c r="V27" s="149"/>
      <c r="W27" s="149"/>
      <c r="X27" s="149"/>
      <c r="Y27" s="149"/>
      <c r="Z27" s="149"/>
      <c r="AA27" s="149"/>
      <c r="AB27" s="149"/>
      <c r="AC27" s="149"/>
      <c r="AD27" s="149"/>
      <c r="AE27" s="149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144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54"/>
      <c r="E29" s="154"/>
      <c r="F29" s="154"/>
      <c r="G29" s="154"/>
      <c r="H29" s="154"/>
      <c r="I29" s="155"/>
      <c r="J29" s="154"/>
      <c r="K29" s="154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6" t="s">
        <v>35</v>
      </c>
      <c r="E30" s="38"/>
      <c r="F30" s="38"/>
      <c r="G30" s="38"/>
      <c r="H30" s="38"/>
      <c r="I30" s="144"/>
      <c r="J30" s="157">
        <f>ROUND(J119,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4"/>
      <c r="E31" s="154"/>
      <c r="F31" s="154"/>
      <c r="G31" s="154"/>
      <c r="H31" s="154"/>
      <c r="I31" s="155"/>
      <c r="J31" s="154"/>
      <c r="K31" s="154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8" t="s">
        <v>37</v>
      </c>
      <c r="G32" s="38"/>
      <c r="H32" s="38"/>
      <c r="I32" s="159" t="s">
        <v>36</v>
      </c>
      <c r="J32" s="158" t="s">
        <v>38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60" t="s">
        <v>39</v>
      </c>
      <c r="E33" s="142" t="s">
        <v>40</v>
      </c>
      <c r="F33" s="161">
        <f>ROUND((SUM(BE119:BE182)),  2)</f>
        <v>0</v>
      </c>
      <c r="G33" s="38"/>
      <c r="H33" s="38"/>
      <c r="I33" s="162">
        <v>0.20999999999999999</v>
      </c>
      <c r="J33" s="161">
        <f>ROUND(((SUM(BE119:BE182))*I33),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2" t="s">
        <v>41</v>
      </c>
      <c r="F34" s="161">
        <f>ROUND((SUM(BF119:BF182)),  2)</f>
        <v>0</v>
      </c>
      <c r="G34" s="38"/>
      <c r="H34" s="38"/>
      <c r="I34" s="162">
        <v>0.14999999999999999</v>
      </c>
      <c r="J34" s="161">
        <f>ROUND(((SUM(BF119:BF182))*I34),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2" t="s">
        <v>42</v>
      </c>
      <c r="F35" s="161">
        <f>ROUND((SUM(BG119:BG182)),  2)</f>
        <v>0</v>
      </c>
      <c r="G35" s="38"/>
      <c r="H35" s="38"/>
      <c r="I35" s="162">
        <v>0.20999999999999999</v>
      </c>
      <c r="J35" s="161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2" t="s">
        <v>43</v>
      </c>
      <c r="F36" s="161">
        <f>ROUND((SUM(BH119:BH182)),  2)</f>
        <v>0</v>
      </c>
      <c r="G36" s="38"/>
      <c r="H36" s="38"/>
      <c r="I36" s="162">
        <v>0.14999999999999999</v>
      </c>
      <c r="J36" s="161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2" t="s">
        <v>44</v>
      </c>
      <c r="F37" s="161">
        <f>ROUND((SUM(BI119:BI182)),  2)</f>
        <v>0</v>
      </c>
      <c r="G37" s="38"/>
      <c r="H37" s="38"/>
      <c r="I37" s="162">
        <v>0</v>
      </c>
      <c r="J37" s="161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144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63"/>
      <c r="D39" s="164" t="s">
        <v>45</v>
      </c>
      <c r="E39" s="165"/>
      <c r="F39" s="165"/>
      <c r="G39" s="166" t="s">
        <v>46</v>
      </c>
      <c r="H39" s="167" t="s">
        <v>47</v>
      </c>
      <c r="I39" s="168"/>
      <c r="J39" s="169">
        <f>SUM(J30:J37)</f>
        <v>0</v>
      </c>
      <c r="K39" s="170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144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I41" s="136"/>
      <c r="L41" s="20"/>
    </row>
    <row r="42" s="1" customFormat="1" ht="14.4" customHeight="1">
      <c r="B42" s="20"/>
      <c r="I42" s="136"/>
      <c r="L42" s="20"/>
    </row>
    <row r="43" s="1" customFormat="1" ht="14.4" customHeight="1">
      <c r="B43" s="20"/>
      <c r="I43" s="136"/>
      <c r="L43" s="20"/>
    </row>
    <row r="44" s="1" customFormat="1" ht="14.4" customHeight="1">
      <c r="B44" s="20"/>
      <c r="I44" s="136"/>
      <c r="L44" s="20"/>
    </row>
    <row r="45" s="1" customFormat="1" ht="14.4" customHeight="1">
      <c r="B45" s="20"/>
      <c r="I45" s="136"/>
      <c r="L45" s="20"/>
    </row>
    <row r="46" s="1" customFormat="1" ht="14.4" customHeight="1">
      <c r="B46" s="20"/>
      <c r="I46" s="136"/>
      <c r="L46" s="20"/>
    </row>
    <row r="47" s="1" customFormat="1" ht="14.4" customHeight="1">
      <c r="B47" s="20"/>
      <c r="I47" s="136"/>
      <c r="L47" s="20"/>
    </row>
    <row r="48" s="1" customFormat="1" ht="14.4" customHeight="1">
      <c r="B48" s="20"/>
      <c r="I48" s="136"/>
      <c r="L48" s="20"/>
    </row>
    <row r="49" s="1" customFormat="1" ht="14.4" customHeight="1">
      <c r="B49" s="20"/>
      <c r="I49" s="136"/>
      <c r="L49" s="20"/>
    </row>
    <row r="50" s="2" customFormat="1" ht="14.4" customHeight="1">
      <c r="B50" s="63"/>
      <c r="D50" s="171" t="s">
        <v>48</v>
      </c>
      <c r="E50" s="172"/>
      <c r="F50" s="172"/>
      <c r="G50" s="171" t="s">
        <v>49</v>
      </c>
      <c r="H50" s="172"/>
      <c r="I50" s="173"/>
      <c r="J50" s="172"/>
      <c r="K50" s="172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4" t="s">
        <v>50</v>
      </c>
      <c r="E61" s="175"/>
      <c r="F61" s="176" t="s">
        <v>51</v>
      </c>
      <c r="G61" s="174" t="s">
        <v>50</v>
      </c>
      <c r="H61" s="175"/>
      <c r="I61" s="177"/>
      <c r="J61" s="178" t="s">
        <v>51</v>
      </c>
      <c r="K61" s="175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1" t="s">
        <v>52</v>
      </c>
      <c r="E65" s="179"/>
      <c r="F65" s="179"/>
      <c r="G65" s="171" t="s">
        <v>53</v>
      </c>
      <c r="H65" s="179"/>
      <c r="I65" s="180"/>
      <c r="J65" s="179"/>
      <c r="K65" s="17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4" t="s">
        <v>50</v>
      </c>
      <c r="E76" s="175"/>
      <c r="F76" s="176" t="s">
        <v>51</v>
      </c>
      <c r="G76" s="174" t="s">
        <v>50</v>
      </c>
      <c r="H76" s="175"/>
      <c r="I76" s="177"/>
      <c r="J76" s="178" t="s">
        <v>51</v>
      </c>
      <c r="K76" s="175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81"/>
      <c r="C77" s="182"/>
      <c r="D77" s="182"/>
      <c r="E77" s="182"/>
      <c r="F77" s="182"/>
      <c r="G77" s="182"/>
      <c r="H77" s="182"/>
      <c r="I77" s="183"/>
      <c r="J77" s="182"/>
      <c r="K77" s="182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4"/>
      <c r="C81" s="185"/>
      <c r="D81" s="185"/>
      <c r="E81" s="185"/>
      <c r="F81" s="185"/>
      <c r="G81" s="185"/>
      <c r="H81" s="185"/>
      <c r="I81" s="186"/>
      <c r="J81" s="185"/>
      <c r="K81" s="185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104</v>
      </c>
      <c r="D82" s="40"/>
      <c r="E82" s="40"/>
      <c r="F82" s="40"/>
      <c r="G82" s="40"/>
      <c r="H82" s="40"/>
      <c r="I82" s="144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144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144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7" t="str">
        <f>E7</f>
        <v>24-Oprava trati v úseku Kladno-Hostivice</v>
      </c>
      <c r="F85" s="32"/>
      <c r="G85" s="32"/>
      <c r="H85" s="32"/>
      <c r="I85" s="144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102</v>
      </c>
      <c r="D86" s="40"/>
      <c r="E86" s="40"/>
      <c r="F86" s="40"/>
      <c r="G86" s="40"/>
      <c r="H86" s="40"/>
      <c r="I86" s="144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03 - Oprava trati Praha Ruzyně-Hostivice</v>
      </c>
      <c r="F87" s="40"/>
      <c r="G87" s="40"/>
      <c r="H87" s="40"/>
      <c r="I87" s="144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144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147" t="s">
        <v>22</v>
      </c>
      <c r="J89" s="79" t="str">
        <f>IF(J12="","",J12)</f>
        <v>10. 3. 2020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144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Ing. Aleš Bednář</v>
      </c>
      <c r="G91" s="40"/>
      <c r="H91" s="40"/>
      <c r="I91" s="147" t="s">
        <v>30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147" t="s">
        <v>32</v>
      </c>
      <c r="J92" s="36" t="str">
        <f>E24</f>
        <v>Jan Marušák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144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88" t="s">
        <v>105</v>
      </c>
      <c r="D94" s="189"/>
      <c r="E94" s="189"/>
      <c r="F94" s="189"/>
      <c r="G94" s="189"/>
      <c r="H94" s="189"/>
      <c r="I94" s="190"/>
      <c r="J94" s="191" t="s">
        <v>106</v>
      </c>
      <c r="K94" s="189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144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92" t="s">
        <v>107</v>
      </c>
      <c r="D96" s="40"/>
      <c r="E96" s="40"/>
      <c r="F96" s="40"/>
      <c r="G96" s="40"/>
      <c r="H96" s="40"/>
      <c r="I96" s="144"/>
      <c r="J96" s="110">
        <f>J119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108</v>
      </c>
    </row>
    <row r="97" s="9" customFormat="1" ht="24.96" customHeight="1">
      <c r="A97" s="9"/>
      <c r="B97" s="193"/>
      <c r="C97" s="194"/>
      <c r="D97" s="195" t="s">
        <v>109</v>
      </c>
      <c r="E97" s="196"/>
      <c r="F97" s="196"/>
      <c r="G97" s="196"/>
      <c r="H97" s="196"/>
      <c r="I97" s="197"/>
      <c r="J97" s="198">
        <f>J120</f>
        <v>0</v>
      </c>
      <c r="K97" s="194"/>
      <c r="L97" s="19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200"/>
      <c r="C98" s="201"/>
      <c r="D98" s="202" t="s">
        <v>110</v>
      </c>
      <c r="E98" s="203"/>
      <c r="F98" s="203"/>
      <c r="G98" s="203"/>
      <c r="H98" s="203"/>
      <c r="I98" s="204"/>
      <c r="J98" s="205">
        <f>J121</f>
        <v>0</v>
      </c>
      <c r="K98" s="201"/>
      <c r="L98" s="206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9" customFormat="1" ht="24.96" customHeight="1">
      <c r="A99" s="9"/>
      <c r="B99" s="193"/>
      <c r="C99" s="194"/>
      <c r="D99" s="195" t="s">
        <v>111</v>
      </c>
      <c r="E99" s="196"/>
      <c r="F99" s="196"/>
      <c r="G99" s="196"/>
      <c r="H99" s="196"/>
      <c r="I99" s="197"/>
      <c r="J99" s="198">
        <f>J175</f>
        <v>0</v>
      </c>
      <c r="K99" s="194"/>
      <c r="L99" s="199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2" customFormat="1" ht="21.84" customHeight="1">
      <c r="A100" s="38"/>
      <c r="B100" s="39"/>
      <c r="C100" s="40"/>
      <c r="D100" s="40"/>
      <c r="E100" s="40"/>
      <c r="F100" s="40"/>
      <c r="G100" s="40"/>
      <c r="H100" s="40"/>
      <c r="I100" s="144"/>
      <c r="J100" s="40"/>
      <c r="K100" s="40"/>
      <c r="L100" s="63"/>
      <c r="S100" s="38"/>
      <c r="T100" s="38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</row>
    <row r="101" s="2" customFormat="1" ht="6.96" customHeight="1">
      <c r="A101" s="38"/>
      <c r="B101" s="66"/>
      <c r="C101" s="67"/>
      <c r="D101" s="67"/>
      <c r="E101" s="67"/>
      <c r="F101" s="67"/>
      <c r="G101" s="67"/>
      <c r="H101" s="67"/>
      <c r="I101" s="183"/>
      <c r="J101" s="67"/>
      <c r="K101" s="67"/>
      <c r="L101" s="63"/>
      <c r="S101" s="38"/>
      <c r="T101" s="38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</row>
    <row r="105" s="2" customFormat="1" ht="6.96" customHeight="1">
      <c r="A105" s="38"/>
      <c r="B105" s="68"/>
      <c r="C105" s="69"/>
      <c r="D105" s="69"/>
      <c r="E105" s="69"/>
      <c r="F105" s="69"/>
      <c r="G105" s="69"/>
      <c r="H105" s="69"/>
      <c r="I105" s="186"/>
      <c r="J105" s="69"/>
      <c r="K105" s="69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24.96" customHeight="1">
      <c r="A106" s="38"/>
      <c r="B106" s="39"/>
      <c r="C106" s="23" t="s">
        <v>113</v>
      </c>
      <c r="D106" s="40"/>
      <c r="E106" s="40"/>
      <c r="F106" s="40"/>
      <c r="G106" s="40"/>
      <c r="H106" s="40"/>
      <c r="I106" s="144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6.96" customHeight="1">
      <c r="A107" s="38"/>
      <c r="B107" s="39"/>
      <c r="C107" s="40"/>
      <c r="D107" s="40"/>
      <c r="E107" s="40"/>
      <c r="F107" s="40"/>
      <c r="G107" s="40"/>
      <c r="H107" s="40"/>
      <c r="I107" s="144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12" customHeight="1">
      <c r="A108" s="38"/>
      <c r="B108" s="39"/>
      <c r="C108" s="32" t="s">
        <v>16</v>
      </c>
      <c r="D108" s="40"/>
      <c r="E108" s="40"/>
      <c r="F108" s="40"/>
      <c r="G108" s="40"/>
      <c r="H108" s="40"/>
      <c r="I108" s="144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6.5" customHeight="1">
      <c r="A109" s="38"/>
      <c r="B109" s="39"/>
      <c r="C109" s="40"/>
      <c r="D109" s="40"/>
      <c r="E109" s="187" t="str">
        <f>E7</f>
        <v>24-Oprava trati v úseku Kladno-Hostivice</v>
      </c>
      <c r="F109" s="32"/>
      <c r="G109" s="32"/>
      <c r="H109" s="32"/>
      <c r="I109" s="144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2" customHeight="1">
      <c r="A110" s="38"/>
      <c r="B110" s="39"/>
      <c r="C110" s="32" t="s">
        <v>102</v>
      </c>
      <c r="D110" s="40"/>
      <c r="E110" s="40"/>
      <c r="F110" s="40"/>
      <c r="G110" s="40"/>
      <c r="H110" s="40"/>
      <c r="I110" s="144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6.5" customHeight="1">
      <c r="A111" s="38"/>
      <c r="B111" s="39"/>
      <c r="C111" s="40"/>
      <c r="D111" s="40"/>
      <c r="E111" s="76" t="str">
        <f>E9</f>
        <v>03 - Oprava trati Praha Ruzyně-Hostivice</v>
      </c>
      <c r="F111" s="40"/>
      <c r="G111" s="40"/>
      <c r="H111" s="40"/>
      <c r="I111" s="144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6.96" customHeight="1">
      <c r="A112" s="38"/>
      <c r="B112" s="39"/>
      <c r="C112" s="40"/>
      <c r="D112" s="40"/>
      <c r="E112" s="40"/>
      <c r="F112" s="40"/>
      <c r="G112" s="40"/>
      <c r="H112" s="40"/>
      <c r="I112" s="144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2" customHeight="1">
      <c r="A113" s="38"/>
      <c r="B113" s="39"/>
      <c r="C113" s="32" t="s">
        <v>20</v>
      </c>
      <c r="D113" s="40"/>
      <c r="E113" s="40"/>
      <c r="F113" s="27" t="str">
        <f>F12</f>
        <v xml:space="preserve"> </v>
      </c>
      <c r="G113" s="40"/>
      <c r="H113" s="40"/>
      <c r="I113" s="147" t="s">
        <v>22</v>
      </c>
      <c r="J113" s="79" t="str">
        <f>IF(J12="","",J12)</f>
        <v>10. 3. 2020</v>
      </c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6.96" customHeight="1">
      <c r="A114" s="38"/>
      <c r="B114" s="39"/>
      <c r="C114" s="40"/>
      <c r="D114" s="40"/>
      <c r="E114" s="40"/>
      <c r="F114" s="40"/>
      <c r="G114" s="40"/>
      <c r="H114" s="40"/>
      <c r="I114" s="144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5.15" customHeight="1">
      <c r="A115" s="38"/>
      <c r="B115" s="39"/>
      <c r="C115" s="32" t="s">
        <v>24</v>
      </c>
      <c r="D115" s="40"/>
      <c r="E115" s="40"/>
      <c r="F115" s="27" t="str">
        <f>E15</f>
        <v>Ing. Aleš Bednář</v>
      </c>
      <c r="G115" s="40"/>
      <c r="H115" s="40"/>
      <c r="I115" s="147" t="s">
        <v>30</v>
      </c>
      <c r="J115" s="36" t="str">
        <f>E21</f>
        <v xml:space="preserve"> </v>
      </c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5.15" customHeight="1">
      <c r="A116" s="38"/>
      <c r="B116" s="39"/>
      <c r="C116" s="32" t="s">
        <v>28</v>
      </c>
      <c r="D116" s="40"/>
      <c r="E116" s="40"/>
      <c r="F116" s="27" t="str">
        <f>IF(E18="","",E18)</f>
        <v>Vyplň údaj</v>
      </c>
      <c r="G116" s="40"/>
      <c r="H116" s="40"/>
      <c r="I116" s="147" t="s">
        <v>32</v>
      </c>
      <c r="J116" s="36" t="str">
        <f>E24</f>
        <v>Jan Marušák</v>
      </c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0.32" customHeight="1">
      <c r="A117" s="38"/>
      <c r="B117" s="39"/>
      <c r="C117" s="40"/>
      <c r="D117" s="40"/>
      <c r="E117" s="40"/>
      <c r="F117" s="40"/>
      <c r="G117" s="40"/>
      <c r="H117" s="40"/>
      <c r="I117" s="144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11" customFormat="1" ht="29.28" customHeight="1">
      <c r="A118" s="207"/>
      <c r="B118" s="208"/>
      <c r="C118" s="209" t="s">
        <v>114</v>
      </c>
      <c r="D118" s="210" t="s">
        <v>60</v>
      </c>
      <c r="E118" s="210" t="s">
        <v>56</v>
      </c>
      <c r="F118" s="210" t="s">
        <v>57</v>
      </c>
      <c r="G118" s="210" t="s">
        <v>115</v>
      </c>
      <c r="H118" s="210" t="s">
        <v>116</v>
      </c>
      <c r="I118" s="211" t="s">
        <v>117</v>
      </c>
      <c r="J118" s="212" t="s">
        <v>106</v>
      </c>
      <c r="K118" s="213" t="s">
        <v>118</v>
      </c>
      <c r="L118" s="214"/>
      <c r="M118" s="100" t="s">
        <v>1</v>
      </c>
      <c r="N118" s="101" t="s">
        <v>39</v>
      </c>
      <c r="O118" s="101" t="s">
        <v>119</v>
      </c>
      <c r="P118" s="101" t="s">
        <v>120</v>
      </c>
      <c r="Q118" s="101" t="s">
        <v>121</v>
      </c>
      <c r="R118" s="101" t="s">
        <v>122</v>
      </c>
      <c r="S118" s="101" t="s">
        <v>123</v>
      </c>
      <c r="T118" s="102" t="s">
        <v>124</v>
      </c>
      <c r="U118" s="207"/>
      <c r="V118" s="207"/>
      <c r="W118" s="207"/>
      <c r="X118" s="207"/>
      <c r="Y118" s="207"/>
      <c r="Z118" s="207"/>
      <c r="AA118" s="207"/>
      <c r="AB118" s="207"/>
      <c r="AC118" s="207"/>
      <c r="AD118" s="207"/>
      <c r="AE118" s="207"/>
    </row>
    <row r="119" s="2" customFormat="1" ht="22.8" customHeight="1">
      <c r="A119" s="38"/>
      <c r="B119" s="39"/>
      <c r="C119" s="107" t="s">
        <v>125</v>
      </c>
      <c r="D119" s="40"/>
      <c r="E119" s="40"/>
      <c r="F119" s="40"/>
      <c r="G119" s="40"/>
      <c r="H119" s="40"/>
      <c r="I119" s="144"/>
      <c r="J119" s="215">
        <f>BK119</f>
        <v>0</v>
      </c>
      <c r="K119" s="40"/>
      <c r="L119" s="44"/>
      <c r="M119" s="103"/>
      <c r="N119" s="216"/>
      <c r="O119" s="104"/>
      <c r="P119" s="217">
        <f>P120+P175</f>
        <v>0</v>
      </c>
      <c r="Q119" s="104"/>
      <c r="R119" s="217">
        <f>R120+R175</f>
        <v>3780</v>
      </c>
      <c r="S119" s="104"/>
      <c r="T119" s="218">
        <f>T120+T175</f>
        <v>0</v>
      </c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T119" s="17" t="s">
        <v>74</v>
      </c>
      <c r="AU119" s="17" t="s">
        <v>108</v>
      </c>
      <c r="BK119" s="219">
        <f>BK120+BK175</f>
        <v>0</v>
      </c>
    </row>
    <row r="120" s="12" customFormat="1" ht="25.92" customHeight="1">
      <c r="A120" s="12"/>
      <c r="B120" s="220"/>
      <c r="C120" s="221"/>
      <c r="D120" s="222" t="s">
        <v>74</v>
      </c>
      <c r="E120" s="223" t="s">
        <v>126</v>
      </c>
      <c r="F120" s="223" t="s">
        <v>127</v>
      </c>
      <c r="G120" s="221"/>
      <c r="H120" s="221"/>
      <c r="I120" s="224"/>
      <c r="J120" s="225">
        <f>BK120</f>
        <v>0</v>
      </c>
      <c r="K120" s="221"/>
      <c r="L120" s="226"/>
      <c r="M120" s="227"/>
      <c r="N120" s="228"/>
      <c r="O120" s="228"/>
      <c r="P120" s="229">
        <f>P121</f>
        <v>0</v>
      </c>
      <c r="Q120" s="228"/>
      <c r="R120" s="229">
        <f>R121</f>
        <v>3780</v>
      </c>
      <c r="S120" s="228"/>
      <c r="T120" s="230">
        <f>T121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31" t="s">
        <v>83</v>
      </c>
      <c r="AT120" s="232" t="s">
        <v>74</v>
      </c>
      <c r="AU120" s="232" t="s">
        <v>75</v>
      </c>
      <c r="AY120" s="231" t="s">
        <v>128</v>
      </c>
      <c r="BK120" s="233">
        <f>BK121</f>
        <v>0</v>
      </c>
    </row>
    <row r="121" s="12" customFormat="1" ht="22.8" customHeight="1">
      <c r="A121" s="12"/>
      <c r="B121" s="220"/>
      <c r="C121" s="221"/>
      <c r="D121" s="222" t="s">
        <v>74</v>
      </c>
      <c r="E121" s="234" t="s">
        <v>129</v>
      </c>
      <c r="F121" s="234" t="s">
        <v>130</v>
      </c>
      <c r="G121" s="221"/>
      <c r="H121" s="221"/>
      <c r="I121" s="224"/>
      <c r="J121" s="235">
        <f>BK121</f>
        <v>0</v>
      </c>
      <c r="K121" s="221"/>
      <c r="L121" s="226"/>
      <c r="M121" s="227"/>
      <c r="N121" s="228"/>
      <c r="O121" s="228"/>
      <c r="P121" s="229">
        <f>SUM(P122:P174)</f>
        <v>0</v>
      </c>
      <c r="Q121" s="228"/>
      <c r="R121" s="229">
        <f>SUM(R122:R174)</f>
        <v>3780</v>
      </c>
      <c r="S121" s="228"/>
      <c r="T121" s="230">
        <f>SUM(T122:T174)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31" t="s">
        <v>83</v>
      </c>
      <c r="AT121" s="232" t="s">
        <v>74</v>
      </c>
      <c r="AU121" s="232" t="s">
        <v>83</v>
      </c>
      <c r="AY121" s="231" t="s">
        <v>128</v>
      </c>
      <c r="BK121" s="233">
        <f>SUM(BK122:BK174)</f>
        <v>0</v>
      </c>
    </row>
    <row r="122" s="2" customFormat="1" ht="66.75" customHeight="1">
      <c r="A122" s="38"/>
      <c r="B122" s="39"/>
      <c r="C122" s="236" t="s">
        <v>83</v>
      </c>
      <c r="D122" s="236" t="s">
        <v>131</v>
      </c>
      <c r="E122" s="237" t="s">
        <v>141</v>
      </c>
      <c r="F122" s="238" t="s">
        <v>142</v>
      </c>
      <c r="G122" s="239" t="s">
        <v>134</v>
      </c>
      <c r="H122" s="240">
        <v>2070</v>
      </c>
      <c r="I122" s="241"/>
      <c r="J122" s="242">
        <f>ROUND(I122*H122,2)</f>
        <v>0</v>
      </c>
      <c r="K122" s="243"/>
      <c r="L122" s="44"/>
      <c r="M122" s="244" t="s">
        <v>1</v>
      </c>
      <c r="N122" s="245" t="s">
        <v>40</v>
      </c>
      <c r="O122" s="91"/>
      <c r="P122" s="246">
        <f>O122*H122</f>
        <v>0</v>
      </c>
      <c r="Q122" s="246">
        <v>0</v>
      </c>
      <c r="R122" s="246">
        <f>Q122*H122</f>
        <v>0</v>
      </c>
      <c r="S122" s="246">
        <v>0</v>
      </c>
      <c r="T122" s="247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248" t="s">
        <v>135</v>
      </c>
      <c r="AT122" s="248" t="s">
        <v>131</v>
      </c>
      <c r="AU122" s="248" t="s">
        <v>85</v>
      </c>
      <c r="AY122" s="17" t="s">
        <v>128</v>
      </c>
      <c r="BE122" s="249">
        <f>IF(N122="základní",J122,0)</f>
        <v>0</v>
      </c>
      <c r="BF122" s="249">
        <f>IF(N122="snížená",J122,0)</f>
        <v>0</v>
      </c>
      <c r="BG122" s="249">
        <f>IF(N122="zákl. přenesená",J122,0)</f>
        <v>0</v>
      </c>
      <c r="BH122" s="249">
        <f>IF(N122="sníž. přenesená",J122,0)</f>
        <v>0</v>
      </c>
      <c r="BI122" s="249">
        <f>IF(N122="nulová",J122,0)</f>
        <v>0</v>
      </c>
      <c r="BJ122" s="17" t="s">
        <v>83</v>
      </c>
      <c r="BK122" s="249">
        <f>ROUND(I122*H122,2)</f>
        <v>0</v>
      </c>
      <c r="BL122" s="17" t="s">
        <v>135</v>
      </c>
      <c r="BM122" s="248" t="s">
        <v>408</v>
      </c>
    </row>
    <row r="123" s="13" customFormat="1">
      <c r="A123" s="13"/>
      <c r="B123" s="250"/>
      <c r="C123" s="251"/>
      <c r="D123" s="252" t="s">
        <v>137</v>
      </c>
      <c r="E123" s="253" t="s">
        <v>1</v>
      </c>
      <c r="F123" s="254" t="s">
        <v>409</v>
      </c>
      <c r="G123" s="251"/>
      <c r="H123" s="255">
        <v>2070</v>
      </c>
      <c r="I123" s="256"/>
      <c r="J123" s="251"/>
      <c r="K123" s="251"/>
      <c r="L123" s="257"/>
      <c r="M123" s="258"/>
      <c r="N123" s="259"/>
      <c r="O123" s="259"/>
      <c r="P123" s="259"/>
      <c r="Q123" s="259"/>
      <c r="R123" s="259"/>
      <c r="S123" s="259"/>
      <c r="T123" s="260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61" t="s">
        <v>137</v>
      </c>
      <c r="AU123" s="261" t="s">
        <v>85</v>
      </c>
      <c r="AV123" s="13" t="s">
        <v>85</v>
      </c>
      <c r="AW123" s="13" t="s">
        <v>31</v>
      </c>
      <c r="AX123" s="13" t="s">
        <v>75</v>
      </c>
      <c r="AY123" s="261" t="s">
        <v>128</v>
      </c>
    </row>
    <row r="124" s="14" customFormat="1">
      <c r="A124" s="14"/>
      <c r="B124" s="262"/>
      <c r="C124" s="263"/>
      <c r="D124" s="252" t="s">
        <v>137</v>
      </c>
      <c r="E124" s="264" t="s">
        <v>1</v>
      </c>
      <c r="F124" s="265" t="s">
        <v>140</v>
      </c>
      <c r="G124" s="263"/>
      <c r="H124" s="266">
        <v>2070</v>
      </c>
      <c r="I124" s="267"/>
      <c r="J124" s="263"/>
      <c r="K124" s="263"/>
      <c r="L124" s="268"/>
      <c r="M124" s="269"/>
      <c r="N124" s="270"/>
      <c r="O124" s="270"/>
      <c r="P124" s="270"/>
      <c r="Q124" s="270"/>
      <c r="R124" s="270"/>
      <c r="S124" s="270"/>
      <c r="T124" s="271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72" t="s">
        <v>137</v>
      </c>
      <c r="AU124" s="272" t="s">
        <v>85</v>
      </c>
      <c r="AV124" s="14" t="s">
        <v>135</v>
      </c>
      <c r="AW124" s="14" t="s">
        <v>31</v>
      </c>
      <c r="AX124" s="14" t="s">
        <v>83</v>
      </c>
      <c r="AY124" s="272" t="s">
        <v>128</v>
      </c>
    </row>
    <row r="125" s="2" customFormat="1" ht="66.75" customHeight="1">
      <c r="A125" s="38"/>
      <c r="B125" s="39"/>
      <c r="C125" s="236" t="s">
        <v>85</v>
      </c>
      <c r="D125" s="236" t="s">
        <v>131</v>
      </c>
      <c r="E125" s="237" t="s">
        <v>313</v>
      </c>
      <c r="F125" s="238" t="s">
        <v>314</v>
      </c>
      <c r="G125" s="239" t="s">
        <v>134</v>
      </c>
      <c r="H125" s="240">
        <v>30</v>
      </c>
      <c r="I125" s="241"/>
      <c r="J125" s="242">
        <f>ROUND(I125*H125,2)</f>
        <v>0</v>
      </c>
      <c r="K125" s="243"/>
      <c r="L125" s="44"/>
      <c r="M125" s="244" t="s">
        <v>1</v>
      </c>
      <c r="N125" s="245" t="s">
        <v>40</v>
      </c>
      <c r="O125" s="91"/>
      <c r="P125" s="246">
        <f>O125*H125</f>
        <v>0</v>
      </c>
      <c r="Q125" s="246">
        <v>0</v>
      </c>
      <c r="R125" s="246">
        <f>Q125*H125</f>
        <v>0</v>
      </c>
      <c r="S125" s="246">
        <v>0</v>
      </c>
      <c r="T125" s="247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48" t="s">
        <v>135</v>
      </c>
      <c r="AT125" s="248" t="s">
        <v>131</v>
      </c>
      <c r="AU125" s="248" t="s">
        <v>85</v>
      </c>
      <c r="AY125" s="17" t="s">
        <v>128</v>
      </c>
      <c r="BE125" s="249">
        <f>IF(N125="základní",J125,0)</f>
        <v>0</v>
      </c>
      <c r="BF125" s="249">
        <f>IF(N125="snížená",J125,0)</f>
        <v>0</v>
      </c>
      <c r="BG125" s="249">
        <f>IF(N125="zákl. přenesená",J125,0)</f>
        <v>0</v>
      </c>
      <c r="BH125" s="249">
        <f>IF(N125="sníž. přenesená",J125,0)</f>
        <v>0</v>
      </c>
      <c r="BI125" s="249">
        <f>IF(N125="nulová",J125,0)</f>
        <v>0</v>
      </c>
      <c r="BJ125" s="17" t="s">
        <v>83</v>
      </c>
      <c r="BK125" s="249">
        <f>ROUND(I125*H125,2)</f>
        <v>0</v>
      </c>
      <c r="BL125" s="17" t="s">
        <v>135</v>
      </c>
      <c r="BM125" s="248" t="s">
        <v>410</v>
      </c>
    </row>
    <row r="126" s="13" customFormat="1">
      <c r="A126" s="13"/>
      <c r="B126" s="250"/>
      <c r="C126" s="251"/>
      <c r="D126" s="252" t="s">
        <v>137</v>
      </c>
      <c r="E126" s="253" t="s">
        <v>1</v>
      </c>
      <c r="F126" s="254" t="s">
        <v>298</v>
      </c>
      <c r="G126" s="251"/>
      <c r="H126" s="255">
        <v>30</v>
      </c>
      <c r="I126" s="256"/>
      <c r="J126" s="251"/>
      <c r="K126" s="251"/>
      <c r="L126" s="257"/>
      <c r="M126" s="258"/>
      <c r="N126" s="259"/>
      <c r="O126" s="259"/>
      <c r="P126" s="259"/>
      <c r="Q126" s="259"/>
      <c r="R126" s="259"/>
      <c r="S126" s="259"/>
      <c r="T126" s="260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61" t="s">
        <v>137</v>
      </c>
      <c r="AU126" s="261" t="s">
        <v>85</v>
      </c>
      <c r="AV126" s="13" t="s">
        <v>85</v>
      </c>
      <c r="AW126" s="13" t="s">
        <v>31</v>
      </c>
      <c r="AX126" s="13" t="s">
        <v>75</v>
      </c>
      <c r="AY126" s="261" t="s">
        <v>128</v>
      </c>
    </row>
    <row r="127" s="14" customFormat="1">
      <c r="A127" s="14"/>
      <c r="B127" s="262"/>
      <c r="C127" s="263"/>
      <c r="D127" s="252" t="s">
        <v>137</v>
      </c>
      <c r="E127" s="264" t="s">
        <v>1</v>
      </c>
      <c r="F127" s="265" t="s">
        <v>140</v>
      </c>
      <c r="G127" s="263"/>
      <c r="H127" s="266">
        <v>30</v>
      </c>
      <c r="I127" s="267"/>
      <c r="J127" s="263"/>
      <c r="K127" s="263"/>
      <c r="L127" s="268"/>
      <c r="M127" s="269"/>
      <c r="N127" s="270"/>
      <c r="O127" s="270"/>
      <c r="P127" s="270"/>
      <c r="Q127" s="270"/>
      <c r="R127" s="270"/>
      <c r="S127" s="270"/>
      <c r="T127" s="271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72" t="s">
        <v>137</v>
      </c>
      <c r="AU127" s="272" t="s">
        <v>85</v>
      </c>
      <c r="AV127" s="14" t="s">
        <v>135</v>
      </c>
      <c r="AW127" s="14" t="s">
        <v>31</v>
      </c>
      <c r="AX127" s="14" t="s">
        <v>83</v>
      </c>
      <c r="AY127" s="272" t="s">
        <v>128</v>
      </c>
    </row>
    <row r="128" s="2" customFormat="1" ht="16.5" customHeight="1">
      <c r="A128" s="38"/>
      <c r="B128" s="39"/>
      <c r="C128" s="273" t="s">
        <v>146</v>
      </c>
      <c r="D128" s="273" t="s">
        <v>147</v>
      </c>
      <c r="E128" s="274" t="s">
        <v>148</v>
      </c>
      <c r="F128" s="275" t="s">
        <v>149</v>
      </c>
      <c r="G128" s="276" t="s">
        <v>150</v>
      </c>
      <c r="H128" s="277">
        <v>3780</v>
      </c>
      <c r="I128" s="278"/>
      <c r="J128" s="279">
        <f>ROUND(I128*H128,2)</f>
        <v>0</v>
      </c>
      <c r="K128" s="280"/>
      <c r="L128" s="281"/>
      <c r="M128" s="282" t="s">
        <v>1</v>
      </c>
      <c r="N128" s="283" t="s">
        <v>40</v>
      </c>
      <c r="O128" s="91"/>
      <c r="P128" s="246">
        <f>O128*H128</f>
        <v>0</v>
      </c>
      <c r="Q128" s="246">
        <v>1</v>
      </c>
      <c r="R128" s="246">
        <f>Q128*H128</f>
        <v>3780</v>
      </c>
      <c r="S128" s="246">
        <v>0</v>
      </c>
      <c r="T128" s="247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48" t="s">
        <v>151</v>
      </c>
      <c r="AT128" s="248" t="s">
        <v>147</v>
      </c>
      <c r="AU128" s="248" t="s">
        <v>85</v>
      </c>
      <c r="AY128" s="17" t="s">
        <v>128</v>
      </c>
      <c r="BE128" s="249">
        <f>IF(N128="základní",J128,0)</f>
        <v>0</v>
      </c>
      <c r="BF128" s="249">
        <f>IF(N128="snížená",J128,0)</f>
        <v>0</v>
      </c>
      <c r="BG128" s="249">
        <f>IF(N128="zákl. přenesená",J128,0)</f>
        <v>0</v>
      </c>
      <c r="BH128" s="249">
        <f>IF(N128="sníž. přenesená",J128,0)</f>
        <v>0</v>
      </c>
      <c r="BI128" s="249">
        <f>IF(N128="nulová",J128,0)</f>
        <v>0</v>
      </c>
      <c r="BJ128" s="17" t="s">
        <v>83</v>
      </c>
      <c r="BK128" s="249">
        <f>ROUND(I128*H128,2)</f>
        <v>0</v>
      </c>
      <c r="BL128" s="17" t="s">
        <v>135</v>
      </c>
      <c r="BM128" s="248" t="s">
        <v>411</v>
      </c>
    </row>
    <row r="129" s="13" customFormat="1">
      <c r="A129" s="13"/>
      <c r="B129" s="250"/>
      <c r="C129" s="251"/>
      <c r="D129" s="252" t="s">
        <v>137</v>
      </c>
      <c r="E129" s="253" t="s">
        <v>1</v>
      </c>
      <c r="F129" s="254" t="s">
        <v>412</v>
      </c>
      <c r="G129" s="251"/>
      <c r="H129" s="255">
        <v>3726</v>
      </c>
      <c r="I129" s="256"/>
      <c r="J129" s="251"/>
      <c r="K129" s="251"/>
      <c r="L129" s="257"/>
      <c r="M129" s="258"/>
      <c r="N129" s="259"/>
      <c r="O129" s="259"/>
      <c r="P129" s="259"/>
      <c r="Q129" s="259"/>
      <c r="R129" s="259"/>
      <c r="S129" s="259"/>
      <c r="T129" s="260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61" t="s">
        <v>137</v>
      </c>
      <c r="AU129" s="261" t="s">
        <v>85</v>
      </c>
      <c r="AV129" s="13" t="s">
        <v>85</v>
      </c>
      <c r="AW129" s="13" t="s">
        <v>31</v>
      </c>
      <c r="AX129" s="13" t="s">
        <v>75</v>
      </c>
      <c r="AY129" s="261" t="s">
        <v>128</v>
      </c>
    </row>
    <row r="130" s="13" customFormat="1">
      <c r="A130" s="13"/>
      <c r="B130" s="250"/>
      <c r="C130" s="251"/>
      <c r="D130" s="252" t="s">
        <v>137</v>
      </c>
      <c r="E130" s="253" t="s">
        <v>1</v>
      </c>
      <c r="F130" s="254" t="s">
        <v>355</v>
      </c>
      <c r="G130" s="251"/>
      <c r="H130" s="255">
        <v>54</v>
      </c>
      <c r="I130" s="256"/>
      <c r="J130" s="251"/>
      <c r="K130" s="251"/>
      <c r="L130" s="257"/>
      <c r="M130" s="258"/>
      <c r="N130" s="259"/>
      <c r="O130" s="259"/>
      <c r="P130" s="259"/>
      <c r="Q130" s="259"/>
      <c r="R130" s="259"/>
      <c r="S130" s="259"/>
      <c r="T130" s="260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61" t="s">
        <v>137</v>
      </c>
      <c r="AU130" s="261" t="s">
        <v>85</v>
      </c>
      <c r="AV130" s="13" t="s">
        <v>85</v>
      </c>
      <c r="AW130" s="13" t="s">
        <v>31</v>
      </c>
      <c r="AX130" s="13" t="s">
        <v>75</v>
      </c>
      <c r="AY130" s="261" t="s">
        <v>128</v>
      </c>
    </row>
    <row r="131" s="14" customFormat="1">
      <c r="A131" s="14"/>
      <c r="B131" s="262"/>
      <c r="C131" s="263"/>
      <c r="D131" s="252" t="s">
        <v>137</v>
      </c>
      <c r="E131" s="264" t="s">
        <v>1</v>
      </c>
      <c r="F131" s="265" t="s">
        <v>140</v>
      </c>
      <c r="G131" s="263"/>
      <c r="H131" s="266">
        <v>3780</v>
      </c>
      <c r="I131" s="267"/>
      <c r="J131" s="263"/>
      <c r="K131" s="263"/>
      <c r="L131" s="268"/>
      <c r="M131" s="269"/>
      <c r="N131" s="270"/>
      <c r="O131" s="270"/>
      <c r="P131" s="270"/>
      <c r="Q131" s="270"/>
      <c r="R131" s="270"/>
      <c r="S131" s="270"/>
      <c r="T131" s="271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72" t="s">
        <v>137</v>
      </c>
      <c r="AU131" s="272" t="s">
        <v>85</v>
      </c>
      <c r="AV131" s="14" t="s">
        <v>135</v>
      </c>
      <c r="AW131" s="14" t="s">
        <v>31</v>
      </c>
      <c r="AX131" s="14" t="s">
        <v>83</v>
      </c>
      <c r="AY131" s="272" t="s">
        <v>128</v>
      </c>
    </row>
    <row r="132" s="2" customFormat="1" ht="16.5" customHeight="1">
      <c r="A132" s="38"/>
      <c r="B132" s="39"/>
      <c r="C132" s="273" t="s">
        <v>135</v>
      </c>
      <c r="D132" s="273" t="s">
        <v>147</v>
      </c>
      <c r="E132" s="274" t="s">
        <v>154</v>
      </c>
      <c r="F132" s="275" t="s">
        <v>155</v>
      </c>
      <c r="G132" s="276" t="s">
        <v>156</v>
      </c>
      <c r="H132" s="277">
        <v>43</v>
      </c>
      <c r="I132" s="278"/>
      <c r="J132" s="279">
        <f>ROUND(I132*H132,2)</f>
        <v>0</v>
      </c>
      <c r="K132" s="280"/>
      <c r="L132" s="281"/>
      <c r="M132" s="282" t="s">
        <v>1</v>
      </c>
      <c r="N132" s="283" t="s">
        <v>40</v>
      </c>
      <c r="O132" s="91"/>
      <c r="P132" s="246">
        <f>O132*H132</f>
        <v>0</v>
      </c>
      <c r="Q132" s="246">
        <v>0</v>
      </c>
      <c r="R132" s="246">
        <f>Q132*H132</f>
        <v>0</v>
      </c>
      <c r="S132" s="246">
        <v>0</v>
      </c>
      <c r="T132" s="247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48" t="s">
        <v>151</v>
      </c>
      <c r="AT132" s="248" t="s">
        <v>147</v>
      </c>
      <c r="AU132" s="248" t="s">
        <v>85</v>
      </c>
      <c r="AY132" s="17" t="s">
        <v>128</v>
      </c>
      <c r="BE132" s="249">
        <f>IF(N132="základní",J132,0)</f>
        <v>0</v>
      </c>
      <c r="BF132" s="249">
        <f>IF(N132="snížená",J132,0)</f>
        <v>0</v>
      </c>
      <c r="BG132" s="249">
        <f>IF(N132="zákl. přenesená",J132,0)</f>
        <v>0</v>
      </c>
      <c r="BH132" s="249">
        <f>IF(N132="sníž. přenesená",J132,0)</f>
        <v>0</v>
      </c>
      <c r="BI132" s="249">
        <f>IF(N132="nulová",J132,0)</f>
        <v>0</v>
      </c>
      <c r="BJ132" s="17" t="s">
        <v>83</v>
      </c>
      <c r="BK132" s="249">
        <f>ROUND(I132*H132,2)</f>
        <v>0</v>
      </c>
      <c r="BL132" s="17" t="s">
        <v>135</v>
      </c>
      <c r="BM132" s="248" t="s">
        <v>413</v>
      </c>
    </row>
    <row r="133" s="15" customFormat="1">
      <c r="A133" s="15"/>
      <c r="B133" s="284"/>
      <c r="C133" s="285"/>
      <c r="D133" s="252" t="s">
        <v>137</v>
      </c>
      <c r="E133" s="286" t="s">
        <v>1</v>
      </c>
      <c r="F133" s="287" t="s">
        <v>158</v>
      </c>
      <c r="G133" s="285"/>
      <c r="H133" s="286" t="s">
        <v>1</v>
      </c>
      <c r="I133" s="288"/>
      <c r="J133" s="285"/>
      <c r="K133" s="285"/>
      <c r="L133" s="289"/>
      <c r="M133" s="290"/>
      <c r="N133" s="291"/>
      <c r="O133" s="291"/>
      <c r="P133" s="291"/>
      <c r="Q133" s="291"/>
      <c r="R133" s="291"/>
      <c r="S133" s="291"/>
      <c r="T133" s="292"/>
      <c r="U133" s="15"/>
      <c r="V133" s="15"/>
      <c r="W133" s="15"/>
      <c r="X133" s="15"/>
      <c r="Y133" s="15"/>
      <c r="Z133" s="15"/>
      <c r="AA133" s="15"/>
      <c r="AB133" s="15"/>
      <c r="AC133" s="15"/>
      <c r="AD133" s="15"/>
      <c r="AE133" s="15"/>
      <c r="AT133" s="293" t="s">
        <v>137</v>
      </c>
      <c r="AU133" s="293" t="s">
        <v>85</v>
      </c>
      <c r="AV133" s="15" t="s">
        <v>83</v>
      </c>
      <c r="AW133" s="15" t="s">
        <v>31</v>
      </c>
      <c r="AX133" s="15" t="s">
        <v>75</v>
      </c>
      <c r="AY133" s="293" t="s">
        <v>128</v>
      </c>
    </row>
    <row r="134" s="13" customFormat="1">
      <c r="A134" s="13"/>
      <c r="B134" s="250"/>
      <c r="C134" s="251"/>
      <c r="D134" s="252" t="s">
        <v>137</v>
      </c>
      <c r="E134" s="253" t="s">
        <v>1</v>
      </c>
      <c r="F134" s="254" t="s">
        <v>414</v>
      </c>
      <c r="G134" s="251"/>
      <c r="H134" s="255">
        <v>43</v>
      </c>
      <c r="I134" s="256"/>
      <c r="J134" s="251"/>
      <c r="K134" s="251"/>
      <c r="L134" s="257"/>
      <c r="M134" s="258"/>
      <c r="N134" s="259"/>
      <c r="O134" s="259"/>
      <c r="P134" s="259"/>
      <c r="Q134" s="259"/>
      <c r="R134" s="259"/>
      <c r="S134" s="259"/>
      <c r="T134" s="260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61" t="s">
        <v>137</v>
      </c>
      <c r="AU134" s="261" t="s">
        <v>85</v>
      </c>
      <c r="AV134" s="13" t="s">
        <v>85</v>
      </c>
      <c r="AW134" s="13" t="s">
        <v>31</v>
      </c>
      <c r="AX134" s="13" t="s">
        <v>75</v>
      </c>
      <c r="AY134" s="261" t="s">
        <v>128</v>
      </c>
    </row>
    <row r="135" s="14" customFormat="1">
      <c r="A135" s="14"/>
      <c r="B135" s="262"/>
      <c r="C135" s="263"/>
      <c r="D135" s="252" t="s">
        <v>137</v>
      </c>
      <c r="E135" s="264" t="s">
        <v>1</v>
      </c>
      <c r="F135" s="265" t="s">
        <v>140</v>
      </c>
      <c r="G135" s="263"/>
      <c r="H135" s="266">
        <v>43</v>
      </c>
      <c r="I135" s="267"/>
      <c r="J135" s="263"/>
      <c r="K135" s="263"/>
      <c r="L135" s="268"/>
      <c r="M135" s="269"/>
      <c r="N135" s="270"/>
      <c r="O135" s="270"/>
      <c r="P135" s="270"/>
      <c r="Q135" s="270"/>
      <c r="R135" s="270"/>
      <c r="S135" s="270"/>
      <c r="T135" s="271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72" t="s">
        <v>137</v>
      </c>
      <c r="AU135" s="272" t="s">
        <v>85</v>
      </c>
      <c r="AV135" s="14" t="s">
        <v>135</v>
      </c>
      <c r="AW135" s="14" t="s">
        <v>31</v>
      </c>
      <c r="AX135" s="14" t="s">
        <v>83</v>
      </c>
      <c r="AY135" s="272" t="s">
        <v>128</v>
      </c>
    </row>
    <row r="136" s="2" customFormat="1" ht="89.25" customHeight="1">
      <c r="A136" s="38"/>
      <c r="B136" s="39"/>
      <c r="C136" s="236" t="s">
        <v>129</v>
      </c>
      <c r="D136" s="236" t="s">
        <v>131</v>
      </c>
      <c r="E136" s="237" t="s">
        <v>160</v>
      </c>
      <c r="F136" s="238" t="s">
        <v>161</v>
      </c>
      <c r="G136" s="239" t="s">
        <v>156</v>
      </c>
      <c r="H136" s="240">
        <v>51</v>
      </c>
      <c r="I136" s="241"/>
      <c r="J136" s="242">
        <f>ROUND(I136*H136,2)</f>
        <v>0</v>
      </c>
      <c r="K136" s="243"/>
      <c r="L136" s="44"/>
      <c r="M136" s="244" t="s">
        <v>1</v>
      </c>
      <c r="N136" s="245" t="s">
        <v>40</v>
      </c>
      <c r="O136" s="91"/>
      <c r="P136" s="246">
        <f>O136*H136</f>
        <v>0</v>
      </c>
      <c r="Q136" s="246">
        <v>0</v>
      </c>
      <c r="R136" s="246">
        <f>Q136*H136</f>
        <v>0</v>
      </c>
      <c r="S136" s="246">
        <v>0</v>
      </c>
      <c r="T136" s="247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48" t="s">
        <v>135</v>
      </c>
      <c r="AT136" s="248" t="s">
        <v>131</v>
      </c>
      <c r="AU136" s="248" t="s">
        <v>85</v>
      </c>
      <c r="AY136" s="17" t="s">
        <v>128</v>
      </c>
      <c r="BE136" s="249">
        <f>IF(N136="základní",J136,0)</f>
        <v>0</v>
      </c>
      <c r="BF136" s="249">
        <f>IF(N136="snížená",J136,0)</f>
        <v>0</v>
      </c>
      <c r="BG136" s="249">
        <f>IF(N136="zákl. přenesená",J136,0)</f>
        <v>0</v>
      </c>
      <c r="BH136" s="249">
        <f>IF(N136="sníž. přenesená",J136,0)</f>
        <v>0</v>
      </c>
      <c r="BI136" s="249">
        <f>IF(N136="nulová",J136,0)</f>
        <v>0</v>
      </c>
      <c r="BJ136" s="17" t="s">
        <v>83</v>
      </c>
      <c r="BK136" s="249">
        <f>ROUND(I136*H136,2)</f>
        <v>0</v>
      </c>
      <c r="BL136" s="17" t="s">
        <v>135</v>
      </c>
      <c r="BM136" s="248" t="s">
        <v>415</v>
      </c>
    </row>
    <row r="137" s="13" customFormat="1">
      <c r="A137" s="13"/>
      <c r="B137" s="250"/>
      <c r="C137" s="251"/>
      <c r="D137" s="252" t="s">
        <v>137</v>
      </c>
      <c r="E137" s="253" t="s">
        <v>1</v>
      </c>
      <c r="F137" s="254" t="s">
        <v>416</v>
      </c>
      <c r="G137" s="251"/>
      <c r="H137" s="255">
        <v>5</v>
      </c>
      <c r="I137" s="256"/>
      <c r="J137" s="251"/>
      <c r="K137" s="251"/>
      <c r="L137" s="257"/>
      <c r="M137" s="258"/>
      <c r="N137" s="259"/>
      <c r="O137" s="259"/>
      <c r="P137" s="259"/>
      <c r="Q137" s="259"/>
      <c r="R137" s="259"/>
      <c r="S137" s="259"/>
      <c r="T137" s="260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61" t="s">
        <v>137</v>
      </c>
      <c r="AU137" s="261" t="s">
        <v>85</v>
      </c>
      <c r="AV137" s="13" t="s">
        <v>85</v>
      </c>
      <c r="AW137" s="13" t="s">
        <v>31</v>
      </c>
      <c r="AX137" s="13" t="s">
        <v>75</v>
      </c>
      <c r="AY137" s="261" t="s">
        <v>128</v>
      </c>
    </row>
    <row r="138" s="13" customFormat="1">
      <c r="A138" s="13"/>
      <c r="B138" s="250"/>
      <c r="C138" s="251"/>
      <c r="D138" s="252" t="s">
        <v>137</v>
      </c>
      <c r="E138" s="253" t="s">
        <v>1</v>
      </c>
      <c r="F138" s="254" t="s">
        <v>417</v>
      </c>
      <c r="G138" s="251"/>
      <c r="H138" s="255">
        <v>10.5</v>
      </c>
      <c r="I138" s="256"/>
      <c r="J138" s="251"/>
      <c r="K138" s="251"/>
      <c r="L138" s="257"/>
      <c r="M138" s="258"/>
      <c r="N138" s="259"/>
      <c r="O138" s="259"/>
      <c r="P138" s="259"/>
      <c r="Q138" s="259"/>
      <c r="R138" s="259"/>
      <c r="S138" s="259"/>
      <c r="T138" s="260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61" t="s">
        <v>137</v>
      </c>
      <c r="AU138" s="261" t="s">
        <v>85</v>
      </c>
      <c r="AV138" s="13" t="s">
        <v>85</v>
      </c>
      <c r="AW138" s="13" t="s">
        <v>31</v>
      </c>
      <c r="AX138" s="13" t="s">
        <v>75</v>
      </c>
      <c r="AY138" s="261" t="s">
        <v>128</v>
      </c>
    </row>
    <row r="139" s="13" customFormat="1">
      <c r="A139" s="13"/>
      <c r="B139" s="250"/>
      <c r="C139" s="251"/>
      <c r="D139" s="252" t="s">
        <v>137</v>
      </c>
      <c r="E139" s="253" t="s">
        <v>1</v>
      </c>
      <c r="F139" s="254" t="s">
        <v>418</v>
      </c>
      <c r="G139" s="251"/>
      <c r="H139" s="255">
        <v>5.5</v>
      </c>
      <c r="I139" s="256"/>
      <c r="J139" s="251"/>
      <c r="K139" s="251"/>
      <c r="L139" s="257"/>
      <c r="M139" s="258"/>
      <c r="N139" s="259"/>
      <c r="O139" s="259"/>
      <c r="P139" s="259"/>
      <c r="Q139" s="259"/>
      <c r="R139" s="259"/>
      <c r="S139" s="259"/>
      <c r="T139" s="260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61" t="s">
        <v>137</v>
      </c>
      <c r="AU139" s="261" t="s">
        <v>85</v>
      </c>
      <c r="AV139" s="13" t="s">
        <v>85</v>
      </c>
      <c r="AW139" s="13" t="s">
        <v>31</v>
      </c>
      <c r="AX139" s="13" t="s">
        <v>75</v>
      </c>
      <c r="AY139" s="261" t="s">
        <v>128</v>
      </c>
    </row>
    <row r="140" s="13" customFormat="1">
      <c r="A140" s="13"/>
      <c r="B140" s="250"/>
      <c r="C140" s="251"/>
      <c r="D140" s="252" t="s">
        <v>137</v>
      </c>
      <c r="E140" s="253" t="s">
        <v>1</v>
      </c>
      <c r="F140" s="254" t="s">
        <v>419</v>
      </c>
      <c r="G140" s="251"/>
      <c r="H140" s="255">
        <v>4.5</v>
      </c>
      <c r="I140" s="256"/>
      <c r="J140" s="251"/>
      <c r="K140" s="251"/>
      <c r="L140" s="257"/>
      <c r="M140" s="258"/>
      <c r="N140" s="259"/>
      <c r="O140" s="259"/>
      <c r="P140" s="259"/>
      <c r="Q140" s="259"/>
      <c r="R140" s="259"/>
      <c r="S140" s="259"/>
      <c r="T140" s="260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61" t="s">
        <v>137</v>
      </c>
      <c r="AU140" s="261" t="s">
        <v>85</v>
      </c>
      <c r="AV140" s="13" t="s">
        <v>85</v>
      </c>
      <c r="AW140" s="13" t="s">
        <v>31</v>
      </c>
      <c r="AX140" s="13" t="s">
        <v>75</v>
      </c>
      <c r="AY140" s="261" t="s">
        <v>128</v>
      </c>
    </row>
    <row r="141" s="13" customFormat="1">
      <c r="A141" s="13"/>
      <c r="B141" s="250"/>
      <c r="C141" s="251"/>
      <c r="D141" s="252" t="s">
        <v>137</v>
      </c>
      <c r="E141" s="253" t="s">
        <v>1</v>
      </c>
      <c r="F141" s="254" t="s">
        <v>420</v>
      </c>
      <c r="G141" s="251"/>
      <c r="H141" s="255">
        <v>12</v>
      </c>
      <c r="I141" s="256"/>
      <c r="J141" s="251"/>
      <c r="K141" s="251"/>
      <c r="L141" s="257"/>
      <c r="M141" s="258"/>
      <c r="N141" s="259"/>
      <c r="O141" s="259"/>
      <c r="P141" s="259"/>
      <c r="Q141" s="259"/>
      <c r="R141" s="259"/>
      <c r="S141" s="259"/>
      <c r="T141" s="260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61" t="s">
        <v>137</v>
      </c>
      <c r="AU141" s="261" t="s">
        <v>85</v>
      </c>
      <c r="AV141" s="13" t="s">
        <v>85</v>
      </c>
      <c r="AW141" s="13" t="s">
        <v>31</v>
      </c>
      <c r="AX141" s="13" t="s">
        <v>75</v>
      </c>
      <c r="AY141" s="261" t="s">
        <v>128</v>
      </c>
    </row>
    <row r="142" s="13" customFormat="1">
      <c r="A142" s="13"/>
      <c r="B142" s="250"/>
      <c r="C142" s="251"/>
      <c r="D142" s="252" t="s">
        <v>137</v>
      </c>
      <c r="E142" s="253" t="s">
        <v>1</v>
      </c>
      <c r="F142" s="254" t="s">
        <v>421</v>
      </c>
      <c r="G142" s="251"/>
      <c r="H142" s="255">
        <v>5.5</v>
      </c>
      <c r="I142" s="256"/>
      <c r="J142" s="251"/>
      <c r="K142" s="251"/>
      <c r="L142" s="257"/>
      <c r="M142" s="258"/>
      <c r="N142" s="259"/>
      <c r="O142" s="259"/>
      <c r="P142" s="259"/>
      <c r="Q142" s="259"/>
      <c r="R142" s="259"/>
      <c r="S142" s="259"/>
      <c r="T142" s="260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61" t="s">
        <v>137</v>
      </c>
      <c r="AU142" s="261" t="s">
        <v>85</v>
      </c>
      <c r="AV142" s="13" t="s">
        <v>85</v>
      </c>
      <c r="AW142" s="13" t="s">
        <v>31</v>
      </c>
      <c r="AX142" s="13" t="s">
        <v>75</v>
      </c>
      <c r="AY142" s="261" t="s">
        <v>128</v>
      </c>
    </row>
    <row r="143" s="13" customFormat="1">
      <c r="A143" s="13"/>
      <c r="B143" s="250"/>
      <c r="C143" s="251"/>
      <c r="D143" s="252" t="s">
        <v>137</v>
      </c>
      <c r="E143" s="253" t="s">
        <v>1</v>
      </c>
      <c r="F143" s="254" t="s">
        <v>422</v>
      </c>
      <c r="G143" s="251"/>
      <c r="H143" s="255">
        <v>8</v>
      </c>
      <c r="I143" s="256"/>
      <c r="J143" s="251"/>
      <c r="K143" s="251"/>
      <c r="L143" s="257"/>
      <c r="M143" s="258"/>
      <c r="N143" s="259"/>
      <c r="O143" s="259"/>
      <c r="P143" s="259"/>
      <c r="Q143" s="259"/>
      <c r="R143" s="259"/>
      <c r="S143" s="259"/>
      <c r="T143" s="260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61" t="s">
        <v>137</v>
      </c>
      <c r="AU143" s="261" t="s">
        <v>85</v>
      </c>
      <c r="AV143" s="13" t="s">
        <v>85</v>
      </c>
      <c r="AW143" s="13" t="s">
        <v>31</v>
      </c>
      <c r="AX143" s="13" t="s">
        <v>75</v>
      </c>
      <c r="AY143" s="261" t="s">
        <v>128</v>
      </c>
    </row>
    <row r="144" s="14" customFormat="1">
      <c r="A144" s="14"/>
      <c r="B144" s="262"/>
      <c r="C144" s="263"/>
      <c r="D144" s="252" t="s">
        <v>137</v>
      </c>
      <c r="E144" s="264" t="s">
        <v>1</v>
      </c>
      <c r="F144" s="265" t="s">
        <v>140</v>
      </c>
      <c r="G144" s="263"/>
      <c r="H144" s="266">
        <v>51</v>
      </c>
      <c r="I144" s="267"/>
      <c r="J144" s="263"/>
      <c r="K144" s="263"/>
      <c r="L144" s="268"/>
      <c r="M144" s="269"/>
      <c r="N144" s="270"/>
      <c r="O144" s="270"/>
      <c r="P144" s="270"/>
      <c r="Q144" s="270"/>
      <c r="R144" s="270"/>
      <c r="S144" s="270"/>
      <c r="T144" s="271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72" t="s">
        <v>137</v>
      </c>
      <c r="AU144" s="272" t="s">
        <v>85</v>
      </c>
      <c r="AV144" s="14" t="s">
        <v>135</v>
      </c>
      <c r="AW144" s="14" t="s">
        <v>31</v>
      </c>
      <c r="AX144" s="14" t="s">
        <v>83</v>
      </c>
      <c r="AY144" s="272" t="s">
        <v>128</v>
      </c>
    </row>
    <row r="145" s="2" customFormat="1" ht="100.5" customHeight="1">
      <c r="A145" s="38"/>
      <c r="B145" s="39"/>
      <c r="C145" s="236" t="s">
        <v>167</v>
      </c>
      <c r="D145" s="236" t="s">
        <v>131</v>
      </c>
      <c r="E145" s="237" t="s">
        <v>168</v>
      </c>
      <c r="F145" s="238" t="s">
        <v>169</v>
      </c>
      <c r="G145" s="239" t="s">
        <v>156</v>
      </c>
      <c r="H145" s="240">
        <v>180</v>
      </c>
      <c r="I145" s="241"/>
      <c r="J145" s="242">
        <f>ROUND(I145*H145,2)</f>
        <v>0</v>
      </c>
      <c r="K145" s="243"/>
      <c r="L145" s="44"/>
      <c r="M145" s="244" t="s">
        <v>1</v>
      </c>
      <c r="N145" s="245" t="s">
        <v>40</v>
      </c>
      <c r="O145" s="91"/>
      <c r="P145" s="246">
        <f>O145*H145</f>
        <v>0</v>
      </c>
      <c r="Q145" s="246">
        <v>0</v>
      </c>
      <c r="R145" s="246">
        <f>Q145*H145</f>
        <v>0</v>
      </c>
      <c r="S145" s="246">
        <v>0</v>
      </c>
      <c r="T145" s="247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48" t="s">
        <v>135</v>
      </c>
      <c r="AT145" s="248" t="s">
        <v>131</v>
      </c>
      <c r="AU145" s="248" t="s">
        <v>85</v>
      </c>
      <c r="AY145" s="17" t="s">
        <v>128</v>
      </c>
      <c r="BE145" s="249">
        <f>IF(N145="základní",J145,0)</f>
        <v>0</v>
      </c>
      <c r="BF145" s="249">
        <f>IF(N145="snížená",J145,0)</f>
        <v>0</v>
      </c>
      <c r="BG145" s="249">
        <f>IF(N145="zákl. přenesená",J145,0)</f>
        <v>0</v>
      </c>
      <c r="BH145" s="249">
        <f>IF(N145="sníž. přenesená",J145,0)</f>
        <v>0</v>
      </c>
      <c r="BI145" s="249">
        <f>IF(N145="nulová",J145,0)</f>
        <v>0</v>
      </c>
      <c r="BJ145" s="17" t="s">
        <v>83</v>
      </c>
      <c r="BK145" s="249">
        <f>ROUND(I145*H145,2)</f>
        <v>0</v>
      </c>
      <c r="BL145" s="17" t="s">
        <v>135</v>
      </c>
      <c r="BM145" s="248" t="s">
        <v>423</v>
      </c>
    </row>
    <row r="146" s="13" customFormat="1">
      <c r="A146" s="13"/>
      <c r="B146" s="250"/>
      <c r="C146" s="251"/>
      <c r="D146" s="252" t="s">
        <v>137</v>
      </c>
      <c r="E146" s="253" t="s">
        <v>1</v>
      </c>
      <c r="F146" s="254" t="s">
        <v>424</v>
      </c>
      <c r="G146" s="251"/>
      <c r="H146" s="255">
        <v>180</v>
      </c>
      <c r="I146" s="256"/>
      <c r="J146" s="251"/>
      <c r="K146" s="251"/>
      <c r="L146" s="257"/>
      <c r="M146" s="258"/>
      <c r="N146" s="259"/>
      <c r="O146" s="259"/>
      <c r="P146" s="259"/>
      <c r="Q146" s="259"/>
      <c r="R146" s="259"/>
      <c r="S146" s="259"/>
      <c r="T146" s="260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61" t="s">
        <v>137</v>
      </c>
      <c r="AU146" s="261" t="s">
        <v>85</v>
      </c>
      <c r="AV146" s="13" t="s">
        <v>85</v>
      </c>
      <c r="AW146" s="13" t="s">
        <v>31</v>
      </c>
      <c r="AX146" s="13" t="s">
        <v>75</v>
      </c>
      <c r="AY146" s="261" t="s">
        <v>128</v>
      </c>
    </row>
    <row r="147" s="14" customFormat="1">
      <c r="A147" s="14"/>
      <c r="B147" s="262"/>
      <c r="C147" s="263"/>
      <c r="D147" s="252" t="s">
        <v>137</v>
      </c>
      <c r="E147" s="264" t="s">
        <v>1</v>
      </c>
      <c r="F147" s="265" t="s">
        <v>140</v>
      </c>
      <c r="G147" s="263"/>
      <c r="H147" s="266">
        <v>180</v>
      </c>
      <c r="I147" s="267"/>
      <c r="J147" s="263"/>
      <c r="K147" s="263"/>
      <c r="L147" s="268"/>
      <c r="M147" s="269"/>
      <c r="N147" s="270"/>
      <c r="O147" s="270"/>
      <c r="P147" s="270"/>
      <c r="Q147" s="270"/>
      <c r="R147" s="270"/>
      <c r="S147" s="270"/>
      <c r="T147" s="271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72" t="s">
        <v>137</v>
      </c>
      <c r="AU147" s="272" t="s">
        <v>85</v>
      </c>
      <c r="AV147" s="14" t="s">
        <v>135</v>
      </c>
      <c r="AW147" s="14" t="s">
        <v>31</v>
      </c>
      <c r="AX147" s="14" t="s">
        <v>83</v>
      </c>
      <c r="AY147" s="272" t="s">
        <v>128</v>
      </c>
    </row>
    <row r="148" s="2" customFormat="1" ht="111.75" customHeight="1">
      <c r="A148" s="38"/>
      <c r="B148" s="39"/>
      <c r="C148" s="236" t="s">
        <v>174</v>
      </c>
      <c r="D148" s="236" t="s">
        <v>131</v>
      </c>
      <c r="E148" s="237" t="s">
        <v>231</v>
      </c>
      <c r="F148" s="238" t="s">
        <v>232</v>
      </c>
      <c r="G148" s="239" t="s">
        <v>233</v>
      </c>
      <c r="H148" s="240">
        <v>3.4500000000000002</v>
      </c>
      <c r="I148" s="241"/>
      <c r="J148" s="242">
        <f>ROUND(I148*H148,2)</f>
        <v>0</v>
      </c>
      <c r="K148" s="243"/>
      <c r="L148" s="44"/>
      <c r="M148" s="244" t="s">
        <v>1</v>
      </c>
      <c r="N148" s="245" t="s">
        <v>40</v>
      </c>
      <c r="O148" s="91"/>
      <c r="P148" s="246">
        <f>O148*H148</f>
        <v>0</v>
      </c>
      <c r="Q148" s="246">
        <v>0</v>
      </c>
      <c r="R148" s="246">
        <f>Q148*H148</f>
        <v>0</v>
      </c>
      <c r="S148" s="246">
        <v>0</v>
      </c>
      <c r="T148" s="247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48" t="s">
        <v>135</v>
      </c>
      <c r="AT148" s="248" t="s">
        <v>131</v>
      </c>
      <c r="AU148" s="248" t="s">
        <v>85</v>
      </c>
      <c r="AY148" s="17" t="s">
        <v>128</v>
      </c>
      <c r="BE148" s="249">
        <f>IF(N148="základní",J148,0)</f>
        <v>0</v>
      </c>
      <c r="BF148" s="249">
        <f>IF(N148="snížená",J148,0)</f>
        <v>0</v>
      </c>
      <c r="BG148" s="249">
        <f>IF(N148="zákl. přenesená",J148,0)</f>
        <v>0</v>
      </c>
      <c r="BH148" s="249">
        <f>IF(N148="sníž. přenesená",J148,0)</f>
        <v>0</v>
      </c>
      <c r="BI148" s="249">
        <f>IF(N148="nulová",J148,0)</f>
        <v>0</v>
      </c>
      <c r="BJ148" s="17" t="s">
        <v>83</v>
      </c>
      <c r="BK148" s="249">
        <f>ROUND(I148*H148,2)</f>
        <v>0</v>
      </c>
      <c r="BL148" s="17" t="s">
        <v>135</v>
      </c>
      <c r="BM148" s="248" t="s">
        <v>425</v>
      </c>
    </row>
    <row r="149" s="13" customFormat="1">
      <c r="A149" s="13"/>
      <c r="B149" s="250"/>
      <c r="C149" s="251"/>
      <c r="D149" s="252" t="s">
        <v>137</v>
      </c>
      <c r="E149" s="253" t="s">
        <v>1</v>
      </c>
      <c r="F149" s="254" t="s">
        <v>426</v>
      </c>
      <c r="G149" s="251"/>
      <c r="H149" s="255">
        <v>1.51</v>
      </c>
      <c r="I149" s="256"/>
      <c r="J149" s="251"/>
      <c r="K149" s="251"/>
      <c r="L149" s="257"/>
      <c r="M149" s="258"/>
      <c r="N149" s="259"/>
      <c r="O149" s="259"/>
      <c r="P149" s="259"/>
      <c r="Q149" s="259"/>
      <c r="R149" s="259"/>
      <c r="S149" s="259"/>
      <c r="T149" s="260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61" t="s">
        <v>137</v>
      </c>
      <c r="AU149" s="261" t="s">
        <v>85</v>
      </c>
      <c r="AV149" s="13" t="s">
        <v>85</v>
      </c>
      <c r="AW149" s="13" t="s">
        <v>31</v>
      </c>
      <c r="AX149" s="13" t="s">
        <v>75</v>
      </c>
      <c r="AY149" s="261" t="s">
        <v>128</v>
      </c>
    </row>
    <row r="150" s="13" customFormat="1">
      <c r="A150" s="13"/>
      <c r="B150" s="250"/>
      <c r="C150" s="251"/>
      <c r="D150" s="252" t="s">
        <v>137</v>
      </c>
      <c r="E150" s="253" t="s">
        <v>1</v>
      </c>
      <c r="F150" s="254" t="s">
        <v>427</v>
      </c>
      <c r="G150" s="251"/>
      <c r="H150" s="255">
        <v>1.94</v>
      </c>
      <c r="I150" s="256"/>
      <c r="J150" s="251"/>
      <c r="K150" s="251"/>
      <c r="L150" s="257"/>
      <c r="M150" s="258"/>
      <c r="N150" s="259"/>
      <c r="O150" s="259"/>
      <c r="P150" s="259"/>
      <c r="Q150" s="259"/>
      <c r="R150" s="259"/>
      <c r="S150" s="259"/>
      <c r="T150" s="260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61" t="s">
        <v>137</v>
      </c>
      <c r="AU150" s="261" t="s">
        <v>85</v>
      </c>
      <c r="AV150" s="13" t="s">
        <v>85</v>
      </c>
      <c r="AW150" s="13" t="s">
        <v>31</v>
      </c>
      <c r="AX150" s="13" t="s">
        <v>75</v>
      </c>
      <c r="AY150" s="261" t="s">
        <v>128</v>
      </c>
    </row>
    <row r="151" s="14" customFormat="1">
      <c r="A151" s="14"/>
      <c r="B151" s="262"/>
      <c r="C151" s="263"/>
      <c r="D151" s="252" t="s">
        <v>137</v>
      </c>
      <c r="E151" s="264" t="s">
        <v>1</v>
      </c>
      <c r="F151" s="265" t="s">
        <v>140</v>
      </c>
      <c r="G151" s="263"/>
      <c r="H151" s="266">
        <v>3.4500000000000002</v>
      </c>
      <c r="I151" s="267"/>
      <c r="J151" s="263"/>
      <c r="K151" s="263"/>
      <c r="L151" s="268"/>
      <c r="M151" s="269"/>
      <c r="N151" s="270"/>
      <c r="O151" s="270"/>
      <c r="P151" s="270"/>
      <c r="Q151" s="270"/>
      <c r="R151" s="270"/>
      <c r="S151" s="270"/>
      <c r="T151" s="271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72" t="s">
        <v>137</v>
      </c>
      <c r="AU151" s="272" t="s">
        <v>85</v>
      </c>
      <c r="AV151" s="14" t="s">
        <v>135</v>
      </c>
      <c r="AW151" s="14" t="s">
        <v>31</v>
      </c>
      <c r="AX151" s="14" t="s">
        <v>83</v>
      </c>
      <c r="AY151" s="272" t="s">
        <v>128</v>
      </c>
    </row>
    <row r="152" s="2" customFormat="1" ht="111.75" customHeight="1">
      <c r="A152" s="38"/>
      <c r="B152" s="39"/>
      <c r="C152" s="236" t="s">
        <v>151</v>
      </c>
      <c r="D152" s="236" t="s">
        <v>131</v>
      </c>
      <c r="E152" s="237" t="s">
        <v>318</v>
      </c>
      <c r="F152" s="238" t="s">
        <v>319</v>
      </c>
      <c r="G152" s="239" t="s">
        <v>156</v>
      </c>
      <c r="H152" s="240">
        <v>50</v>
      </c>
      <c r="I152" s="241"/>
      <c r="J152" s="242">
        <f>ROUND(I152*H152,2)</f>
        <v>0</v>
      </c>
      <c r="K152" s="243"/>
      <c r="L152" s="44"/>
      <c r="M152" s="244" t="s">
        <v>1</v>
      </c>
      <c r="N152" s="245" t="s">
        <v>40</v>
      </c>
      <c r="O152" s="91"/>
      <c r="P152" s="246">
        <f>O152*H152</f>
        <v>0</v>
      </c>
      <c r="Q152" s="246">
        <v>0</v>
      </c>
      <c r="R152" s="246">
        <f>Q152*H152</f>
        <v>0</v>
      </c>
      <c r="S152" s="246">
        <v>0</v>
      </c>
      <c r="T152" s="247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48" t="s">
        <v>135</v>
      </c>
      <c r="AT152" s="248" t="s">
        <v>131</v>
      </c>
      <c r="AU152" s="248" t="s">
        <v>85</v>
      </c>
      <c r="AY152" s="17" t="s">
        <v>128</v>
      </c>
      <c r="BE152" s="249">
        <f>IF(N152="základní",J152,0)</f>
        <v>0</v>
      </c>
      <c r="BF152" s="249">
        <f>IF(N152="snížená",J152,0)</f>
        <v>0</v>
      </c>
      <c r="BG152" s="249">
        <f>IF(N152="zákl. přenesená",J152,0)</f>
        <v>0</v>
      </c>
      <c r="BH152" s="249">
        <f>IF(N152="sníž. přenesená",J152,0)</f>
        <v>0</v>
      </c>
      <c r="BI152" s="249">
        <f>IF(N152="nulová",J152,0)</f>
        <v>0</v>
      </c>
      <c r="BJ152" s="17" t="s">
        <v>83</v>
      </c>
      <c r="BK152" s="249">
        <f>ROUND(I152*H152,2)</f>
        <v>0</v>
      </c>
      <c r="BL152" s="17" t="s">
        <v>135</v>
      </c>
      <c r="BM152" s="248" t="s">
        <v>428</v>
      </c>
    </row>
    <row r="153" s="13" customFormat="1">
      <c r="A153" s="13"/>
      <c r="B153" s="250"/>
      <c r="C153" s="251"/>
      <c r="D153" s="252" t="s">
        <v>137</v>
      </c>
      <c r="E153" s="253" t="s">
        <v>1</v>
      </c>
      <c r="F153" s="254" t="s">
        <v>429</v>
      </c>
      <c r="G153" s="251"/>
      <c r="H153" s="255">
        <v>50</v>
      </c>
      <c r="I153" s="256"/>
      <c r="J153" s="251"/>
      <c r="K153" s="251"/>
      <c r="L153" s="257"/>
      <c r="M153" s="258"/>
      <c r="N153" s="259"/>
      <c r="O153" s="259"/>
      <c r="P153" s="259"/>
      <c r="Q153" s="259"/>
      <c r="R153" s="259"/>
      <c r="S153" s="259"/>
      <c r="T153" s="260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61" t="s">
        <v>137</v>
      </c>
      <c r="AU153" s="261" t="s">
        <v>85</v>
      </c>
      <c r="AV153" s="13" t="s">
        <v>85</v>
      </c>
      <c r="AW153" s="13" t="s">
        <v>31</v>
      </c>
      <c r="AX153" s="13" t="s">
        <v>75</v>
      </c>
      <c r="AY153" s="261" t="s">
        <v>128</v>
      </c>
    </row>
    <row r="154" s="14" customFormat="1">
      <c r="A154" s="14"/>
      <c r="B154" s="262"/>
      <c r="C154" s="263"/>
      <c r="D154" s="252" t="s">
        <v>137</v>
      </c>
      <c r="E154" s="264" t="s">
        <v>1</v>
      </c>
      <c r="F154" s="265" t="s">
        <v>140</v>
      </c>
      <c r="G154" s="263"/>
      <c r="H154" s="266">
        <v>50</v>
      </c>
      <c r="I154" s="267"/>
      <c r="J154" s="263"/>
      <c r="K154" s="263"/>
      <c r="L154" s="268"/>
      <c r="M154" s="269"/>
      <c r="N154" s="270"/>
      <c r="O154" s="270"/>
      <c r="P154" s="270"/>
      <c r="Q154" s="270"/>
      <c r="R154" s="270"/>
      <c r="S154" s="270"/>
      <c r="T154" s="271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72" t="s">
        <v>137</v>
      </c>
      <c r="AU154" s="272" t="s">
        <v>85</v>
      </c>
      <c r="AV154" s="14" t="s">
        <v>135</v>
      </c>
      <c r="AW154" s="14" t="s">
        <v>31</v>
      </c>
      <c r="AX154" s="14" t="s">
        <v>83</v>
      </c>
      <c r="AY154" s="272" t="s">
        <v>128</v>
      </c>
    </row>
    <row r="155" s="2" customFormat="1" ht="111.75" customHeight="1">
      <c r="A155" s="38"/>
      <c r="B155" s="39"/>
      <c r="C155" s="236" t="s">
        <v>183</v>
      </c>
      <c r="D155" s="236" t="s">
        <v>131</v>
      </c>
      <c r="E155" s="237" t="s">
        <v>430</v>
      </c>
      <c r="F155" s="238" t="s">
        <v>431</v>
      </c>
      <c r="G155" s="239" t="s">
        <v>156</v>
      </c>
      <c r="H155" s="240">
        <v>56</v>
      </c>
      <c r="I155" s="241"/>
      <c r="J155" s="242">
        <f>ROUND(I155*H155,2)</f>
        <v>0</v>
      </c>
      <c r="K155" s="243"/>
      <c r="L155" s="44"/>
      <c r="M155" s="244" t="s">
        <v>1</v>
      </c>
      <c r="N155" s="245" t="s">
        <v>40</v>
      </c>
      <c r="O155" s="91"/>
      <c r="P155" s="246">
        <f>O155*H155</f>
        <v>0</v>
      </c>
      <c r="Q155" s="246">
        <v>0</v>
      </c>
      <c r="R155" s="246">
        <f>Q155*H155</f>
        <v>0</v>
      </c>
      <c r="S155" s="246">
        <v>0</v>
      </c>
      <c r="T155" s="247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48" t="s">
        <v>135</v>
      </c>
      <c r="AT155" s="248" t="s">
        <v>131</v>
      </c>
      <c r="AU155" s="248" t="s">
        <v>85</v>
      </c>
      <c r="AY155" s="17" t="s">
        <v>128</v>
      </c>
      <c r="BE155" s="249">
        <f>IF(N155="základní",J155,0)</f>
        <v>0</v>
      </c>
      <c r="BF155" s="249">
        <f>IF(N155="snížená",J155,0)</f>
        <v>0</v>
      </c>
      <c r="BG155" s="249">
        <f>IF(N155="zákl. přenesená",J155,0)</f>
        <v>0</v>
      </c>
      <c r="BH155" s="249">
        <f>IF(N155="sníž. přenesená",J155,0)</f>
        <v>0</v>
      </c>
      <c r="BI155" s="249">
        <f>IF(N155="nulová",J155,0)</f>
        <v>0</v>
      </c>
      <c r="BJ155" s="17" t="s">
        <v>83</v>
      </c>
      <c r="BK155" s="249">
        <f>ROUND(I155*H155,2)</f>
        <v>0</v>
      </c>
      <c r="BL155" s="17" t="s">
        <v>135</v>
      </c>
      <c r="BM155" s="248" t="s">
        <v>432</v>
      </c>
    </row>
    <row r="156" s="13" customFormat="1">
      <c r="A156" s="13"/>
      <c r="B156" s="250"/>
      <c r="C156" s="251"/>
      <c r="D156" s="252" t="s">
        <v>137</v>
      </c>
      <c r="E156" s="253" t="s">
        <v>1</v>
      </c>
      <c r="F156" s="254" t="s">
        <v>433</v>
      </c>
      <c r="G156" s="251"/>
      <c r="H156" s="255">
        <v>56</v>
      </c>
      <c r="I156" s="256"/>
      <c r="J156" s="251"/>
      <c r="K156" s="251"/>
      <c r="L156" s="257"/>
      <c r="M156" s="258"/>
      <c r="N156" s="259"/>
      <c r="O156" s="259"/>
      <c r="P156" s="259"/>
      <c r="Q156" s="259"/>
      <c r="R156" s="259"/>
      <c r="S156" s="259"/>
      <c r="T156" s="260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61" t="s">
        <v>137</v>
      </c>
      <c r="AU156" s="261" t="s">
        <v>85</v>
      </c>
      <c r="AV156" s="13" t="s">
        <v>85</v>
      </c>
      <c r="AW156" s="13" t="s">
        <v>31</v>
      </c>
      <c r="AX156" s="13" t="s">
        <v>75</v>
      </c>
      <c r="AY156" s="261" t="s">
        <v>128</v>
      </c>
    </row>
    <row r="157" s="14" customFormat="1">
      <c r="A157" s="14"/>
      <c r="B157" s="262"/>
      <c r="C157" s="263"/>
      <c r="D157" s="252" t="s">
        <v>137</v>
      </c>
      <c r="E157" s="264" t="s">
        <v>1</v>
      </c>
      <c r="F157" s="265" t="s">
        <v>140</v>
      </c>
      <c r="G157" s="263"/>
      <c r="H157" s="266">
        <v>56</v>
      </c>
      <c r="I157" s="267"/>
      <c r="J157" s="263"/>
      <c r="K157" s="263"/>
      <c r="L157" s="268"/>
      <c r="M157" s="269"/>
      <c r="N157" s="270"/>
      <c r="O157" s="270"/>
      <c r="P157" s="270"/>
      <c r="Q157" s="270"/>
      <c r="R157" s="270"/>
      <c r="S157" s="270"/>
      <c r="T157" s="271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72" t="s">
        <v>137</v>
      </c>
      <c r="AU157" s="272" t="s">
        <v>85</v>
      </c>
      <c r="AV157" s="14" t="s">
        <v>135</v>
      </c>
      <c r="AW157" s="14" t="s">
        <v>31</v>
      </c>
      <c r="AX157" s="14" t="s">
        <v>83</v>
      </c>
      <c r="AY157" s="272" t="s">
        <v>128</v>
      </c>
    </row>
    <row r="158" s="2" customFormat="1" ht="100.5" customHeight="1">
      <c r="A158" s="38"/>
      <c r="B158" s="39"/>
      <c r="C158" s="236" t="s">
        <v>188</v>
      </c>
      <c r="D158" s="236" t="s">
        <v>131</v>
      </c>
      <c r="E158" s="237" t="s">
        <v>237</v>
      </c>
      <c r="F158" s="238" t="s">
        <v>238</v>
      </c>
      <c r="G158" s="239" t="s">
        <v>239</v>
      </c>
      <c r="H158" s="240">
        <v>16</v>
      </c>
      <c r="I158" s="241"/>
      <c r="J158" s="242">
        <f>ROUND(I158*H158,2)</f>
        <v>0</v>
      </c>
      <c r="K158" s="243"/>
      <c r="L158" s="44"/>
      <c r="M158" s="244" t="s">
        <v>1</v>
      </c>
      <c r="N158" s="245" t="s">
        <v>40</v>
      </c>
      <c r="O158" s="91"/>
      <c r="P158" s="246">
        <f>O158*H158</f>
        <v>0</v>
      </c>
      <c r="Q158" s="246">
        <v>0</v>
      </c>
      <c r="R158" s="246">
        <f>Q158*H158</f>
        <v>0</v>
      </c>
      <c r="S158" s="246">
        <v>0</v>
      </c>
      <c r="T158" s="247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48" t="s">
        <v>135</v>
      </c>
      <c r="AT158" s="248" t="s">
        <v>131</v>
      </c>
      <c r="AU158" s="248" t="s">
        <v>85</v>
      </c>
      <c r="AY158" s="17" t="s">
        <v>128</v>
      </c>
      <c r="BE158" s="249">
        <f>IF(N158="základní",J158,0)</f>
        <v>0</v>
      </c>
      <c r="BF158" s="249">
        <f>IF(N158="snížená",J158,0)</f>
        <v>0</v>
      </c>
      <c r="BG158" s="249">
        <f>IF(N158="zákl. přenesená",J158,0)</f>
        <v>0</v>
      </c>
      <c r="BH158" s="249">
        <f>IF(N158="sníž. přenesená",J158,0)</f>
        <v>0</v>
      </c>
      <c r="BI158" s="249">
        <f>IF(N158="nulová",J158,0)</f>
        <v>0</v>
      </c>
      <c r="BJ158" s="17" t="s">
        <v>83</v>
      </c>
      <c r="BK158" s="249">
        <f>ROUND(I158*H158,2)</f>
        <v>0</v>
      </c>
      <c r="BL158" s="17" t="s">
        <v>135</v>
      </c>
      <c r="BM158" s="248" t="s">
        <v>434</v>
      </c>
    </row>
    <row r="159" s="13" customFormat="1">
      <c r="A159" s="13"/>
      <c r="B159" s="250"/>
      <c r="C159" s="251"/>
      <c r="D159" s="252" t="s">
        <v>137</v>
      </c>
      <c r="E159" s="253" t="s">
        <v>1</v>
      </c>
      <c r="F159" s="254" t="s">
        <v>435</v>
      </c>
      <c r="G159" s="251"/>
      <c r="H159" s="255">
        <v>12</v>
      </c>
      <c r="I159" s="256"/>
      <c r="J159" s="251"/>
      <c r="K159" s="251"/>
      <c r="L159" s="257"/>
      <c r="M159" s="258"/>
      <c r="N159" s="259"/>
      <c r="O159" s="259"/>
      <c r="P159" s="259"/>
      <c r="Q159" s="259"/>
      <c r="R159" s="259"/>
      <c r="S159" s="259"/>
      <c r="T159" s="260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61" t="s">
        <v>137</v>
      </c>
      <c r="AU159" s="261" t="s">
        <v>85</v>
      </c>
      <c r="AV159" s="13" t="s">
        <v>85</v>
      </c>
      <c r="AW159" s="13" t="s">
        <v>31</v>
      </c>
      <c r="AX159" s="13" t="s">
        <v>75</v>
      </c>
      <c r="AY159" s="261" t="s">
        <v>128</v>
      </c>
    </row>
    <row r="160" s="13" customFormat="1">
      <c r="A160" s="13"/>
      <c r="B160" s="250"/>
      <c r="C160" s="251"/>
      <c r="D160" s="252" t="s">
        <v>137</v>
      </c>
      <c r="E160" s="253" t="s">
        <v>1</v>
      </c>
      <c r="F160" s="254" t="s">
        <v>436</v>
      </c>
      <c r="G160" s="251"/>
      <c r="H160" s="255">
        <v>4</v>
      </c>
      <c r="I160" s="256"/>
      <c r="J160" s="251"/>
      <c r="K160" s="251"/>
      <c r="L160" s="257"/>
      <c r="M160" s="258"/>
      <c r="N160" s="259"/>
      <c r="O160" s="259"/>
      <c r="P160" s="259"/>
      <c r="Q160" s="259"/>
      <c r="R160" s="259"/>
      <c r="S160" s="259"/>
      <c r="T160" s="260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61" t="s">
        <v>137</v>
      </c>
      <c r="AU160" s="261" t="s">
        <v>85</v>
      </c>
      <c r="AV160" s="13" t="s">
        <v>85</v>
      </c>
      <c r="AW160" s="13" t="s">
        <v>31</v>
      </c>
      <c r="AX160" s="13" t="s">
        <v>75</v>
      </c>
      <c r="AY160" s="261" t="s">
        <v>128</v>
      </c>
    </row>
    <row r="161" s="14" customFormat="1">
      <c r="A161" s="14"/>
      <c r="B161" s="262"/>
      <c r="C161" s="263"/>
      <c r="D161" s="252" t="s">
        <v>137</v>
      </c>
      <c r="E161" s="264" t="s">
        <v>1</v>
      </c>
      <c r="F161" s="265" t="s">
        <v>140</v>
      </c>
      <c r="G161" s="263"/>
      <c r="H161" s="266">
        <v>16</v>
      </c>
      <c r="I161" s="267"/>
      <c r="J161" s="263"/>
      <c r="K161" s="263"/>
      <c r="L161" s="268"/>
      <c r="M161" s="269"/>
      <c r="N161" s="270"/>
      <c r="O161" s="270"/>
      <c r="P161" s="270"/>
      <c r="Q161" s="270"/>
      <c r="R161" s="270"/>
      <c r="S161" s="270"/>
      <c r="T161" s="271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72" t="s">
        <v>137</v>
      </c>
      <c r="AU161" s="272" t="s">
        <v>85</v>
      </c>
      <c r="AV161" s="14" t="s">
        <v>135</v>
      </c>
      <c r="AW161" s="14" t="s">
        <v>31</v>
      </c>
      <c r="AX161" s="14" t="s">
        <v>83</v>
      </c>
      <c r="AY161" s="272" t="s">
        <v>128</v>
      </c>
    </row>
    <row r="162" s="2" customFormat="1" ht="89.25" customHeight="1">
      <c r="A162" s="38"/>
      <c r="B162" s="39"/>
      <c r="C162" s="236" t="s">
        <v>193</v>
      </c>
      <c r="D162" s="236" t="s">
        <v>131</v>
      </c>
      <c r="E162" s="237" t="s">
        <v>437</v>
      </c>
      <c r="F162" s="238" t="s">
        <v>438</v>
      </c>
      <c r="G162" s="239" t="s">
        <v>156</v>
      </c>
      <c r="H162" s="240">
        <v>1200</v>
      </c>
      <c r="I162" s="241"/>
      <c r="J162" s="242">
        <f>ROUND(I162*H162,2)</f>
        <v>0</v>
      </c>
      <c r="K162" s="243"/>
      <c r="L162" s="44"/>
      <c r="M162" s="244" t="s">
        <v>1</v>
      </c>
      <c r="N162" s="245" t="s">
        <v>40</v>
      </c>
      <c r="O162" s="91"/>
      <c r="P162" s="246">
        <f>O162*H162</f>
        <v>0</v>
      </c>
      <c r="Q162" s="246">
        <v>0</v>
      </c>
      <c r="R162" s="246">
        <f>Q162*H162</f>
        <v>0</v>
      </c>
      <c r="S162" s="246">
        <v>0</v>
      </c>
      <c r="T162" s="247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48" t="s">
        <v>135</v>
      </c>
      <c r="AT162" s="248" t="s">
        <v>131</v>
      </c>
      <c r="AU162" s="248" t="s">
        <v>85</v>
      </c>
      <c r="AY162" s="17" t="s">
        <v>128</v>
      </c>
      <c r="BE162" s="249">
        <f>IF(N162="základní",J162,0)</f>
        <v>0</v>
      </c>
      <c r="BF162" s="249">
        <f>IF(N162="snížená",J162,0)</f>
        <v>0</v>
      </c>
      <c r="BG162" s="249">
        <f>IF(N162="zákl. přenesená",J162,0)</f>
        <v>0</v>
      </c>
      <c r="BH162" s="249">
        <f>IF(N162="sníž. přenesená",J162,0)</f>
        <v>0</v>
      </c>
      <c r="BI162" s="249">
        <f>IF(N162="nulová",J162,0)</f>
        <v>0</v>
      </c>
      <c r="BJ162" s="17" t="s">
        <v>83</v>
      </c>
      <c r="BK162" s="249">
        <f>ROUND(I162*H162,2)</f>
        <v>0</v>
      </c>
      <c r="BL162" s="17" t="s">
        <v>135</v>
      </c>
      <c r="BM162" s="248" t="s">
        <v>439</v>
      </c>
    </row>
    <row r="163" s="2" customFormat="1">
      <c r="A163" s="38"/>
      <c r="B163" s="39"/>
      <c r="C163" s="40"/>
      <c r="D163" s="252" t="s">
        <v>440</v>
      </c>
      <c r="E163" s="40"/>
      <c r="F163" s="297" t="s">
        <v>441</v>
      </c>
      <c r="G163" s="40"/>
      <c r="H163" s="40"/>
      <c r="I163" s="144"/>
      <c r="J163" s="40"/>
      <c r="K163" s="40"/>
      <c r="L163" s="44"/>
      <c r="M163" s="298"/>
      <c r="N163" s="299"/>
      <c r="O163" s="91"/>
      <c r="P163" s="91"/>
      <c r="Q163" s="91"/>
      <c r="R163" s="91"/>
      <c r="S163" s="91"/>
      <c r="T163" s="92"/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T163" s="17" t="s">
        <v>440</v>
      </c>
      <c r="AU163" s="17" t="s">
        <v>85</v>
      </c>
    </row>
    <row r="164" s="13" customFormat="1">
      <c r="A164" s="13"/>
      <c r="B164" s="250"/>
      <c r="C164" s="251"/>
      <c r="D164" s="252" t="s">
        <v>137</v>
      </c>
      <c r="E164" s="253" t="s">
        <v>1</v>
      </c>
      <c r="F164" s="254" t="s">
        <v>442</v>
      </c>
      <c r="G164" s="251"/>
      <c r="H164" s="255">
        <v>1200</v>
      </c>
      <c r="I164" s="256"/>
      <c r="J164" s="251"/>
      <c r="K164" s="251"/>
      <c r="L164" s="257"/>
      <c r="M164" s="258"/>
      <c r="N164" s="259"/>
      <c r="O164" s="259"/>
      <c r="P164" s="259"/>
      <c r="Q164" s="259"/>
      <c r="R164" s="259"/>
      <c r="S164" s="259"/>
      <c r="T164" s="260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61" t="s">
        <v>137</v>
      </c>
      <c r="AU164" s="261" t="s">
        <v>85</v>
      </c>
      <c r="AV164" s="13" t="s">
        <v>85</v>
      </c>
      <c r="AW164" s="13" t="s">
        <v>31</v>
      </c>
      <c r="AX164" s="13" t="s">
        <v>75</v>
      </c>
      <c r="AY164" s="261" t="s">
        <v>128</v>
      </c>
    </row>
    <row r="165" s="14" customFormat="1">
      <c r="A165" s="14"/>
      <c r="B165" s="262"/>
      <c r="C165" s="263"/>
      <c r="D165" s="252" t="s">
        <v>137</v>
      </c>
      <c r="E165" s="264" t="s">
        <v>1</v>
      </c>
      <c r="F165" s="265" t="s">
        <v>140</v>
      </c>
      <c r="G165" s="263"/>
      <c r="H165" s="266">
        <v>1200</v>
      </c>
      <c r="I165" s="267"/>
      <c r="J165" s="263"/>
      <c r="K165" s="263"/>
      <c r="L165" s="268"/>
      <c r="M165" s="269"/>
      <c r="N165" s="270"/>
      <c r="O165" s="270"/>
      <c r="P165" s="270"/>
      <c r="Q165" s="270"/>
      <c r="R165" s="270"/>
      <c r="S165" s="270"/>
      <c r="T165" s="271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72" t="s">
        <v>137</v>
      </c>
      <c r="AU165" s="272" t="s">
        <v>85</v>
      </c>
      <c r="AV165" s="14" t="s">
        <v>135</v>
      </c>
      <c r="AW165" s="14" t="s">
        <v>31</v>
      </c>
      <c r="AX165" s="14" t="s">
        <v>83</v>
      </c>
      <c r="AY165" s="272" t="s">
        <v>128</v>
      </c>
    </row>
    <row r="166" s="2" customFormat="1" ht="78" customHeight="1">
      <c r="A166" s="38"/>
      <c r="B166" s="39"/>
      <c r="C166" s="236" t="s">
        <v>198</v>
      </c>
      <c r="D166" s="236" t="s">
        <v>131</v>
      </c>
      <c r="E166" s="237" t="s">
        <v>443</v>
      </c>
      <c r="F166" s="238" t="s">
        <v>444</v>
      </c>
      <c r="G166" s="239" t="s">
        <v>180</v>
      </c>
      <c r="H166" s="240">
        <v>1</v>
      </c>
      <c r="I166" s="241"/>
      <c r="J166" s="242">
        <f>ROUND(I166*H166,2)</f>
        <v>0</v>
      </c>
      <c r="K166" s="243"/>
      <c r="L166" s="44"/>
      <c r="M166" s="244" t="s">
        <v>1</v>
      </c>
      <c r="N166" s="245" t="s">
        <v>40</v>
      </c>
      <c r="O166" s="91"/>
      <c r="P166" s="246">
        <f>O166*H166</f>
        <v>0</v>
      </c>
      <c r="Q166" s="246">
        <v>0</v>
      </c>
      <c r="R166" s="246">
        <f>Q166*H166</f>
        <v>0</v>
      </c>
      <c r="S166" s="246">
        <v>0</v>
      </c>
      <c r="T166" s="247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48" t="s">
        <v>135</v>
      </c>
      <c r="AT166" s="248" t="s">
        <v>131</v>
      </c>
      <c r="AU166" s="248" t="s">
        <v>85</v>
      </c>
      <c r="AY166" s="17" t="s">
        <v>128</v>
      </c>
      <c r="BE166" s="249">
        <f>IF(N166="základní",J166,0)</f>
        <v>0</v>
      </c>
      <c r="BF166" s="249">
        <f>IF(N166="snížená",J166,0)</f>
        <v>0</v>
      </c>
      <c r="BG166" s="249">
        <f>IF(N166="zákl. přenesená",J166,0)</f>
        <v>0</v>
      </c>
      <c r="BH166" s="249">
        <f>IF(N166="sníž. přenesená",J166,0)</f>
        <v>0</v>
      </c>
      <c r="BI166" s="249">
        <f>IF(N166="nulová",J166,0)</f>
        <v>0</v>
      </c>
      <c r="BJ166" s="17" t="s">
        <v>83</v>
      </c>
      <c r="BK166" s="249">
        <f>ROUND(I166*H166,2)</f>
        <v>0</v>
      </c>
      <c r="BL166" s="17" t="s">
        <v>135</v>
      </c>
      <c r="BM166" s="248" t="s">
        <v>445</v>
      </c>
    </row>
    <row r="167" s="13" customFormat="1">
      <c r="A167" s="13"/>
      <c r="B167" s="250"/>
      <c r="C167" s="251"/>
      <c r="D167" s="252" t="s">
        <v>137</v>
      </c>
      <c r="E167" s="253" t="s">
        <v>1</v>
      </c>
      <c r="F167" s="254" t="s">
        <v>83</v>
      </c>
      <c r="G167" s="251"/>
      <c r="H167" s="255">
        <v>1</v>
      </c>
      <c r="I167" s="256"/>
      <c r="J167" s="251"/>
      <c r="K167" s="251"/>
      <c r="L167" s="257"/>
      <c r="M167" s="258"/>
      <c r="N167" s="259"/>
      <c r="O167" s="259"/>
      <c r="P167" s="259"/>
      <c r="Q167" s="259"/>
      <c r="R167" s="259"/>
      <c r="S167" s="259"/>
      <c r="T167" s="260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61" t="s">
        <v>137</v>
      </c>
      <c r="AU167" s="261" t="s">
        <v>85</v>
      </c>
      <c r="AV167" s="13" t="s">
        <v>85</v>
      </c>
      <c r="AW167" s="13" t="s">
        <v>31</v>
      </c>
      <c r="AX167" s="13" t="s">
        <v>75</v>
      </c>
      <c r="AY167" s="261" t="s">
        <v>128</v>
      </c>
    </row>
    <row r="168" s="14" customFormat="1">
      <c r="A168" s="14"/>
      <c r="B168" s="262"/>
      <c r="C168" s="263"/>
      <c r="D168" s="252" t="s">
        <v>137</v>
      </c>
      <c r="E168" s="264" t="s">
        <v>1</v>
      </c>
      <c r="F168" s="265" t="s">
        <v>140</v>
      </c>
      <c r="G168" s="263"/>
      <c r="H168" s="266">
        <v>1</v>
      </c>
      <c r="I168" s="267"/>
      <c r="J168" s="263"/>
      <c r="K168" s="263"/>
      <c r="L168" s="268"/>
      <c r="M168" s="269"/>
      <c r="N168" s="270"/>
      <c r="O168" s="270"/>
      <c r="P168" s="270"/>
      <c r="Q168" s="270"/>
      <c r="R168" s="270"/>
      <c r="S168" s="270"/>
      <c r="T168" s="271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72" t="s">
        <v>137</v>
      </c>
      <c r="AU168" s="272" t="s">
        <v>85</v>
      </c>
      <c r="AV168" s="14" t="s">
        <v>135</v>
      </c>
      <c r="AW168" s="14" t="s">
        <v>31</v>
      </c>
      <c r="AX168" s="14" t="s">
        <v>83</v>
      </c>
      <c r="AY168" s="272" t="s">
        <v>128</v>
      </c>
    </row>
    <row r="169" s="2" customFormat="1" ht="66.75" customHeight="1">
      <c r="A169" s="38"/>
      <c r="B169" s="39"/>
      <c r="C169" s="236" t="s">
        <v>203</v>
      </c>
      <c r="D169" s="236" t="s">
        <v>131</v>
      </c>
      <c r="E169" s="237" t="s">
        <v>446</v>
      </c>
      <c r="F169" s="238" t="s">
        <v>447</v>
      </c>
      <c r="G169" s="239" t="s">
        <v>134</v>
      </c>
      <c r="H169" s="240">
        <v>100</v>
      </c>
      <c r="I169" s="241"/>
      <c r="J169" s="242">
        <f>ROUND(I169*H169,2)</f>
        <v>0</v>
      </c>
      <c r="K169" s="243"/>
      <c r="L169" s="44"/>
      <c r="M169" s="244" t="s">
        <v>1</v>
      </c>
      <c r="N169" s="245" t="s">
        <v>40</v>
      </c>
      <c r="O169" s="91"/>
      <c r="P169" s="246">
        <f>O169*H169</f>
        <v>0</v>
      </c>
      <c r="Q169" s="246">
        <v>0</v>
      </c>
      <c r="R169" s="246">
        <f>Q169*H169</f>
        <v>0</v>
      </c>
      <c r="S169" s="246">
        <v>0</v>
      </c>
      <c r="T169" s="247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48" t="s">
        <v>135</v>
      </c>
      <c r="AT169" s="248" t="s">
        <v>131</v>
      </c>
      <c r="AU169" s="248" t="s">
        <v>85</v>
      </c>
      <c r="AY169" s="17" t="s">
        <v>128</v>
      </c>
      <c r="BE169" s="249">
        <f>IF(N169="základní",J169,0)</f>
        <v>0</v>
      </c>
      <c r="BF169" s="249">
        <f>IF(N169="snížená",J169,0)</f>
        <v>0</v>
      </c>
      <c r="BG169" s="249">
        <f>IF(N169="zákl. přenesená",J169,0)</f>
        <v>0</v>
      </c>
      <c r="BH169" s="249">
        <f>IF(N169="sníž. přenesená",J169,0)</f>
        <v>0</v>
      </c>
      <c r="BI169" s="249">
        <f>IF(N169="nulová",J169,0)</f>
        <v>0</v>
      </c>
      <c r="BJ169" s="17" t="s">
        <v>83</v>
      </c>
      <c r="BK169" s="249">
        <f>ROUND(I169*H169,2)</f>
        <v>0</v>
      </c>
      <c r="BL169" s="17" t="s">
        <v>135</v>
      </c>
      <c r="BM169" s="248" t="s">
        <v>448</v>
      </c>
    </row>
    <row r="170" s="13" customFormat="1">
      <c r="A170" s="13"/>
      <c r="B170" s="250"/>
      <c r="C170" s="251"/>
      <c r="D170" s="252" t="s">
        <v>137</v>
      </c>
      <c r="E170" s="253" t="s">
        <v>1</v>
      </c>
      <c r="F170" s="254" t="s">
        <v>449</v>
      </c>
      <c r="G170" s="251"/>
      <c r="H170" s="255">
        <v>100</v>
      </c>
      <c r="I170" s="256"/>
      <c r="J170" s="251"/>
      <c r="K170" s="251"/>
      <c r="L170" s="257"/>
      <c r="M170" s="258"/>
      <c r="N170" s="259"/>
      <c r="O170" s="259"/>
      <c r="P170" s="259"/>
      <c r="Q170" s="259"/>
      <c r="R170" s="259"/>
      <c r="S170" s="259"/>
      <c r="T170" s="260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61" t="s">
        <v>137</v>
      </c>
      <c r="AU170" s="261" t="s">
        <v>85</v>
      </c>
      <c r="AV170" s="13" t="s">
        <v>85</v>
      </c>
      <c r="AW170" s="13" t="s">
        <v>31</v>
      </c>
      <c r="AX170" s="13" t="s">
        <v>75</v>
      </c>
      <c r="AY170" s="261" t="s">
        <v>128</v>
      </c>
    </row>
    <row r="171" s="14" customFormat="1">
      <c r="A171" s="14"/>
      <c r="B171" s="262"/>
      <c r="C171" s="263"/>
      <c r="D171" s="252" t="s">
        <v>137</v>
      </c>
      <c r="E171" s="264" t="s">
        <v>1</v>
      </c>
      <c r="F171" s="265" t="s">
        <v>140</v>
      </c>
      <c r="G171" s="263"/>
      <c r="H171" s="266">
        <v>100</v>
      </c>
      <c r="I171" s="267"/>
      <c r="J171" s="263"/>
      <c r="K171" s="263"/>
      <c r="L171" s="268"/>
      <c r="M171" s="269"/>
      <c r="N171" s="270"/>
      <c r="O171" s="270"/>
      <c r="P171" s="270"/>
      <c r="Q171" s="270"/>
      <c r="R171" s="270"/>
      <c r="S171" s="270"/>
      <c r="T171" s="271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72" t="s">
        <v>137</v>
      </c>
      <c r="AU171" s="272" t="s">
        <v>85</v>
      </c>
      <c r="AV171" s="14" t="s">
        <v>135</v>
      </c>
      <c r="AW171" s="14" t="s">
        <v>31</v>
      </c>
      <c r="AX171" s="14" t="s">
        <v>83</v>
      </c>
      <c r="AY171" s="272" t="s">
        <v>128</v>
      </c>
    </row>
    <row r="172" s="2" customFormat="1" ht="44.25" customHeight="1">
      <c r="A172" s="38"/>
      <c r="B172" s="39"/>
      <c r="C172" s="236" t="s">
        <v>208</v>
      </c>
      <c r="D172" s="236" t="s">
        <v>131</v>
      </c>
      <c r="E172" s="237" t="s">
        <v>450</v>
      </c>
      <c r="F172" s="238" t="s">
        <v>451</v>
      </c>
      <c r="G172" s="239" t="s">
        <v>257</v>
      </c>
      <c r="H172" s="240">
        <v>200</v>
      </c>
      <c r="I172" s="241"/>
      <c r="J172" s="242">
        <f>ROUND(I172*H172,2)</f>
        <v>0</v>
      </c>
      <c r="K172" s="243"/>
      <c r="L172" s="44"/>
      <c r="M172" s="244" t="s">
        <v>1</v>
      </c>
      <c r="N172" s="245" t="s">
        <v>40</v>
      </c>
      <c r="O172" s="91"/>
      <c r="P172" s="246">
        <f>O172*H172</f>
        <v>0</v>
      </c>
      <c r="Q172" s="246">
        <v>0</v>
      </c>
      <c r="R172" s="246">
        <f>Q172*H172</f>
        <v>0</v>
      </c>
      <c r="S172" s="246">
        <v>0</v>
      </c>
      <c r="T172" s="247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48" t="s">
        <v>135</v>
      </c>
      <c r="AT172" s="248" t="s">
        <v>131</v>
      </c>
      <c r="AU172" s="248" t="s">
        <v>85</v>
      </c>
      <c r="AY172" s="17" t="s">
        <v>128</v>
      </c>
      <c r="BE172" s="249">
        <f>IF(N172="základní",J172,0)</f>
        <v>0</v>
      </c>
      <c r="BF172" s="249">
        <f>IF(N172="snížená",J172,0)</f>
        <v>0</v>
      </c>
      <c r="BG172" s="249">
        <f>IF(N172="zákl. přenesená",J172,0)</f>
        <v>0</v>
      </c>
      <c r="BH172" s="249">
        <f>IF(N172="sníž. přenesená",J172,0)</f>
        <v>0</v>
      </c>
      <c r="BI172" s="249">
        <f>IF(N172="nulová",J172,0)</f>
        <v>0</v>
      </c>
      <c r="BJ172" s="17" t="s">
        <v>83</v>
      </c>
      <c r="BK172" s="249">
        <f>ROUND(I172*H172,2)</f>
        <v>0</v>
      </c>
      <c r="BL172" s="17" t="s">
        <v>135</v>
      </c>
      <c r="BM172" s="248" t="s">
        <v>452</v>
      </c>
    </row>
    <row r="173" s="13" customFormat="1">
      <c r="A173" s="13"/>
      <c r="B173" s="250"/>
      <c r="C173" s="251"/>
      <c r="D173" s="252" t="s">
        <v>137</v>
      </c>
      <c r="E173" s="253" t="s">
        <v>1</v>
      </c>
      <c r="F173" s="254" t="s">
        <v>345</v>
      </c>
      <c r="G173" s="251"/>
      <c r="H173" s="255">
        <v>200</v>
      </c>
      <c r="I173" s="256"/>
      <c r="J173" s="251"/>
      <c r="K173" s="251"/>
      <c r="L173" s="257"/>
      <c r="M173" s="258"/>
      <c r="N173" s="259"/>
      <c r="O173" s="259"/>
      <c r="P173" s="259"/>
      <c r="Q173" s="259"/>
      <c r="R173" s="259"/>
      <c r="S173" s="259"/>
      <c r="T173" s="260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61" t="s">
        <v>137</v>
      </c>
      <c r="AU173" s="261" t="s">
        <v>85</v>
      </c>
      <c r="AV173" s="13" t="s">
        <v>85</v>
      </c>
      <c r="AW173" s="13" t="s">
        <v>31</v>
      </c>
      <c r="AX173" s="13" t="s">
        <v>75</v>
      </c>
      <c r="AY173" s="261" t="s">
        <v>128</v>
      </c>
    </row>
    <row r="174" s="14" customFormat="1">
      <c r="A174" s="14"/>
      <c r="B174" s="262"/>
      <c r="C174" s="263"/>
      <c r="D174" s="252" t="s">
        <v>137</v>
      </c>
      <c r="E174" s="264" t="s">
        <v>1</v>
      </c>
      <c r="F174" s="265" t="s">
        <v>140</v>
      </c>
      <c r="G174" s="263"/>
      <c r="H174" s="266">
        <v>200</v>
      </c>
      <c r="I174" s="267"/>
      <c r="J174" s="263"/>
      <c r="K174" s="263"/>
      <c r="L174" s="268"/>
      <c r="M174" s="269"/>
      <c r="N174" s="270"/>
      <c r="O174" s="270"/>
      <c r="P174" s="270"/>
      <c r="Q174" s="270"/>
      <c r="R174" s="270"/>
      <c r="S174" s="270"/>
      <c r="T174" s="271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72" t="s">
        <v>137</v>
      </c>
      <c r="AU174" s="272" t="s">
        <v>85</v>
      </c>
      <c r="AV174" s="14" t="s">
        <v>135</v>
      </c>
      <c r="AW174" s="14" t="s">
        <v>31</v>
      </c>
      <c r="AX174" s="14" t="s">
        <v>83</v>
      </c>
      <c r="AY174" s="272" t="s">
        <v>128</v>
      </c>
    </row>
    <row r="175" s="12" customFormat="1" ht="25.92" customHeight="1">
      <c r="A175" s="12"/>
      <c r="B175" s="220"/>
      <c r="C175" s="221"/>
      <c r="D175" s="222" t="s">
        <v>74</v>
      </c>
      <c r="E175" s="223" t="s">
        <v>266</v>
      </c>
      <c r="F175" s="223" t="s">
        <v>267</v>
      </c>
      <c r="G175" s="221"/>
      <c r="H175" s="221"/>
      <c r="I175" s="224"/>
      <c r="J175" s="225">
        <f>BK175</f>
        <v>0</v>
      </c>
      <c r="K175" s="221"/>
      <c r="L175" s="226"/>
      <c r="M175" s="227"/>
      <c r="N175" s="228"/>
      <c r="O175" s="228"/>
      <c r="P175" s="229">
        <f>SUM(P176:P182)</f>
        <v>0</v>
      </c>
      <c r="Q175" s="228"/>
      <c r="R175" s="229">
        <f>SUM(R176:R182)</f>
        <v>0</v>
      </c>
      <c r="S175" s="228"/>
      <c r="T175" s="230">
        <f>SUM(T176:T182)</f>
        <v>0</v>
      </c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R175" s="231" t="s">
        <v>135</v>
      </c>
      <c r="AT175" s="232" t="s">
        <v>74</v>
      </c>
      <c r="AU175" s="232" t="s">
        <v>75</v>
      </c>
      <c r="AY175" s="231" t="s">
        <v>128</v>
      </c>
      <c r="BK175" s="233">
        <f>SUM(BK176:BK182)</f>
        <v>0</v>
      </c>
    </row>
    <row r="176" s="2" customFormat="1" ht="178.5" customHeight="1">
      <c r="A176" s="38"/>
      <c r="B176" s="39"/>
      <c r="C176" s="236" t="s">
        <v>220</v>
      </c>
      <c r="D176" s="236" t="s">
        <v>131</v>
      </c>
      <c r="E176" s="237" t="s">
        <v>453</v>
      </c>
      <c r="F176" s="238" t="s">
        <v>454</v>
      </c>
      <c r="G176" s="239" t="s">
        <v>150</v>
      </c>
      <c r="H176" s="240">
        <v>20</v>
      </c>
      <c r="I176" s="241"/>
      <c r="J176" s="242">
        <f>ROUND(I176*H176,2)</f>
        <v>0</v>
      </c>
      <c r="K176" s="243"/>
      <c r="L176" s="44"/>
      <c r="M176" s="244" t="s">
        <v>1</v>
      </c>
      <c r="N176" s="245" t="s">
        <v>40</v>
      </c>
      <c r="O176" s="91"/>
      <c r="P176" s="246">
        <f>O176*H176</f>
        <v>0</v>
      </c>
      <c r="Q176" s="246">
        <v>0</v>
      </c>
      <c r="R176" s="246">
        <f>Q176*H176</f>
        <v>0</v>
      </c>
      <c r="S176" s="246">
        <v>0</v>
      </c>
      <c r="T176" s="247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48" t="s">
        <v>271</v>
      </c>
      <c r="AT176" s="248" t="s">
        <v>131</v>
      </c>
      <c r="AU176" s="248" t="s">
        <v>83</v>
      </c>
      <c r="AY176" s="17" t="s">
        <v>128</v>
      </c>
      <c r="BE176" s="249">
        <f>IF(N176="základní",J176,0)</f>
        <v>0</v>
      </c>
      <c r="BF176" s="249">
        <f>IF(N176="snížená",J176,0)</f>
        <v>0</v>
      </c>
      <c r="BG176" s="249">
        <f>IF(N176="zákl. přenesená",J176,0)</f>
        <v>0</v>
      </c>
      <c r="BH176" s="249">
        <f>IF(N176="sníž. přenesená",J176,0)</f>
        <v>0</v>
      </c>
      <c r="BI176" s="249">
        <f>IF(N176="nulová",J176,0)</f>
        <v>0</v>
      </c>
      <c r="BJ176" s="17" t="s">
        <v>83</v>
      </c>
      <c r="BK176" s="249">
        <f>ROUND(I176*H176,2)</f>
        <v>0</v>
      </c>
      <c r="BL176" s="17" t="s">
        <v>271</v>
      </c>
      <c r="BM176" s="248" t="s">
        <v>455</v>
      </c>
    </row>
    <row r="177" s="13" customFormat="1">
      <c r="A177" s="13"/>
      <c r="B177" s="250"/>
      <c r="C177" s="251"/>
      <c r="D177" s="252" t="s">
        <v>137</v>
      </c>
      <c r="E177" s="253" t="s">
        <v>1</v>
      </c>
      <c r="F177" s="254" t="s">
        <v>399</v>
      </c>
      <c r="G177" s="251"/>
      <c r="H177" s="255">
        <v>20</v>
      </c>
      <c r="I177" s="256"/>
      <c r="J177" s="251"/>
      <c r="K177" s="251"/>
      <c r="L177" s="257"/>
      <c r="M177" s="258"/>
      <c r="N177" s="259"/>
      <c r="O177" s="259"/>
      <c r="P177" s="259"/>
      <c r="Q177" s="259"/>
      <c r="R177" s="259"/>
      <c r="S177" s="259"/>
      <c r="T177" s="260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61" t="s">
        <v>137</v>
      </c>
      <c r="AU177" s="261" t="s">
        <v>83</v>
      </c>
      <c r="AV177" s="13" t="s">
        <v>85</v>
      </c>
      <c r="AW177" s="13" t="s">
        <v>31</v>
      </c>
      <c r="AX177" s="13" t="s">
        <v>75</v>
      </c>
      <c r="AY177" s="261" t="s">
        <v>128</v>
      </c>
    </row>
    <row r="178" s="14" customFormat="1">
      <c r="A178" s="14"/>
      <c r="B178" s="262"/>
      <c r="C178" s="263"/>
      <c r="D178" s="252" t="s">
        <v>137</v>
      </c>
      <c r="E178" s="264" t="s">
        <v>1</v>
      </c>
      <c r="F178" s="265" t="s">
        <v>140</v>
      </c>
      <c r="G178" s="263"/>
      <c r="H178" s="266">
        <v>20</v>
      </c>
      <c r="I178" s="267"/>
      <c r="J178" s="263"/>
      <c r="K178" s="263"/>
      <c r="L178" s="268"/>
      <c r="M178" s="269"/>
      <c r="N178" s="270"/>
      <c r="O178" s="270"/>
      <c r="P178" s="270"/>
      <c r="Q178" s="270"/>
      <c r="R178" s="270"/>
      <c r="S178" s="270"/>
      <c r="T178" s="271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72" t="s">
        <v>137</v>
      </c>
      <c r="AU178" s="272" t="s">
        <v>83</v>
      </c>
      <c r="AV178" s="14" t="s">
        <v>135</v>
      </c>
      <c r="AW178" s="14" t="s">
        <v>31</v>
      </c>
      <c r="AX178" s="14" t="s">
        <v>83</v>
      </c>
      <c r="AY178" s="272" t="s">
        <v>128</v>
      </c>
    </row>
    <row r="179" s="2" customFormat="1" ht="178.5" customHeight="1">
      <c r="A179" s="38"/>
      <c r="B179" s="39"/>
      <c r="C179" s="236" t="s">
        <v>215</v>
      </c>
      <c r="D179" s="236" t="s">
        <v>131</v>
      </c>
      <c r="E179" s="237" t="s">
        <v>284</v>
      </c>
      <c r="F179" s="238" t="s">
        <v>285</v>
      </c>
      <c r="G179" s="239" t="s">
        <v>150</v>
      </c>
      <c r="H179" s="240">
        <v>3780</v>
      </c>
      <c r="I179" s="241"/>
      <c r="J179" s="242">
        <f>ROUND(I179*H179,2)</f>
        <v>0</v>
      </c>
      <c r="K179" s="243"/>
      <c r="L179" s="44"/>
      <c r="M179" s="244" t="s">
        <v>1</v>
      </c>
      <c r="N179" s="245" t="s">
        <v>40</v>
      </c>
      <c r="O179" s="91"/>
      <c r="P179" s="246">
        <f>O179*H179</f>
        <v>0</v>
      </c>
      <c r="Q179" s="246">
        <v>0</v>
      </c>
      <c r="R179" s="246">
        <f>Q179*H179</f>
        <v>0</v>
      </c>
      <c r="S179" s="246">
        <v>0</v>
      </c>
      <c r="T179" s="247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48" t="s">
        <v>271</v>
      </c>
      <c r="AT179" s="248" t="s">
        <v>131</v>
      </c>
      <c r="AU179" s="248" t="s">
        <v>83</v>
      </c>
      <c r="AY179" s="17" t="s">
        <v>128</v>
      </c>
      <c r="BE179" s="249">
        <f>IF(N179="základní",J179,0)</f>
        <v>0</v>
      </c>
      <c r="BF179" s="249">
        <f>IF(N179="snížená",J179,0)</f>
        <v>0</v>
      </c>
      <c r="BG179" s="249">
        <f>IF(N179="zákl. přenesená",J179,0)</f>
        <v>0</v>
      </c>
      <c r="BH179" s="249">
        <f>IF(N179="sníž. přenesená",J179,0)</f>
        <v>0</v>
      </c>
      <c r="BI179" s="249">
        <f>IF(N179="nulová",J179,0)</f>
        <v>0</v>
      </c>
      <c r="BJ179" s="17" t="s">
        <v>83</v>
      </c>
      <c r="BK179" s="249">
        <f>ROUND(I179*H179,2)</f>
        <v>0</v>
      </c>
      <c r="BL179" s="17" t="s">
        <v>271</v>
      </c>
      <c r="BM179" s="248" t="s">
        <v>456</v>
      </c>
    </row>
    <row r="180" s="13" customFormat="1">
      <c r="A180" s="13"/>
      <c r="B180" s="250"/>
      <c r="C180" s="251"/>
      <c r="D180" s="252" t="s">
        <v>137</v>
      </c>
      <c r="E180" s="253" t="s">
        <v>1</v>
      </c>
      <c r="F180" s="254" t="s">
        <v>457</v>
      </c>
      <c r="G180" s="251"/>
      <c r="H180" s="255">
        <v>3726</v>
      </c>
      <c r="I180" s="256"/>
      <c r="J180" s="251"/>
      <c r="K180" s="251"/>
      <c r="L180" s="257"/>
      <c r="M180" s="258"/>
      <c r="N180" s="259"/>
      <c r="O180" s="259"/>
      <c r="P180" s="259"/>
      <c r="Q180" s="259"/>
      <c r="R180" s="259"/>
      <c r="S180" s="259"/>
      <c r="T180" s="260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61" t="s">
        <v>137</v>
      </c>
      <c r="AU180" s="261" t="s">
        <v>83</v>
      </c>
      <c r="AV180" s="13" t="s">
        <v>85</v>
      </c>
      <c r="AW180" s="13" t="s">
        <v>31</v>
      </c>
      <c r="AX180" s="13" t="s">
        <v>75</v>
      </c>
      <c r="AY180" s="261" t="s">
        <v>128</v>
      </c>
    </row>
    <row r="181" s="13" customFormat="1">
      <c r="A181" s="13"/>
      <c r="B181" s="250"/>
      <c r="C181" s="251"/>
      <c r="D181" s="252" t="s">
        <v>137</v>
      </c>
      <c r="E181" s="253" t="s">
        <v>1</v>
      </c>
      <c r="F181" s="254" t="s">
        <v>355</v>
      </c>
      <c r="G181" s="251"/>
      <c r="H181" s="255">
        <v>54</v>
      </c>
      <c r="I181" s="256"/>
      <c r="J181" s="251"/>
      <c r="K181" s="251"/>
      <c r="L181" s="257"/>
      <c r="M181" s="258"/>
      <c r="N181" s="259"/>
      <c r="O181" s="259"/>
      <c r="P181" s="259"/>
      <c r="Q181" s="259"/>
      <c r="R181" s="259"/>
      <c r="S181" s="259"/>
      <c r="T181" s="260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61" t="s">
        <v>137</v>
      </c>
      <c r="AU181" s="261" t="s">
        <v>83</v>
      </c>
      <c r="AV181" s="13" t="s">
        <v>85</v>
      </c>
      <c r="AW181" s="13" t="s">
        <v>31</v>
      </c>
      <c r="AX181" s="13" t="s">
        <v>75</v>
      </c>
      <c r="AY181" s="261" t="s">
        <v>128</v>
      </c>
    </row>
    <row r="182" s="14" customFormat="1">
      <c r="A182" s="14"/>
      <c r="B182" s="262"/>
      <c r="C182" s="263"/>
      <c r="D182" s="252" t="s">
        <v>137</v>
      </c>
      <c r="E182" s="264" t="s">
        <v>1</v>
      </c>
      <c r="F182" s="265" t="s">
        <v>140</v>
      </c>
      <c r="G182" s="263"/>
      <c r="H182" s="266">
        <v>3780</v>
      </c>
      <c r="I182" s="267"/>
      <c r="J182" s="263"/>
      <c r="K182" s="263"/>
      <c r="L182" s="268"/>
      <c r="M182" s="294"/>
      <c r="N182" s="295"/>
      <c r="O182" s="295"/>
      <c r="P182" s="295"/>
      <c r="Q182" s="295"/>
      <c r="R182" s="295"/>
      <c r="S182" s="295"/>
      <c r="T182" s="296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72" t="s">
        <v>137</v>
      </c>
      <c r="AU182" s="272" t="s">
        <v>83</v>
      </c>
      <c r="AV182" s="14" t="s">
        <v>135</v>
      </c>
      <c r="AW182" s="14" t="s">
        <v>31</v>
      </c>
      <c r="AX182" s="14" t="s">
        <v>83</v>
      </c>
      <c r="AY182" s="272" t="s">
        <v>128</v>
      </c>
    </row>
    <row r="183" s="2" customFormat="1" ht="6.96" customHeight="1">
      <c r="A183" s="38"/>
      <c r="B183" s="66"/>
      <c r="C183" s="67"/>
      <c r="D183" s="67"/>
      <c r="E183" s="67"/>
      <c r="F183" s="67"/>
      <c r="G183" s="67"/>
      <c r="H183" s="67"/>
      <c r="I183" s="183"/>
      <c r="J183" s="67"/>
      <c r="K183" s="67"/>
      <c r="L183" s="44"/>
      <c r="M183" s="38"/>
      <c r="O183" s="38"/>
      <c r="P183" s="38"/>
      <c r="Q183" s="38"/>
      <c r="R183" s="38"/>
      <c r="S183" s="38"/>
      <c r="T183" s="38"/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</row>
  </sheetData>
  <sheetProtection sheet="1" autoFilter="0" formatColumns="0" formatRows="0" objects="1" scenarios="1" spinCount="100000" saltValue="S1wexw8CE3yzR5Vln5o+9s8IDeV+6H6iD8VFDyE6zFlgKAXNV3VWM8smlE4sfovbOr5sBCrZNTUmQ/EexMxzJA==" hashValue="pKz4ikB34jH5tyPrQ1i9GyZt9AH3y1qeY0EJuKvdmoLr8upLQg4PGk78XaKNup7fEK5EriigF/saOeVvFxCJrg==" algorithmName="SHA-512" password="CC35"/>
  <autoFilter ref="C118:K182"/>
  <mergeCells count="9">
    <mergeCell ref="E7:H7"/>
    <mergeCell ref="E9:H9"/>
    <mergeCell ref="E18:H18"/>
    <mergeCell ref="E27:H27"/>
    <mergeCell ref="E85:H85"/>
    <mergeCell ref="E87:H87"/>
    <mergeCell ref="E109:H109"/>
    <mergeCell ref="E111:H11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36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6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94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9"/>
      <c r="J3" s="138"/>
      <c r="K3" s="138"/>
      <c r="L3" s="20"/>
      <c r="AT3" s="17" t="s">
        <v>85</v>
      </c>
    </row>
    <row r="4" s="1" customFormat="1" ht="24.96" customHeight="1">
      <c r="B4" s="20"/>
      <c r="D4" s="140" t="s">
        <v>101</v>
      </c>
      <c r="I4" s="136"/>
      <c r="L4" s="20"/>
      <c r="M4" s="141" t="s">
        <v>10</v>
      </c>
      <c r="AT4" s="17" t="s">
        <v>4</v>
      </c>
    </row>
    <row r="5" s="1" customFormat="1" ht="6.96" customHeight="1">
      <c r="B5" s="20"/>
      <c r="I5" s="136"/>
      <c r="L5" s="20"/>
    </row>
    <row r="6" s="1" customFormat="1" ht="12" customHeight="1">
      <c r="B6" s="20"/>
      <c r="D6" s="142" t="s">
        <v>16</v>
      </c>
      <c r="I6" s="136"/>
      <c r="L6" s="20"/>
    </row>
    <row r="7" s="1" customFormat="1" ht="16.5" customHeight="1">
      <c r="B7" s="20"/>
      <c r="E7" s="143" t="str">
        <f>'Rekapitulace stavby'!K6</f>
        <v>24-Oprava trati v úseku Kladno-Hostivice</v>
      </c>
      <c r="F7" s="142"/>
      <c r="G7" s="142"/>
      <c r="H7" s="142"/>
      <c r="I7" s="136"/>
      <c r="L7" s="20"/>
    </row>
    <row r="8" s="2" customFormat="1" ht="12" customHeight="1">
      <c r="A8" s="38"/>
      <c r="B8" s="44"/>
      <c r="C8" s="38"/>
      <c r="D8" s="142" t="s">
        <v>102</v>
      </c>
      <c r="E8" s="38"/>
      <c r="F8" s="38"/>
      <c r="G8" s="38"/>
      <c r="H8" s="38"/>
      <c r="I8" s="144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5" t="s">
        <v>458</v>
      </c>
      <c r="F9" s="38"/>
      <c r="G9" s="38"/>
      <c r="H9" s="38"/>
      <c r="I9" s="144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144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2" t="s">
        <v>18</v>
      </c>
      <c r="E11" s="38"/>
      <c r="F11" s="146" t="s">
        <v>1</v>
      </c>
      <c r="G11" s="38"/>
      <c r="H11" s="38"/>
      <c r="I11" s="147" t="s">
        <v>19</v>
      </c>
      <c r="J11" s="146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2" t="s">
        <v>20</v>
      </c>
      <c r="E12" s="38"/>
      <c r="F12" s="146" t="s">
        <v>21</v>
      </c>
      <c r="G12" s="38"/>
      <c r="H12" s="38"/>
      <c r="I12" s="147" t="s">
        <v>22</v>
      </c>
      <c r="J12" s="148" t="str">
        <f>'Rekapitulace stavby'!AN8</f>
        <v>10. 3. 2020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144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2" t="s">
        <v>24</v>
      </c>
      <c r="E14" s="38"/>
      <c r="F14" s="38"/>
      <c r="G14" s="38"/>
      <c r="H14" s="38"/>
      <c r="I14" s="147" t="s">
        <v>25</v>
      </c>
      <c r="J14" s="146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6" t="s">
        <v>26</v>
      </c>
      <c r="F15" s="38"/>
      <c r="G15" s="38"/>
      <c r="H15" s="38"/>
      <c r="I15" s="147" t="s">
        <v>27</v>
      </c>
      <c r="J15" s="146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144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2" t="s">
        <v>28</v>
      </c>
      <c r="E17" s="38"/>
      <c r="F17" s="38"/>
      <c r="G17" s="38"/>
      <c r="H17" s="38"/>
      <c r="I17" s="147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6"/>
      <c r="G18" s="146"/>
      <c r="H18" s="146"/>
      <c r="I18" s="147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144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2" t="s">
        <v>30</v>
      </c>
      <c r="E20" s="38"/>
      <c r="F20" s="38"/>
      <c r="G20" s="38"/>
      <c r="H20" s="38"/>
      <c r="I20" s="147" t="s">
        <v>25</v>
      </c>
      <c r="J20" s="146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6" t="str">
        <f>IF('Rekapitulace stavby'!E17="","",'Rekapitulace stavby'!E17)</f>
        <v xml:space="preserve"> </v>
      </c>
      <c r="F21" s="38"/>
      <c r="G21" s="38"/>
      <c r="H21" s="38"/>
      <c r="I21" s="147" t="s">
        <v>27</v>
      </c>
      <c r="J21" s="146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144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2" t="s">
        <v>32</v>
      </c>
      <c r="E23" s="38"/>
      <c r="F23" s="38"/>
      <c r="G23" s="38"/>
      <c r="H23" s="38"/>
      <c r="I23" s="147" t="s">
        <v>25</v>
      </c>
      <c r="J23" s="146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6" t="s">
        <v>33</v>
      </c>
      <c r="F24" s="38"/>
      <c r="G24" s="38"/>
      <c r="H24" s="38"/>
      <c r="I24" s="147" t="s">
        <v>27</v>
      </c>
      <c r="J24" s="146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144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2" t="s">
        <v>34</v>
      </c>
      <c r="E26" s="38"/>
      <c r="F26" s="38"/>
      <c r="G26" s="38"/>
      <c r="H26" s="38"/>
      <c r="I26" s="144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9"/>
      <c r="B27" s="150"/>
      <c r="C27" s="149"/>
      <c r="D27" s="149"/>
      <c r="E27" s="151" t="s">
        <v>1</v>
      </c>
      <c r="F27" s="151"/>
      <c r="G27" s="151"/>
      <c r="H27" s="151"/>
      <c r="I27" s="152"/>
      <c r="J27" s="149"/>
      <c r="K27" s="149"/>
      <c r="L27" s="153"/>
      <c r="S27" s="149"/>
      <c r="T27" s="149"/>
      <c r="U27" s="149"/>
      <c r="V27" s="149"/>
      <c r="W27" s="149"/>
      <c r="X27" s="149"/>
      <c r="Y27" s="149"/>
      <c r="Z27" s="149"/>
      <c r="AA27" s="149"/>
      <c r="AB27" s="149"/>
      <c r="AC27" s="149"/>
      <c r="AD27" s="149"/>
      <c r="AE27" s="149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144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54"/>
      <c r="E29" s="154"/>
      <c r="F29" s="154"/>
      <c r="G29" s="154"/>
      <c r="H29" s="154"/>
      <c r="I29" s="155"/>
      <c r="J29" s="154"/>
      <c r="K29" s="154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6" t="s">
        <v>35</v>
      </c>
      <c r="E30" s="38"/>
      <c r="F30" s="38"/>
      <c r="G30" s="38"/>
      <c r="H30" s="38"/>
      <c r="I30" s="144"/>
      <c r="J30" s="157">
        <f>ROUND(J120,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4"/>
      <c r="E31" s="154"/>
      <c r="F31" s="154"/>
      <c r="G31" s="154"/>
      <c r="H31" s="154"/>
      <c r="I31" s="155"/>
      <c r="J31" s="154"/>
      <c r="K31" s="154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8" t="s">
        <v>37</v>
      </c>
      <c r="G32" s="38"/>
      <c r="H32" s="38"/>
      <c r="I32" s="159" t="s">
        <v>36</v>
      </c>
      <c r="J32" s="158" t="s">
        <v>38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60" t="s">
        <v>39</v>
      </c>
      <c r="E33" s="142" t="s">
        <v>40</v>
      </c>
      <c r="F33" s="161">
        <f>ROUND((SUM(BE120:BE187)),  2)</f>
        <v>0</v>
      </c>
      <c r="G33" s="38"/>
      <c r="H33" s="38"/>
      <c r="I33" s="162">
        <v>0.20999999999999999</v>
      </c>
      <c r="J33" s="161">
        <f>ROUND(((SUM(BE120:BE187))*I33),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2" t="s">
        <v>41</v>
      </c>
      <c r="F34" s="161">
        <f>ROUND((SUM(BF120:BF187)),  2)</f>
        <v>0</v>
      </c>
      <c r="G34" s="38"/>
      <c r="H34" s="38"/>
      <c r="I34" s="162">
        <v>0.14999999999999999</v>
      </c>
      <c r="J34" s="161">
        <f>ROUND(((SUM(BF120:BF187))*I34),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2" t="s">
        <v>42</v>
      </c>
      <c r="F35" s="161">
        <f>ROUND((SUM(BG120:BG187)),  2)</f>
        <v>0</v>
      </c>
      <c r="G35" s="38"/>
      <c r="H35" s="38"/>
      <c r="I35" s="162">
        <v>0.20999999999999999</v>
      </c>
      <c r="J35" s="161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2" t="s">
        <v>43</v>
      </c>
      <c r="F36" s="161">
        <f>ROUND((SUM(BH120:BH187)),  2)</f>
        <v>0</v>
      </c>
      <c r="G36" s="38"/>
      <c r="H36" s="38"/>
      <c r="I36" s="162">
        <v>0.14999999999999999</v>
      </c>
      <c r="J36" s="161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2" t="s">
        <v>44</v>
      </c>
      <c r="F37" s="161">
        <f>ROUND((SUM(BI120:BI187)),  2)</f>
        <v>0</v>
      </c>
      <c r="G37" s="38"/>
      <c r="H37" s="38"/>
      <c r="I37" s="162">
        <v>0</v>
      </c>
      <c r="J37" s="161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144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63"/>
      <c r="D39" s="164" t="s">
        <v>45</v>
      </c>
      <c r="E39" s="165"/>
      <c r="F39" s="165"/>
      <c r="G39" s="166" t="s">
        <v>46</v>
      </c>
      <c r="H39" s="167" t="s">
        <v>47</v>
      </c>
      <c r="I39" s="168"/>
      <c r="J39" s="169">
        <f>SUM(J30:J37)</f>
        <v>0</v>
      </c>
      <c r="K39" s="170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144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I41" s="136"/>
      <c r="L41" s="20"/>
    </row>
    <row r="42" s="1" customFormat="1" ht="14.4" customHeight="1">
      <c r="B42" s="20"/>
      <c r="I42" s="136"/>
      <c r="L42" s="20"/>
    </row>
    <row r="43" s="1" customFormat="1" ht="14.4" customHeight="1">
      <c r="B43" s="20"/>
      <c r="I43" s="136"/>
      <c r="L43" s="20"/>
    </row>
    <row r="44" s="1" customFormat="1" ht="14.4" customHeight="1">
      <c r="B44" s="20"/>
      <c r="I44" s="136"/>
      <c r="L44" s="20"/>
    </row>
    <row r="45" s="1" customFormat="1" ht="14.4" customHeight="1">
      <c r="B45" s="20"/>
      <c r="I45" s="136"/>
      <c r="L45" s="20"/>
    </row>
    <row r="46" s="1" customFormat="1" ht="14.4" customHeight="1">
      <c r="B46" s="20"/>
      <c r="I46" s="136"/>
      <c r="L46" s="20"/>
    </row>
    <row r="47" s="1" customFormat="1" ht="14.4" customHeight="1">
      <c r="B47" s="20"/>
      <c r="I47" s="136"/>
      <c r="L47" s="20"/>
    </row>
    <row r="48" s="1" customFormat="1" ht="14.4" customHeight="1">
      <c r="B48" s="20"/>
      <c r="I48" s="136"/>
      <c r="L48" s="20"/>
    </row>
    <row r="49" s="1" customFormat="1" ht="14.4" customHeight="1">
      <c r="B49" s="20"/>
      <c r="I49" s="136"/>
      <c r="L49" s="20"/>
    </row>
    <row r="50" s="2" customFormat="1" ht="14.4" customHeight="1">
      <c r="B50" s="63"/>
      <c r="D50" s="171" t="s">
        <v>48</v>
      </c>
      <c r="E50" s="172"/>
      <c r="F50" s="172"/>
      <c r="G50" s="171" t="s">
        <v>49</v>
      </c>
      <c r="H50" s="172"/>
      <c r="I50" s="173"/>
      <c r="J50" s="172"/>
      <c r="K50" s="172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4" t="s">
        <v>50</v>
      </c>
      <c r="E61" s="175"/>
      <c r="F61" s="176" t="s">
        <v>51</v>
      </c>
      <c r="G61" s="174" t="s">
        <v>50</v>
      </c>
      <c r="H61" s="175"/>
      <c r="I61" s="177"/>
      <c r="J61" s="178" t="s">
        <v>51</v>
      </c>
      <c r="K61" s="175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1" t="s">
        <v>52</v>
      </c>
      <c r="E65" s="179"/>
      <c r="F65" s="179"/>
      <c r="G65" s="171" t="s">
        <v>53</v>
      </c>
      <c r="H65" s="179"/>
      <c r="I65" s="180"/>
      <c r="J65" s="179"/>
      <c r="K65" s="17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4" t="s">
        <v>50</v>
      </c>
      <c r="E76" s="175"/>
      <c r="F76" s="176" t="s">
        <v>51</v>
      </c>
      <c r="G76" s="174" t="s">
        <v>50</v>
      </c>
      <c r="H76" s="175"/>
      <c r="I76" s="177"/>
      <c r="J76" s="178" t="s">
        <v>51</v>
      </c>
      <c r="K76" s="175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81"/>
      <c r="C77" s="182"/>
      <c r="D77" s="182"/>
      <c r="E77" s="182"/>
      <c r="F77" s="182"/>
      <c r="G77" s="182"/>
      <c r="H77" s="182"/>
      <c r="I77" s="183"/>
      <c r="J77" s="182"/>
      <c r="K77" s="182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4"/>
      <c r="C81" s="185"/>
      <c r="D81" s="185"/>
      <c r="E81" s="185"/>
      <c r="F81" s="185"/>
      <c r="G81" s="185"/>
      <c r="H81" s="185"/>
      <c r="I81" s="186"/>
      <c r="J81" s="185"/>
      <c r="K81" s="185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104</v>
      </c>
      <c r="D82" s="40"/>
      <c r="E82" s="40"/>
      <c r="F82" s="40"/>
      <c r="G82" s="40"/>
      <c r="H82" s="40"/>
      <c r="I82" s="144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144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144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7" t="str">
        <f>E7</f>
        <v>24-Oprava trati v úseku Kladno-Hostivice</v>
      </c>
      <c r="F85" s="32"/>
      <c r="G85" s="32"/>
      <c r="H85" s="32"/>
      <c r="I85" s="144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102</v>
      </c>
      <c r="D86" s="40"/>
      <c r="E86" s="40"/>
      <c r="F86" s="40"/>
      <c r="G86" s="40"/>
      <c r="H86" s="40"/>
      <c r="I86" s="144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04 - Oprava trati Jeneč-Unhošť</v>
      </c>
      <c r="F87" s="40"/>
      <c r="G87" s="40"/>
      <c r="H87" s="40"/>
      <c r="I87" s="144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144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147" t="s">
        <v>22</v>
      </c>
      <c r="J89" s="79" t="str">
        <f>IF(J12="","",J12)</f>
        <v>10. 3. 2020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144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Ing. Aleš Bednář</v>
      </c>
      <c r="G91" s="40"/>
      <c r="H91" s="40"/>
      <c r="I91" s="147" t="s">
        <v>30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147" t="s">
        <v>32</v>
      </c>
      <c r="J92" s="36" t="str">
        <f>E24</f>
        <v>Jan Marušák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144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88" t="s">
        <v>105</v>
      </c>
      <c r="D94" s="189"/>
      <c r="E94" s="189"/>
      <c r="F94" s="189"/>
      <c r="G94" s="189"/>
      <c r="H94" s="189"/>
      <c r="I94" s="190"/>
      <c r="J94" s="191" t="s">
        <v>106</v>
      </c>
      <c r="K94" s="189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144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92" t="s">
        <v>107</v>
      </c>
      <c r="D96" s="40"/>
      <c r="E96" s="40"/>
      <c r="F96" s="40"/>
      <c r="G96" s="40"/>
      <c r="H96" s="40"/>
      <c r="I96" s="144"/>
      <c r="J96" s="110">
        <f>J120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108</v>
      </c>
    </row>
    <row r="97" s="9" customFormat="1" ht="24.96" customHeight="1">
      <c r="A97" s="9"/>
      <c r="B97" s="193"/>
      <c r="C97" s="194"/>
      <c r="D97" s="195" t="s">
        <v>109</v>
      </c>
      <c r="E97" s="196"/>
      <c r="F97" s="196"/>
      <c r="G97" s="196"/>
      <c r="H97" s="196"/>
      <c r="I97" s="197"/>
      <c r="J97" s="198">
        <f>J121</f>
        <v>0</v>
      </c>
      <c r="K97" s="194"/>
      <c r="L97" s="19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200"/>
      <c r="C98" s="201"/>
      <c r="D98" s="202" t="s">
        <v>110</v>
      </c>
      <c r="E98" s="203"/>
      <c r="F98" s="203"/>
      <c r="G98" s="203"/>
      <c r="H98" s="203"/>
      <c r="I98" s="204"/>
      <c r="J98" s="205">
        <f>J122</f>
        <v>0</v>
      </c>
      <c r="K98" s="201"/>
      <c r="L98" s="206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9" customFormat="1" ht="24.96" customHeight="1">
      <c r="A99" s="9"/>
      <c r="B99" s="193"/>
      <c r="C99" s="194"/>
      <c r="D99" s="195" t="s">
        <v>111</v>
      </c>
      <c r="E99" s="196"/>
      <c r="F99" s="196"/>
      <c r="G99" s="196"/>
      <c r="H99" s="196"/>
      <c r="I99" s="197"/>
      <c r="J99" s="198">
        <f>J177</f>
        <v>0</v>
      </c>
      <c r="K99" s="194"/>
      <c r="L99" s="199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93"/>
      <c r="C100" s="194"/>
      <c r="D100" s="195" t="s">
        <v>112</v>
      </c>
      <c r="E100" s="196"/>
      <c r="F100" s="196"/>
      <c r="G100" s="196"/>
      <c r="H100" s="196"/>
      <c r="I100" s="197"/>
      <c r="J100" s="198">
        <f>J184</f>
        <v>0</v>
      </c>
      <c r="K100" s="194"/>
      <c r="L100" s="199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2" customFormat="1" ht="21.84" customHeight="1">
      <c r="A101" s="38"/>
      <c r="B101" s="39"/>
      <c r="C101" s="40"/>
      <c r="D101" s="40"/>
      <c r="E101" s="40"/>
      <c r="F101" s="40"/>
      <c r="G101" s="40"/>
      <c r="H101" s="40"/>
      <c r="I101" s="144"/>
      <c r="J101" s="40"/>
      <c r="K101" s="40"/>
      <c r="L101" s="63"/>
      <c r="S101" s="38"/>
      <c r="T101" s="38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</row>
    <row r="102" s="2" customFormat="1" ht="6.96" customHeight="1">
      <c r="A102" s="38"/>
      <c r="B102" s="66"/>
      <c r="C102" s="67"/>
      <c r="D102" s="67"/>
      <c r="E102" s="67"/>
      <c r="F102" s="67"/>
      <c r="G102" s="67"/>
      <c r="H102" s="67"/>
      <c r="I102" s="183"/>
      <c r="J102" s="67"/>
      <c r="K102" s="67"/>
      <c r="L102" s="63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</row>
    <row r="106" s="2" customFormat="1" ht="6.96" customHeight="1">
      <c r="A106" s="38"/>
      <c r="B106" s="68"/>
      <c r="C106" s="69"/>
      <c r="D106" s="69"/>
      <c r="E106" s="69"/>
      <c r="F106" s="69"/>
      <c r="G106" s="69"/>
      <c r="H106" s="69"/>
      <c r="I106" s="186"/>
      <c r="J106" s="69"/>
      <c r="K106" s="69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24.96" customHeight="1">
      <c r="A107" s="38"/>
      <c r="B107" s="39"/>
      <c r="C107" s="23" t="s">
        <v>113</v>
      </c>
      <c r="D107" s="40"/>
      <c r="E107" s="40"/>
      <c r="F107" s="40"/>
      <c r="G107" s="40"/>
      <c r="H107" s="40"/>
      <c r="I107" s="144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6.96" customHeight="1">
      <c r="A108" s="38"/>
      <c r="B108" s="39"/>
      <c r="C108" s="40"/>
      <c r="D108" s="40"/>
      <c r="E108" s="40"/>
      <c r="F108" s="40"/>
      <c r="G108" s="40"/>
      <c r="H108" s="40"/>
      <c r="I108" s="144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2" customHeight="1">
      <c r="A109" s="38"/>
      <c r="B109" s="39"/>
      <c r="C109" s="32" t="s">
        <v>16</v>
      </c>
      <c r="D109" s="40"/>
      <c r="E109" s="40"/>
      <c r="F109" s="40"/>
      <c r="G109" s="40"/>
      <c r="H109" s="40"/>
      <c r="I109" s="144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6.5" customHeight="1">
      <c r="A110" s="38"/>
      <c r="B110" s="39"/>
      <c r="C110" s="40"/>
      <c r="D110" s="40"/>
      <c r="E110" s="187" t="str">
        <f>E7</f>
        <v>24-Oprava trati v úseku Kladno-Hostivice</v>
      </c>
      <c r="F110" s="32"/>
      <c r="G110" s="32"/>
      <c r="H110" s="32"/>
      <c r="I110" s="144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2" customHeight="1">
      <c r="A111" s="38"/>
      <c r="B111" s="39"/>
      <c r="C111" s="32" t="s">
        <v>102</v>
      </c>
      <c r="D111" s="40"/>
      <c r="E111" s="40"/>
      <c r="F111" s="40"/>
      <c r="G111" s="40"/>
      <c r="H111" s="40"/>
      <c r="I111" s="144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6.5" customHeight="1">
      <c r="A112" s="38"/>
      <c r="B112" s="39"/>
      <c r="C112" s="40"/>
      <c r="D112" s="40"/>
      <c r="E112" s="76" t="str">
        <f>E9</f>
        <v>04 - Oprava trati Jeneč-Unhošť</v>
      </c>
      <c r="F112" s="40"/>
      <c r="G112" s="40"/>
      <c r="H112" s="40"/>
      <c r="I112" s="144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6.96" customHeight="1">
      <c r="A113" s="38"/>
      <c r="B113" s="39"/>
      <c r="C113" s="40"/>
      <c r="D113" s="40"/>
      <c r="E113" s="40"/>
      <c r="F113" s="40"/>
      <c r="G113" s="40"/>
      <c r="H113" s="40"/>
      <c r="I113" s="144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2" customHeight="1">
      <c r="A114" s="38"/>
      <c r="B114" s="39"/>
      <c r="C114" s="32" t="s">
        <v>20</v>
      </c>
      <c r="D114" s="40"/>
      <c r="E114" s="40"/>
      <c r="F114" s="27" t="str">
        <f>F12</f>
        <v xml:space="preserve"> </v>
      </c>
      <c r="G114" s="40"/>
      <c r="H114" s="40"/>
      <c r="I114" s="147" t="s">
        <v>22</v>
      </c>
      <c r="J114" s="79" t="str">
        <f>IF(J12="","",J12)</f>
        <v>10. 3. 2020</v>
      </c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6.96" customHeight="1">
      <c r="A115" s="38"/>
      <c r="B115" s="39"/>
      <c r="C115" s="40"/>
      <c r="D115" s="40"/>
      <c r="E115" s="40"/>
      <c r="F115" s="40"/>
      <c r="G115" s="40"/>
      <c r="H115" s="40"/>
      <c r="I115" s="144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5.15" customHeight="1">
      <c r="A116" s="38"/>
      <c r="B116" s="39"/>
      <c r="C116" s="32" t="s">
        <v>24</v>
      </c>
      <c r="D116" s="40"/>
      <c r="E116" s="40"/>
      <c r="F116" s="27" t="str">
        <f>E15</f>
        <v>Ing. Aleš Bednář</v>
      </c>
      <c r="G116" s="40"/>
      <c r="H116" s="40"/>
      <c r="I116" s="147" t="s">
        <v>30</v>
      </c>
      <c r="J116" s="36" t="str">
        <f>E21</f>
        <v xml:space="preserve"> </v>
      </c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5.15" customHeight="1">
      <c r="A117" s="38"/>
      <c r="B117" s="39"/>
      <c r="C117" s="32" t="s">
        <v>28</v>
      </c>
      <c r="D117" s="40"/>
      <c r="E117" s="40"/>
      <c r="F117" s="27" t="str">
        <f>IF(E18="","",E18)</f>
        <v>Vyplň údaj</v>
      </c>
      <c r="G117" s="40"/>
      <c r="H117" s="40"/>
      <c r="I117" s="147" t="s">
        <v>32</v>
      </c>
      <c r="J117" s="36" t="str">
        <f>E24</f>
        <v>Jan Marušák</v>
      </c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0.32" customHeight="1">
      <c r="A118" s="38"/>
      <c r="B118" s="39"/>
      <c r="C118" s="40"/>
      <c r="D118" s="40"/>
      <c r="E118" s="40"/>
      <c r="F118" s="40"/>
      <c r="G118" s="40"/>
      <c r="H118" s="40"/>
      <c r="I118" s="144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11" customFormat="1" ht="29.28" customHeight="1">
      <c r="A119" s="207"/>
      <c r="B119" s="208"/>
      <c r="C119" s="209" t="s">
        <v>114</v>
      </c>
      <c r="D119" s="210" t="s">
        <v>60</v>
      </c>
      <c r="E119" s="210" t="s">
        <v>56</v>
      </c>
      <c r="F119" s="210" t="s">
        <v>57</v>
      </c>
      <c r="G119" s="210" t="s">
        <v>115</v>
      </c>
      <c r="H119" s="210" t="s">
        <v>116</v>
      </c>
      <c r="I119" s="211" t="s">
        <v>117</v>
      </c>
      <c r="J119" s="212" t="s">
        <v>106</v>
      </c>
      <c r="K119" s="213" t="s">
        <v>118</v>
      </c>
      <c r="L119" s="214"/>
      <c r="M119" s="100" t="s">
        <v>1</v>
      </c>
      <c r="N119" s="101" t="s">
        <v>39</v>
      </c>
      <c r="O119" s="101" t="s">
        <v>119</v>
      </c>
      <c r="P119" s="101" t="s">
        <v>120</v>
      </c>
      <c r="Q119" s="101" t="s">
        <v>121</v>
      </c>
      <c r="R119" s="101" t="s">
        <v>122</v>
      </c>
      <c r="S119" s="101" t="s">
        <v>123</v>
      </c>
      <c r="T119" s="102" t="s">
        <v>124</v>
      </c>
      <c r="U119" s="207"/>
      <c r="V119" s="207"/>
      <c r="W119" s="207"/>
      <c r="X119" s="207"/>
      <c r="Y119" s="207"/>
      <c r="Z119" s="207"/>
      <c r="AA119" s="207"/>
      <c r="AB119" s="207"/>
      <c r="AC119" s="207"/>
      <c r="AD119" s="207"/>
      <c r="AE119" s="207"/>
    </row>
    <row r="120" s="2" customFormat="1" ht="22.8" customHeight="1">
      <c r="A120" s="38"/>
      <c r="B120" s="39"/>
      <c r="C120" s="107" t="s">
        <v>125</v>
      </c>
      <c r="D120" s="40"/>
      <c r="E120" s="40"/>
      <c r="F120" s="40"/>
      <c r="G120" s="40"/>
      <c r="H120" s="40"/>
      <c r="I120" s="144"/>
      <c r="J120" s="215">
        <f>BK120</f>
        <v>0</v>
      </c>
      <c r="K120" s="40"/>
      <c r="L120" s="44"/>
      <c r="M120" s="103"/>
      <c r="N120" s="216"/>
      <c r="O120" s="104"/>
      <c r="P120" s="217">
        <f>P121+P177+P184</f>
        <v>0</v>
      </c>
      <c r="Q120" s="104"/>
      <c r="R120" s="217">
        <f>R121+R177+R184</f>
        <v>1276.1937599999999</v>
      </c>
      <c r="S120" s="104"/>
      <c r="T120" s="218">
        <f>T121+T177+T184</f>
        <v>0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T120" s="17" t="s">
        <v>74</v>
      </c>
      <c r="AU120" s="17" t="s">
        <v>108</v>
      </c>
      <c r="BK120" s="219">
        <f>BK121+BK177+BK184</f>
        <v>0</v>
      </c>
    </row>
    <row r="121" s="12" customFormat="1" ht="25.92" customHeight="1">
      <c r="A121" s="12"/>
      <c r="B121" s="220"/>
      <c r="C121" s="221"/>
      <c r="D121" s="222" t="s">
        <v>74</v>
      </c>
      <c r="E121" s="223" t="s">
        <v>126</v>
      </c>
      <c r="F121" s="223" t="s">
        <v>127</v>
      </c>
      <c r="G121" s="221"/>
      <c r="H121" s="221"/>
      <c r="I121" s="224"/>
      <c r="J121" s="225">
        <f>BK121</f>
        <v>0</v>
      </c>
      <c r="K121" s="221"/>
      <c r="L121" s="226"/>
      <c r="M121" s="227"/>
      <c r="N121" s="228"/>
      <c r="O121" s="228"/>
      <c r="P121" s="229">
        <f>P122</f>
        <v>0</v>
      </c>
      <c r="Q121" s="228"/>
      <c r="R121" s="229">
        <f>R122</f>
        <v>1276.1937599999999</v>
      </c>
      <c r="S121" s="228"/>
      <c r="T121" s="230">
        <f>T122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31" t="s">
        <v>83</v>
      </c>
      <c r="AT121" s="232" t="s">
        <v>74</v>
      </c>
      <c r="AU121" s="232" t="s">
        <v>75</v>
      </c>
      <c r="AY121" s="231" t="s">
        <v>128</v>
      </c>
      <c r="BK121" s="233">
        <f>BK122</f>
        <v>0</v>
      </c>
    </row>
    <row r="122" s="12" customFormat="1" ht="22.8" customHeight="1">
      <c r="A122" s="12"/>
      <c r="B122" s="220"/>
      <c r="C122" s="221"/>
      <c r="D122" s="222" t="s">
        <v>74</v>
      </c>
      <c r="E122" s="234" t="s">
        <v>129</v>
      </c>
      <c r="F122" s="234" t="s">
        <v>130</v>
      </c>
      <c r="G122" s="221"/>
      <c r="H122" s="221"/>
      <c r="I122" s="224"/>
      <c r="J122" s="235">
        <f>BK122</f>
        <v>0</v>
      </c>
      <c r="K122" s="221"/>
      <c r="L122" s="226"/>
      <c r="M122" s="227"/>
      <c r="N122" s="228"/>
      <c r="O122" s="228"/>
      <c r="P122" s="229">
        <f>SUM(P123:P176)</f>
        <v>0</v>
      </c>
      <c r="Q122" s="228"/>
      <c r="R122" s="229">
        <f>SUM(R123:R176)</f>
        <v>1276.1937599999999</v>
      </c>
      <c r="S122" s="228"/>
      <c r="T122" s="230">
        <f>SUM(T123:T176)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31" t="s">
        <v>83</v>
      </c>
      <c r="AT122" s="232" t="s">
        <v>74</v>
      </c>
      <c r="AU122" s="232" t="s">
        <v>83</v>
      </c>
      <c r="AY122" s="231" t="s">
        <v>128</v>
      </c>
      <c r="BK122" s="233">
        <f>SUM(BK123:BK176)</f>
        <v>0</v>
      </c>
    </row>
    <row r="123" s="2" customFormat="1" ht="55.5" customHeight="1">
      <c r="A123" s="38"/>
      <c r="B123" s="39"/>
      <c r="C123" s="236" t="s">
        <v>83</v>
      </c>
      <c r="D123" s="236" t="s">
        <v>131</v>
      </c>
      <c r="E123" s="237" t="s">
        <v>459</v>
      </c>
      <c r="F123" s="238" t="s">
        <v>460</v>
      </c>
      <c r="G123" s="239" t="s">
        <v>257</v>
      </c>
      <c r="H123" s="240">
        <v>690</v>
      </c>
      <c r="I123" s="241"/>
      <c r="J123" s="242">
        <f>ROUND(I123*H123,2)</f>
        <v>0</v>
      </c>
      <c r="K123" s="243"/>
      <c r="L123" s="44"/>
      <c r="M123" s="244" t="s">
        <v>1</v>
      </c>
      <c r="N123" s="245" t="s">
        <v>40</v>
      </c>
      <c r="O123" s="91"/>
      <c r="P123" s="246">
        <f>O123*H123</f>
        <v>0</v>
      </c>
      <c r="Q123" s="246">
        <v>0</v>
      </c>
      <c r="R123" s="246">
        <f>Q123*H123</f>
        <v>0</v>
      </c>
      <c r="S123" s="246">
        <v>0</v>
      </c>
      <c r="T123" s="247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48" t="s">
        <v>135</v>
      </c>
      <c r="AT123" s="248" t="s">
        <v>131</v>
      </c>
      <c r="AU123" s="248" t="s">
        <v>85</v>
      </c>
      <c r="AY123" s="17" t="s">
        <v>128</v>
      </c>
      <c r="BE123" s="249">
        <f>IF(N123="základní",J123,0)</f>
        <v>0</v>
      </c>
      <c r="BF123" s="249">
        <f>IF(N123="snížená",J123,0)</f>
        <v>0</v>
      </c>
      <c r="BG123" s="249">
        <f>IF(N123="zákl. přenesená",J123,0)</f>
        <v>0</v>
      </c>
      <c r="BH123" s="249">
        <f>IF(N123="sníž. přenesená",J123,0)</f>
        <v>0</v>
      </c>
      <c r="BI123" s="249">
        <f>IF(N123="nulová",J123,0)</f>
        <v>0</v>
      </c>
      <c r="BJ123" s="17" t="s">
        <v>83</v>
      </c>
      <c r="BK123" s="249">
        <f>ROUND(I123*H123,2)</f>
        <v>0</v>
      </c>
      <c r="BL123" s="17" t="s">
        <v>135</v>
      </c>
      <c r="BM123" s="248" t="s">
        <v>461</v>
      </c>
    </row>
    <row r="124" s="13" customFormat="1">
      <c r="A124" s="13"/>
      <c r="B124" s="250"/>
      <c r="C124" s="251"/>
      <c r="D124" s="252" t="s">
        <v>137</v>
      </c>
      <c r="E124" s="253" t="s">
        <v>1</v>
      </c>
      <c r="F124" s="254" t="s">
        <v>462</v>
      </c>
      <c r="G124" s="251"/>
      <c r="H124" s="255">
        <v>690</v>
      </c>
      <c r="I124" s="256"/>
      <c r="J124" s="251"/>
      <c r="K124" s="251"/>
      <c r="L124" s="257"/>
      <c r="M124" s="258"/>
      <c r="N124" s="259"/>
      <c r="O124" s="259"/>
      <c r="P124" s="259"/>
      <c r="Q124" s="259"/>
      <c r="R124" s="259"/>
      <c r="S124" s="259"/>
      <c r="T124" s="260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61" t="s">
        <v>137</v>
      </c>
      <c r="AU124" s="261" t="s">
        <v>85</v>
      </c>
      <c r="AV124" s="13" t="s">
        <v>85</v>
      </c>
      <c r="AW124" s="13" t="s">
        <v>31</v>
      </c>
      <c r="AX124" s="13" t="s">
        <v>75</v>
      </c>
      <c r="AY124" s="261" t="s">
        <v>128</v>
      </c>
    </row>
    <row r="125" s="14" customFormat="1">
      <c r="A125" s="14"/>
      <c r="B125" s="262"/>
      <c r="C125" s="263"/>
      <c r="D125" s="252" t="s">
        <v>137</v>
      </c>
      <c r="E125" s="264" t="s">
        <v>1</v>
      </c>
      <c r="F125" s="265" t="s">
        <v>140</v>
      </c>
      <c r="G125" s="263"/>
      <c r="H125" s="266">
        <v>690</v>
      </c>
      <c r="I125" s="267"/>
      <c r="J125" s="263"/>
      <c r="K125" s="263"/>
      <c r="L125" s="268"/>
      <c r="M125" s="269"/>
      <c r="N125" s="270"/>
      <c r="O125" s="270"/>
      <c r="P125" s="270"/>
      <c r="Q125" s="270"/>
      <c r="R125" s="270"/>
      <c r="S125" s="270"/>
      <c r="T125" s="271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272" t="s">
        <v>137</v>
      </c>
      <c r="AU125" s="272" t="s">
        <v>85</v>
      </c>
      <c r="AV125" s="14" t="s">
        <v>135</v>
      </c>
      <c r="AW125" s="14" t="s">
        <v>31</v>
      </c>
      <c r="AX125" s="14" t="s">
        <v>83</v>
      </c>
      <c r="AY125" s="272" t="s">
        <v>128</v>
      </c>
    </row>
    <row r="126" s="2" customFormat="1" ht="145.5" customHeight="1">
      <c r="A126" s="38"/>
      <c r="B126" s="39"/>
      <c r="C126" s="236" t="s">
        <v>85</v>
      </c>
      <c r="D126" s="236" t="s">
        <v>131</v>
      </c>
      <c r="E126" s="237" t="s">
        <v>463</v>
      </c>
      <c r="F126" s="238" t="s">
        <v>464</v>
      </c>
      <c r="G126" s="239" t="s">
        <v>233</v>
      </c>
      <c r="H126" s="240">
        <v>1.3999999999999999</v>
      </c>
      <c r="I126" s="241"/>
      <c r="J126" s="242">
        <f>ROUND(I126*H126,2)</f>
        <v>0</v>
      </c>
      <c r="K126" s="243"/>
      <c r="L126" s="44"/>
      <c r="M126" s="244" t="s">
        <v>1</v>
      </c>
      <c r="N126" s="245" t="s">
        <v>40</v>
      </c>
      <c r="O126" s="91"/>
      <c r="P126" s="246">
        <f>O126*H126</f>
        <v>0</v>
      </c>
      <c r="Q126" s="246">
        <v>0</v>
      </c>
      <c r="R126" s="246">
        <f>Q126*H126</f>
        <v>0</v>
      </c>
      <c r="S126" s="246">
        <v>0</v>
      </c>
      <c r="T126" s="247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48" t="s">
        <v>135</v>
      </c>
      <c r="AT126" s="248" t="s">
        <v>131</v>
      </c>
      <c r="AU126" s="248" t="s">
        <v>85</v>
      </c>
      <c r="AY126" s="17" t="s">
        <v>128</v>
      </c>
      <c r="BE126" s="249">
        <f>IF(N126="základní",J126,0)</f>
        <v>0</v>
      </c>
      <c r="BF126" s="249">
        <f>IF(N126="snížená",J126,0)</f>
        <v>0</v>
      </c>
      <c r="BG126" s="249">
        <f>IF(N126="zákl. přenesená",J126,0)</f>
        <v>0</v>
      </c>
      <c r="BH126" s="249">
        <f>IF(N126="sníž. přenesená",J126,0)</f>
        <v>0</v>
      </c>
      <c r="BI126" s="249">
        <f>IF(N126="nulová",J126,0)</f>
        <v>0</v>
      </c>
      <c r="BJ126" s="17" t="s">
        <v>83</v>
      </c>
      <c r="BK126" s="249">
        <f>ROUND(I126*H126,2)</f>
        <v>0</v>
      </c>
      <c r="BL126" s="17" t="s">
        <v>135</v>
      </c>
      <c r="BM126" s="248" t="s">
        <v>465</v>
      </c>
    </row>
    <row r="127" s="13" customFormat="1">
      <c r="A127" s="13"/>
      <c r="B127" s="250"/>
      <c r="C127" s="251"/>
      <c r="D127" s="252" t="s">
        <v>137</v>
      </c>
      <c r="E127" s="253" t="s">
        <v>1</v>
      </c>
      <c r="F127" s="254" t="s">
        <v>466</v>
      </c>
      <c r="G127" s="251"/>
      <c r="H127" s="255">
        <v>0.75</v>
      </c>
      <c r="I127" s="256"/>
      <c r="J127" s="251"/>
      <c r="K127" s="251"/>
      <c r="L127" s="257"/>
      <c r="M127" s="258"/>
      <c r="N127" s="259"/>
      <c r="O127" s="259"/>
      <c r="P127" s="259"/>
      <c r="Q127" s="259"/>
      <c r="R127" s="259"/>
      <c r="S127" s="259"/>
      <c r="T127" s="260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61" t="s">
        <v>137</v>
      </c>
      <c r="AU127" s="261" t="s">
        <v>85</v>
      </c>
      <c r="AV127" s="13" t="s">
        <v>85</v>
      </c>
      <c r="AW127" s="13" t="s">
        <v>31</v>
      </c>
      <c r="AX127" s="13" t="s">
        <v>75</v>
      </c>
      <c r="AY127" s="261" t="s">
        <v>128</v>
      </c>
    </row>
    <row r="128" s="13" customFormat="1">
      <c r="A128" s="13"/>
      <c r="B128" s="250"/>
      <c r="C128" s="251"/>
      <c r="D128" s="252" t="s">
        <v>137</v>
      </c>
      <c r="E128" s="253" t="s">
        <v>1</v>
      </c>
      <c r="F128" s="254" t="s">
        <v>467</v>
      </c>
      <c r="G128" s="251"/>
      <c r="H128" s="255">
        <v>0.65000000000000002</v>
      </c>
      <c r="I128" s="256"/>
      <c r="J128" s="251"/>
      <c r="K128" s="251"/>
      <c r="L128" s="257"/>
      <c r="M128" s="258"/>
      <c r="N128" s="259"/>
      <c r="O128" s="259"/>
      <c r="P128" s="259"/>
      <c r="Q128" s="259"/>
      <c r="R128" s="259"/>
      <c r="S128" s="259"/>
      <c r="T128" s="260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61" t="s">
        <v>137</v>
      </c>
      <c r="AU128" s="261" t="s">
        <v>85</v>
      </c>
      <c r="AV128" s="13" t="s">
        <v>85</v>
      </c>
      <c r="AW128" s="13" t="s">
        <v>31</v>
      </c>
      <c r="AX128" s="13" t="s">
        <v>75</v>
      </c>
      <c r="AY128" s="261" t="s">
        <v>128</v>
      </c>
    </row>
    <row r="129" s="14" customFormat="1">
      <c r="A129" s="14"/>
      <c r="B129" s="262"/>
      <c r="C129" s="263"/>
      <c r="D129" s="252" t="s">
        <v>137</v>
      </c>
      <c r="E129" s="264" t="s">
        <v>1</v>
      </c>
      <c r="F129" s="265" t="s">
        <v>140</v>
      </c>
      <c r="G129" s="263"/>
      <c r="H129" s="266">
        <v>1.3999999999999999</v>
      </c>
      <c r="I129" s="267"/>
      <c r="J129" s="263"/>
      <c r="K129" s="263"/>
      <c r="L129" s="268"/>
      <c r="M129" s="269"/>
      <c r="N129" s="270"/>
      <c r="O129" s="270"/>
      <c r="P129" s="270"/>
      <c r="Q129" s="270"/>
      <c r="R129" s="270"/>
      <c r="S129" s="270"/>
      <c r="T129" s="271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72" t="s">
        <v>137</v>
      </c>
      <c r="AU129" s="272" t="s">
        <v>85</v>
      </c>
      <c r="AV129" s="14" t="s">
        <v>135</v>
      </c>
      <c r="AW129" s="14" t="s">
        <v>31</v>
      </c>
      <c r="AX129" s="14" t="s">
        <v>83</v>
      </c>
      <c r="AY129" s="272" t="s">
        <v>128</v>
      </c>
    </row>
    <row r="130" s="2" customFormat="1" ht="66.75" customHeight="1">
      <c r="A130" s="38"/>
      <c r="B130" s="39"/>
      <c r="C130" s="236" t="s">
        <v>146</v>
      </c>
      <c r="D130" s="236" t="s">
        <v>131</v>
      </c>
      <c r="E130" s="237" t="s">
        <v>468</v>
      </c>
      <c r="F130" s="238" t="s">
        <v>469</v>
      </c>
      <c r="G130" s="239" t="s">
        <v>134</v>
      </c>
      <c r="H130" s="240">
        <v>700</v>
      </c>
      <c r="I130" s="241"/>
      <c r="J130" s="242">
        <f>ROUND(I130*H130,2)</f>
        <v>0</v>
      </c>
      <c r="K130" s="243"/>
      <c r="L130" s="44"/>
      <c r="M130" s="244" t="s">
        <v>1</v>
      </c>
      <c r="N130" s="245" t="s">
        <v>40</v>
      </c>
      <c r="O130" s="91"/>
      <c r="P130" s="246">
        <f>O130*H130</f>
        <v>0</v>
      </c>
      <c r="Q130" s="246">
        <v>0</v>
      </c>
      <c r="R130" s="246">
        <f>Q130*H130</f>
        <v>0</v>
      </c>
      <c r="S130" s="246">
        <v>0</v>
      </c>
      <c r="T130" s="247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48" t="s">
        <v>135</v>
      </c>
      <c r="AT130" s="248" t="s">
        <v>131</v>
      </c>
      <c r="AU130" s="248" t="s">
        <v>85</v>
      </c>
      <c r="AY130" s="17" t="s">
        <v>128</v>
      </c>
      <c r="BE130" s="249">
        <f>IF(N130="základní",J130,0)</f>
        <v>0</v>
      </c>
      <c r="BF130" s="249">
        <f>IF(N130="snížená",J130,0)</f>
        <v>0</v>
      </c>
      <c r="BG130" s="249">
        <f>IF(N130="zákl. přenesená",J130,0)</f>
        <v>0</v>
      </c>
      <c r="BH130" s="249">
        <f>IF(N130="sníž. přenesená",J130,0)</f>
        <v>0</v>
      </c>
      <c r="BI130" s="249">
        <f>IF(N130="nulová",J130,0)</f>
        <v>0</v>
      </c>
      <c r="BJ130" s="17" t="s">
        <v>83</v>
      </c>
      <c r="BK130" s="249">
        <f>ROUND(I130*H130,2)</f>
        <v>0</v>
      </c>
      <c r="BL130" s="17" t="s">
        <v>135</v>
      </c>
      <c r="BM130" s="248" t="s">
        <v>470</v>
      </c>
    </row>
    <row r="131" s="13" customFormat="1">
      <c r="A131" s="13"/>
      <c r="B131" s="250"/>
      <c r="C131" s="251"/>
      <c r="D131" s="252" t="s">
        <v>137</v>
      </c>
      <c r="E131" s="253" t="s">
        <v>1</v>
      </c>
      <c r="F131" s="254" t="s">
        <v>471</v>
      </c>
      <c r="G131" s="251"/>
      <c r="H131" s="255">
        <v>700</v>
      </c>
      <c r="I131" s="256"/>
      <c r="J131" s="251"/>
      <c r="K131" s="251"/>
      <c r="L131" s="257"/>
      <c r="M131" s="258"/>
      <c r="N131" s="259"/>
      <c r="O131" s="259"/>
      <c r="P131" s="259"/>
      <c r="Q131" s="259"/>
      <c r="R131" s="259"/>
      <c r="S131" s="259"/>
      <c r="T131" s="260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61" t="s">
        <v>137</v>
      </c>
      <c r="AU131" s="261" t="s">
        <v>85</v>
      </c>
      <c r="AV131" s="13" t="s">
        <v>85</v>
      </c>
      <c r="AW131" s="13" t="s">
        <v>31</v>
      </c>
      <c r="AX131" s="13" t="s">
        <v>75</v>
      </c>
      <c r="AY131" s="261" t="s">
        <v>128</v>
      </c>
    </row>
    <row r="132" s="14" customFormat="1">
      <c r="A132" s="14"/>
      <c r="B132" s="262"/>
      <c r="C132" s="263"/>
      <c r="D132" s="252" t="s">
        <v>137</v>
      </c>
      <c r="E132" s="264" t="s">
        <v>1</v>
      </c>
      <c r="F132" s="265" t="s">
        <v>140</v>
      </c>
      <c r="G132" s="263"/>
      <c r="H132" s="266">
        <v>700</v>
      </c>
      <c r="I132" s="267"/>
      <c r="J132" s="263"/>
      <c r="K132" s="263"/>
      <c r="L132" s="268"/>
      <c r="M132" s="269"/>
      <c r="N132" s="270"/>
      <c r="O132" s="270"/>
      <c r="P132" s="270"/>
      <c r="Q132" s="270"/>
      <c r="R132" s="270"/>
      <c r="S132" s="270"/>
      <c r="T132" s="271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72" t="s">
        <v>137</v>
      </c>
      <c r="AU132" s="272" t="s">
        <v>85</v>
      </c>
      <c r="AV132" s="14" t="s">
        <v>135</v>
      </c>
      <c r="AW132" s="14" t="s">
        <v>31</v>
      </c>
      <c r="AX132" s="14" t="s">
        <v>83</v>
      </c>
      <c r="AY132" s="272" t="s">
        <v>128</v>
      </c>
    </row>
    <row r="133" s="2" customFormat="1" ht="16.5" customHeight="1">
      <c r="A133" s="38"/>
      <c r="B133" s="39"/>
      <c r="C133" s="273" t="s">
        <v>135</v>
      </c>
      <c r="D133" s="273" t="s">
        <v>147</v>
      </c>
      <c r="E133" s="274" t="s">
        <v>148</v>
      </c>
      <c r="F133" s="275" t="s">
        <v>149</v>
      </c>
      <c r="G133" s="276" t="s">
        <v>150</v>
      </c>
      <c r="H133" s="277">
        <v>1260</v>
      </c>
      <c r="I133" s="278"/>
      <c r="J133" s="279">
        <f>ROUND(I133*H133,2)</f>
        <v>0</v>
      </c>
      <c r="K133" s="280"/>
      <c r="L133" s="281"/>
      <c r="M133" s="282" t="s">
        <v>1</v>
      </c>
      <c r="N133" s="283" t="s">
        <v>40</v>
      </c>
      <c r="O133" s="91"/>
      <c r="P133" s="246">
        <f>O133*H133</f>
        <v>0</v>
      </c>
      <c r="Q133" s="246">
        <v>1</v>
      </c>
      <c r="R133" s="246">
        <f>Q133*H133</f>
        <v>1260</v>
      </c>
      <c r="S133" s="246">
        <v>0</v>
      </c>
      <c r="T133" s="247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48" t="s">
        <v>151</v>
      </c>
      <c r="AT133" s="248" t="s">
        <v>147</v>
      </c>
      <c r="AU133" s="248" t="s">
        <v>85</v>
      </c>
      <c r="AY133" s="17" t="s">
        <v>128</v>
      </c>
      <c r="BE133" s="249">
        <f>IF(N133="základní",J133,0)</f>
        <v>0</v>
      </c>
      <c r="BF133" s="249">
        <f>IF(N133="snížená",J133,0)</f>
        <v>0</v>
      </c>
      <c r="BG133" s="249">
        <f>IF(N133="zákl. přenesená",J133,0)</f>
        <v>0</v>
      </c>
      <c r="BH133" s="249">
        <f>IF(N133="sníž. přenesená",J133,0)</f>
        <v>0</v>
      </c>
      <c r="BI133" s="249">
        <f>IF(N133="nulová",J133,0)</f>
        <v>0</v>
      </c>
      <c r="BJ133" s="17" t="s">
        <v>83</v>
      </c>
      <c r="BK133" s="249">
        <f>ROUND(I133*H133,2)</f>
        <v>0</v>
      </c>
      <c r="BL133" s="17" t="s">
        <v>135</v>
      </c>
      <c r="BM133" s="248" t="s">
        <v>472</v>
      </c>
    </row>
    <row r="134" s="13" customFormat="1">
      <c r="A134" s="13"/>
      <c r="B134" s="250"/>
      <c r="C134" s="251"/>
      <c r="D134" s="252" t="s">
        <v>137</v>
      </c>
      <c r="E134" s="253" t="s">
        <v>1</v>
      </c>
      <c r="F134" s="254" t="s">
        <v>473</v>
      </c>
      <c r="G134" s="251"/>
      <c r="H134" s="255">
        <v>1260</v>
      </c>
      <c r="I134" s="256"/>
      <c r="J134" s="251"/>
      <c r="K134" s="251"/>
      <c r="L134" s="257"/>
      <c r="M134" s="258"/>
      <c r="N134" s="259"/>
      <c r="O134" s="259"/>
      <c r="P134" s="259"/>
      <c r="Q134" s="259"/>
      <c r="R134" s="259"/>
      <c r="S134" s="259"/>
      <c r="T134" s="260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61" t="s">
        <v>137</v>
      </c>
      <c r="AU134" s="261" t="s">
        <v>85</v>
      </c>
      <c r="AV134" s="13" t="s">
        <v>85</v>
      </c>
      <c r="AW134" s="13" t="s">
        <v>31</v>
      </c>
      <c r="AX134" s="13" t="s">
        <v>75</v>
      </c>
      <c r="AY134" s="261" t="s">
        <v>128</v>
      </c>
    </row>
    <row r="135" s="14" customFormat="1">
      <c r="A135" s="14"/>
      <c r="B135" s="262"/>
      <c r="C135" s="263"/>
      <c r="D135" s="252" t="s">
        <v>137</v>
      </c>
      <c r="E135" s="264" t="s">
        <v>1</v>
      </c>
      <c r="F135" s="265" t="s">
        <v>140</v>
      </c>
      <c r="G135" s="263"/>
      <c r="H135" s="266">
        <v>1260</v>
      </c>
      <c r="I135" s="267"/>
      <c r="J135" s="263"/>
      <c r="K135" s="263"/>
      <c r="L135" s="268"/>
      <c r="M135" s="269"/>
      <c r="N135" s="270"/>
      <c r="O135" s="270"/>
      <c r="P135" s="270"/>
      <c r="Q135" s="270"/>
      <c r="R135" s="270"/>
      <c r="S135" s="270"/>
      <c r="T135" s="271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72" t="s">
        <v>137</v>
      </c>
      <c r="AU135" s="272" t="s">
        <v>85</v>
      </c>
      <c r="AV135" s="14" t="s">
        <v>135</v>
      </c>
      <c r="AW135" s="14" t="s">
        <v>31</v>
      </c>
      <c r="AX135" s="14" t="s">
        <v>83</v>
      </c>
      <c r="AY135" s="272" t="s">
        <v>128</v>
      </c>
    </row>
    <row r="136" s="2" customFormat="1" ht="78" customHeight="1">
      <c r="A136" s="38"/>
      <c r="B136" s="39"/>
      <c r="C136" s="236" t="s">
        <v>129</v>
      </c>
      <c r="D136" s="236" t="s">
        <v>131</v>
      </c>
      <c r="E136" s="237" t="s">
        <v>474</v>
      </c>
      <c r="F136" s="238" t="s">
        <v>475</v>
      </c>
      <c r="G136" s="239" t="s">
        <v>156</v>
      </c>
      <c r="H136" s="240">
        <v>2800</v>
      </c>
      <c r="I136" s="241"/>
      <c r="J136" s="242">
        <f>ROUND(I136*H136,2)</f>
        <v>0</v>
      </c>
      <c r="K136" s="243"/>
      <c r="L136" s="44"/>
      <c r="M136" s="244" t="s">
        <v>1</v>
      </c>
      <c r="N136" s="245" t="s">
        <v>40</v>
      </c>
      <c r="O136" s="91"/>
      <c r="P136" s="246">
        <f>O136*H136</f>
        <v>0</v>
      </c>
      <c r="Q136" s="246">
        <v>0</v>
      </c>
      <c r="R136" s="246">
        <f>Q136*H136</f>
        <v>0</v>
      </c>
      <c r="S136" s="246">
        <v>0</v>
      </c>
      <c r="T136" s="247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48" t="s">
        <v>135</v>
      </c>
      <c r="AT136" s="248" t="s">
        <v>131</v>
      </c>
      <c r="AU136" s="248" t="s">
        <v>85</v>
      </c>
      <c r="AY136" s="17" t="s">
        <v>128</v>
      </c>
      <c r="BE136" s="249">
        <f>IF(N136="základní",J136,0)</f>
        <v>0</v>
      </c>
      <c r="BF136" s="249">
        <f>IF(N136="snížená",J136,0)</f>
        <v>0</v>
      </c>
      <c r="BG136" s="249">
        <f>IF(N136="zákl. přenesená",J136,0)</f>
        <v>0</v>
      </c>
      <c r="BH136" s="249">
        <f>IF(N136="sníž. přenesená",J136,0)</f>
        <v>0</v>
      </c>
      <c r="BI136" s="249">
        <f>IF(N136="nulová",J136,0)</f>
        <v>0</v>
      </c>
      <c r="BJ136" s="17" t="s">
        <v>83</v>
      </c>
      <c r="BK136" s="249">
        <f>ROUND(I136*H136,2)</f>
        <v>0</v>
      </c>
      <c r="BL136" s="17" t="s">
        <v>135</v>
      </c>
      <c r="BM136" s="248" t="s">
        <v>476</v>
      </c>
    </row>
    <row r="137" s="2" customFormat="1">
      <c r="A137" s="38"/>
      <c r="B137" s="39"/>
      <c r="C137" s="40"/>
      <c r="D137" s="252" t="s">
        <v>440</v>
      </c>
      <c r="E137" s="40"/>
      <c r="F137" s="297" t="s">
        <v>441</v>
      </c>
      <c r="G137" s="40"/>
      <c r="H137" s="40"/>
      <c r="I137" s="144"/>
      <c r="J137" s="40"/>
      <c r="K137" s="40"/>
      <c r="L137" s="44"/>
      <c r="M137" s="298"/>
      <c r="N137" s="299"/>
      <c r="O137" s="91"/>
      <c r="P137" s="91"/>
      <c r="Q137" s="91"/>
      <c r="R137" s="91"/>
      <c r="S137" s="91"/>
      <c r="T137" s="92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T137" s="17" t="s">
        <v>440</v>
      </c>
      <c r="AU137" s="17" t="s">
        <v>85</v>
      </c>
    </row>
    <row r="138" s="13" customFormat="1">
      <c r="A138" s="13"/>
      <c r="B138" s="250"/>
      <c r="C138" s="251"/>
      <c r="D138" s="252" t="s">
        <v>137</v>
      </c>
      <c r="E138" s="253" t="s">
        <v>1</v>
      </c>
      <c r="F138" s="254" t="s">
        <v>477</v>
      </c>
      <c r="G138" s="251"/>
      <c r="H138" s="255">
        <v>1500</v>
      </c>
      <c r="I138" s="256"/>
      <c r="J138" s="251"/>
      <c r="K138" s="251"/>
      <c r="L138" s="257"/>
      <c r="M138" s="258"/>
      <c r="N138" s="259"/>
      <c r="O138" s="259"/>
      <c r="P138" s="259"/>
      <c r="Q138" s="259"/>
      <c r="R138" s="259"/>
      <c r="S138" s="259"/>
      <c r="T138" s="260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61" t="s">
        <v>137</v>
      </c>
      <c r="AU138" s="261" t="s">
        <v>85</v>
      </c>
      <c r="AV138" s="13" t="s">
        <v>85</v>
      </c>
      <c r="AW138" s="13" t="s">
        <v>31</v>
      </c>
      <c r="AX138" s="13" t="s">
        <v>75</v>
      </c>
      <c r="AY138" s="261" t="s">
        <v>128</v>
      </c>
    </row>
    <row r="139" s="13" customFormat="1">
      <c r="A139" s="13"/>
      <c r="B139" s="250"/>
      <c r="C139" s="251"/>
      <c r="D139" s="252" t="s">
        <v>137</v>
      </c>
      <c r="E139" s="253" t="s">
        <v>1</v>
      </c>
      <c r="F139" s="254" t="s">
        <v>478</v>
      </c>
      <c r="G139" s="251"/>
      <c r="H139" s="255">
        <v>1300</v>
      </c>
      <c r="I139" s="256"/>
      <c r="J139" s="251"/>
      <c r="K139" s="251"/>
      <c r="L139" s="257"/>
      <c r="M139" s="258"/>
      <c r="N139" s="259"/>
      <c r="O139" s="259"/>
      <c r="P139" s="259"/>
      <c r="Q139" s="259"/>
      <c r="R139" s="259"/>
      <c r="S139" s="259"/>
      <c r="T139" s="260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61" t="s">
        <v>137</v>
      </c>
      <c r="AU139" s="261" t="s">
        <v>85</v>
      </c>
      <c r="AV139" s="13" t="s">
        <v>85</v>
      </c>
      <c r="AW139" s="13" t="s">
        <v>31</v>
      </c>
      <c r="AX139" s="13" t="s">
        <v>75</v>
      </c>
      <c r="AY139" s="261" t="s">
        <v>128</v>
      </c>
    </row>
    <row r="140" s="14" customFormat="1">
      <c r="A140" s="14"/>
      <c r="B140" s="262"/>
      <c r="C140" s="263"/>
      <c r="D140" s="252" t="s">
        <v>137</v>
      </c>
      <c r="E140" s="264" t="s">
        <v>1</v>
      </c>
      <c r="F140" s="265" t="s">
        <v>140</v>
      </c>
      <c r="G140" s="263"/>
      <c r="H140" s="266">
        <v>2800</v>
      </c>
      <c r="I140" s="267"/>
      <c r="J140" s="263"/>
      <c r="K140" s="263"/>
      <c r="L140" s="268"/>
      <c r="M140" s="269"/>
      <c r="N140" s="270"/>
      <c r="O140" s="270"/>
      <c r="P140" s="270"/>
      <c r="Q140" s="270"/>
      <c r="R140" s="270"/>
      <c r="S140" s="270"/>
      <c r="T140" s="271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72" t="s">
        <v>137</v>
      </c>
      <c r="AU140" s="272" t="s">
        <v>85</v>
      </c>
      <c r="AV140" s="14" t="s">
        <v>135</v>
      </c>
      <c r="AW140" s="14" t="s">
        <v>31</v>
      </c>
      <c r="AX140" s="14" t="s">
        <v>83</v>
      </c>
      <c r="AY140" s="272" t="s">
        <v>128</v>
      </c>
    </row>
    <row r="141" s="2" customFormat="1" ht="44.25" customHeight="1">
      <c r="A141" s="38"/>
      <c r="B141" s="39"/>
      <c r="C141" s="236" t="s">
        <v>167</v>
      </c>
      <c r="D141" s="236" t="s">
        <v>131</v>
      </c>
      <c r="E141" s="237" t="s">
        <v>479</v>
      </c>
      <c r="F141" s="238" t="s">
        <v>480</v>
      </c>
      <c r="G141" s="239" t="s">
        <v>180</v>
      </c>
      <c r="H141" s="240">
        <v>224</v>
      </c>
      <c r="I141" s="241"/>
      <c r="J141" s="242">
        <f>ROUND(I141*H141,2)</f>
        <v>0</v>
      </c>
      <c r="K141" s="243"/>
      <c r="L141" s="44"/>
      <c r="M141" s="244" t="s">
        <v>1</v>
      </c>
      <c r="N141" s="245" t="s">
        <v>40</v>
      </c>
      <c r="O141" s="91"/>
      <c r="P141" s="246">
        <f>O141*H141</f>
        <v>0</v>
      </c>
      <c r="Q141" s="246">
        <v>0</v>
      </c>
      <c r="R141" s="246">
        <f>Q141*H141</f>
        <v>0</v>
      </c>
      <c r="S141" s="246">
        <v>0</v>
      </c>
      <c r="T141" s="247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48" t="s">
        <v>135</v>
      </c>
      <c r="AT141" s="248" t="s">
        <v>131</v>
      </c>
      <c r="AU141" s="248" t="s">
        <v>85</v>
      </c>
      <c r="AY141" s="17" t="s">
        <v>128</v>
      </c>
      <c r="BE141" s="249">
        <f>IF(N141="základní",J141,0)</f>
        <v>0</v>
      </c>
      <c r="BF141" s="249">
        <f>IF(N141="snížená",J141,0)</f>
        <v>0</v>
      </c>
      <c r="BG141" s="249">
        <f>IF(N141="zákl. přenesená",J141,0)</f>
        <v>0</v>
      </c>
      <c r="BH141" s="249">
        <f>IF(N141="sníž. přenesená",J141,0)</f>
        <v>0</v>
      </c>
      <c r="BI141" s="249">
        <f>IF(N141="nulová",J141,0)</f>
        <v>0</v>
      </c>
      <c r="BJ141" s="17" t="s">
        <v>83</v>
      </c>
      <c r="BK141" s="249">
        <f>ROUND(I141*H141,2)</f>
        <v>0</v>
      </c>
      <c r="BL141" s="17" t="s">
        <v>135</v>
      </c>
      <c r="BM141" s="248" t="s">
        <v>481</v>
      </c>
    </row>
    <row r="142" s="2" customFormat="1">
      <c r="A142" s="38"/>
      <c r="B142" s="39"/>
      <c r="C142" s="40"/>
      <c r="D142" s="252" t="s">
        <v>440</v>
      </c>
      <c r="E142" s="40"/>
      <c r="F142" s="297" t="s">
        <v>482</v>
      </c>
      <c r="G142" s="40"/>
      <c r="H142" s="40"/>
      <c r="I142" s="144"/>
      <c r="J142" s="40"/>
      <c r="K142" s="40"/>
      <c r="L142" s="44"/>
      <c r="M142" s="298"/>
      <c r="N142" s="299"/>
      <c r="O142" s="91"/>
      <c r="P142" s="91"/>
      <c r="Q142" s="91"/>
      <c r="R142" s="91"/>
      <c r="S142" s="91"/>
      <c r="T142" s="92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T142" s="17" t="s">
        <v>440</v>
      </c>
      <c r="AU142" s="17" t="s">
        <v>85</v>
      </c>
    </row>
    <row r="143" s="13" customFormat="1">
      <c r="A143" s="13"/>
      <c r="B143" s="250"/>
      <c r="C143" s="251"/>
      <c r="D143" s="252" t="s">
        <v>137</v>
      </c>
      <c r="E143" s="253" t="s">
        <v>1</v>
      </c>
      <c r="F143" s="254" t="s">
        <v>483</v>
      </c>
      <c r="G143" s="251"/>
      <c r="H143" s="255">
        <v>224</v>
      </c>
      <c r="I143" s="256"/>
      <c r="J143" s="251"/>
      <c r="K143" s="251"/>
      <c r="L143" s="257"/>
      <c r="M143" s="258"/>
      <c r="N143" s="259"/>
      <c r="O143" s="259"/>
      <c r="P143" s="259"/>
      <c r="Q143" s="259"/>
      <c r="R143" s="259"/>
      <c r="S143" s="259"/>
      <c r="T143" s="260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61" t="s">
        <v>137</v>
      </c>
      <c r="AU143" s="261" t="s">
        <v>85</v>
      </c>
      <c r="AV143" s="13" t="s">
        <v>85</v>
      </c>
      <c r="AW143" s="13" t="s">
        <v>31</v>
      </c>
      <c r="AX143" s="13" t="s">
        <v>75</v>
      </c>
      <c r="AY143" s="261" t="s">
        <v>128</v>
      </c>
    </row>
    <row r="144" s="14" customFormat="1">
      <c r="A144" s="14"/>
      <c r="B144" s="262"/>
      <c r="C144" s="263"/>
      <c r="D144" s="252" t="s">
        <v>137</v>
      </c>
      <c r="E144" s="264" t="s">
        <v>1</v>
      </c>
      <c r="F144" s="265" t="s">
        <v>140</v>
      </c>
      <c r="G144" s="263"/>
      <c r="H144" s="266">
        <v>224</v>
      </c>
      <c r="I144" s="267"/>
      <c r="J144" s="263"/>
      <c r="K144" s="263"/>
      <c r="L144" s="268"/>
      <c r="M144" s="269"/>
      <c r="N144" s="270"/>
      <c r="O144" s="270"/>
      <c r="P144" s="270"/>
      <c r="Q144" s="270"/>
      <c r="R144" s="270"/>
      <c r="S144" s="270"/>
      <c r="T144" s="271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72" t="s">
        <v>137</v>
      </c>
      <c r="AU144" s="272" t="s">
        <v>85</v>
      </c>
      <c r="AV144" s="14" t="s">
        <v>135</v>
      </c>
      <c r="AW144" s="14" t="s">
        <v>31</v>
      </c>
      <c r="AX144" s="14" t="s">
        <v>83</v>
      </c>
      <c r="AY144" s="272" t="s">
        <v>128</v>
      </c>
    </row>
    <row r="145" s="2" customFormat="1" ht="66.75" customHeight="1">
      <c r="A145" s="38"/>
      <c r="B145" s="39"/>
      <c r="C145" s="236" t="s">
        <v>174</v>
      </c>
      <c r="D145" s="236" t="s">
        <v>131</v>
      </c>
      <c r="E145" s="237" t="s">
        <v>484</v>
      </c>
      <c r="F145" s="238" t="s">
        <v>485</v>
      </c>
      <c r="G145" s="239" t="s">
        <v>486</v>
      </c>
      <c r="H145" s="240">
        <v>6134</v>
      </c>
      <c r="I145" s="241"/>
      <c r="J145" s="242">
        <f>ROUND(I145*H145,2)</f>
        <v>0</v>
      </c>
      <c r="K145" s="243"/>
      <c r="L145" s="44"/>
      <c r="M145" s="244" t="s">
        <v>1</v>
      </c>
      <c r="N145" s="245" t="s">
        <v>40</v>
      </c>
      <c r="O145" s="91"/>
      <c r="P145" s="246">
        <f>O145*H145</f>
        <v>0</v>
      </c>
      <c r="Q145" s="246">
        <v>0</v>
      </c>
      <c r="R145" s="246">
        <f>Q145*H145</f>
        <v>0</v>
      </c>
      <c r="S145" s="246">
        <v>0</v>
      </c>
      <c r="T145" s="247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48" t="s">
        <v>135</v>
      </c>
      <c r="AT145" s="248" t="s">
        <v>131</v>
      </c>
      <c r="AU145" s="248" t="s">
        <v>85</v>
      </c>
      <c r="AY145" s="17" t="s">
        <v>128</v>
      </c>
      <c r="BE145" s="249">
        <f>IF(N145="základní",J145,0)</f>
        <v>0</v>
      </c>
      <c r="BF145" s="249">
        <f>IF(N145="snížená",J145,0)</f>
        <v>0</v>
      </c>
      <c r="BG145" s="249">
        <f>IF(N145="zákl. přenesená",J145,0)</f>
        <v>0</v>
      </c>
      <c r="BH145" s="249">
        <f>IF(N145="sníž. přenesená",J145,0)</f>
        <v>0</v>
      </c>
      <c r="BI145" s="249">
        <f>IF(N145="nulová",J145,0)</f>
        <v>0</v>
      </c>
      <c r="BJ145" s="17" t="s">
        <v>83</v>
      </c>
      <c r="BK145" s="249">
        <f>ROUND(I145*H145,2)</f>
        <v>0</v>
      </c>
      <c r="BL145" s="17" t="s">
        <v>135</v>
      </c>
      <c r="BM145" s="248" t="s">
        <v>487</v>
      </c>
    </row>
    <row r="146" s="13" customFormat="1">
      <c r="A146" s="13"/>
      <c r="B146" s="250"/>
      <c r="C146" s="251"/>
      <c r="D146" s="252" t="s">
        <v>137</v>
      </c>
      <c r="E146" s="253" t="s">
        <v>1</v>
      </c>
      <c r="F146" s="254" t="s">
        <v>488</v>
      </c>
      <c r="G146" s="251"/>
      <c r="H146" s="255">
        <v>2132</v>
      </c>
      <c r="I146" s="256"/>
      <c r="J146" s="251"/>
      <c r="K146" s="251"/>
      <c r="L146" s="257"/>
      <c r="M146" s="258"/>
      <c r="N146" s="259"/>
      <c r="O146" s="259"/>
      <c r="P146" s="259"/>
      <c r="Q146" s="259"/>
      <c r="R146" s="259"/>
      <c r="S146" s="259"/>
      <c r="T146" s="260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61" t="s">
        <v>137</v>
      </c>
      <c r="AU146" s="261" t="s">
        <v>85</v>
      </c>
      <c r="AV146" s="13" t="s">
        <v>85</v>
      </c>
      <c r="AW146" s="13" t="s">
        <v>31</v>
      </c>
      <c r="AX146" s="13" t="s">
        <v>75</v>
      </c>
      <c r="AY146" s="261" t="s">
        <v>128</v>
      </c>
    </row>
    <row r="147" s="13" customFormat="1">
      <c r="A147" s="13"/>
      <c r="B147" s="250"/>
      <c r="C147" s="251"/>
      <c r="D147" s="252" t="s">
        <v>137</v>
      </c>
      <c r="E147" s="253" t="s">
        <v>1</v>
      </c>
      <c r="F147" s="254" t="s">
        <v>489</v>
      </c>
      <c r="G147" s="251"/>
      <c r="H147" s="255">
        <v>4001.5999999999999</v>
      </c>
      <c r="I147" s="256"/>
      <c r="J147" s="251"/>
      <c r="K147" s="251"/>
      <c r="L147" s="257"/>
      <c r="M147" s="258"/>
      <c r="N147" s="259"/>
      <c r="O147" s="259"/>
      <c r="P147" s="259"/>
      <c r="Q147" s="259"/>
      <c r="R147" s="259"/>
      <c r="S147" s="259"/>
      <c r="T147" s="260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61" t="s">
        <v>137</v>
      </c>
      <c r="AU147" s="261" t="s">
        <v>85</v>
      </c>
      <c r="AV147" s="13" t="s">
        <v>85</v>
      </c>
      <c r="AW147" s="13" t="s">
        <v>31</v>
      </c>
      <c r="AX147" s="13" t="s">
        <v>75</v>
      </c>
      <c r="AY147" s="261" t="s">
        <v>128</v>
      </c>
    </row>
    <row r="148" s="13" customFormat="1">
      <c r="A148" s="13"/>
      <c r="B148" s="250"/>
      <c r="C148" s="251"/>
      <c r="D148" s="252" t="s">
        <v>137</v>
      </c>
      <c r="E148" s="253" t="s">
        <v>1</v>
      </c>
      <c r="F148" s="254" t="s">
        <v>490</v>
      </c>
      <c r="G148" s="251"/>
      <c r="H148" s="255">
        <v>0.40000000000000002</v>
      </c>
      <c r="I148" s="256"/>
      <c r="J148" s="251"/>
      <c r="K148" s="251"/>
      <c r="L148" s="257"/>
      <c r="M148" s="258"/>
      <c r="N148" s="259"/>
      <c r="O148" s="259"/>
      <c r="P148" s="259"/>
      <c r="Q148" s="259"/>
      <c r="R148" s="259"/>
      <c r="S148" s="259"/>
      <c r="T148" s="260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61" t="s">
        <v>137</v>
      </c>
      <c r="AU148" s="261" t="s">
        <v>85</v>
      </c>
      <c r="AV148" s="13" t="s">
        <v>85</v>
      </c>
      <c r="AW148" s="13" t="s">
        <v>31</v>
      </c>
      <c r="AX148" s="13" t="s">
        <v>75</v>
      </c>
      <c r="AY148" s="261" t="s">
        <v>128</v>
      </c>
    </row>
    <row r="149" s="14" customFormat="1">
      <c r="A149" s="14"/>
      <c r="B149" s="262"/>
      <c r="C149" s="263"/>
      <c r="D149" s="252" t="s">
        <v>137</v>
      </c>
      <c r="E149" s="264" t="s">
        <v>1</v>
      </c>
      <c r="F149" s="265" t="s">
        <v>140</v>
      </c>
      <c r="G149" s="263"/>
      <c r="H149" s="266">
        <v>6134</v>
      </c>
      <c r="I149" s="267"/>
      <c r="J149" s="263"/>
      <c r="K149" s="263"/>
      <c r="L149" s="268"/>
      <c r="M149" s="269"/>
      <c r="N149" s="270"/>
      <c r="O149" s="270"/>
      <c r="P149" s="270"/>
      <c r="Q149" s="270"/>
      <c r="R149" s="270"/>
      <c r="S149" s="270"/>
      <c r="T149" s="271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72" t="s">
        <v>137</v>
      </c>
      <c r="AU149" s="272" t="s">
        <v>85</v>
      </c>
      <c r="AV149" s="14" t="s">
        <v>135</v>
      </c>
      <c r="AW149" s="14" t="s">
        <v>31</v>
      </c>
      <c r="AX149" s="14" t="s">
        <v>83</v>
      </c>
      <c r="AY149" s="272" t="s">
        <v>128</v>
      </c>
    </row>
    <row r="150" s="2" customFormat="1" ht="111.75" customHeight="1">
      <c r="A150" s="38"/>
      <c r="B150" s="39"/>
      <c r="C150" s="236" t="s">
        <v>151</v>
      </c>
      <c r="D150" s="236" t="s">
        <v>131</v>
      </c>
      <c r="E150" s="237" t="s">
        <v>231</v>
      </c>
      <c r="F150" s="238" t="s">
        <v>232</v>
      </c>
      <c r="G150" s="239" t="s">
        <v>233</v>
      </c>
      <c r="H150" s="240">
        <v>0.46999999999999997</v>
      </c>
      <c r="I150" s="241"/>
      <c r="J150" s="242">
        <f>ROUND(I150*H150,2)</f>
        <v>0</v>
      </c>
      <c r="K150" s="243"/>
      <c r="L150" s="44"/>
      <c r="M150" s="244" t="s">
        <v>1</v>
      </c>
      <c r="N150" s="245" t="s">
        <v>40</v>
      </c>
      <c r="O150" s="91"/>
      <c r="P150" s="246">
        <f>O150*H150</f>
        <v>0</v>
      </c>
      <c r="Q150" s="246">
        <v>0</v>
      </c>
      <c r="R150" s="246">
        <f>Q150*H150</f>
        <v>0</v>
      </c>
      <c r="S150" s="246">
        <v>0</v>
      </c>
      <c r="T150" s="247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48" t="s">
        <v>135</v>
      </c>
      <c r="AT150" s="248" t="s">
        <v>131</v>
      </c>
      <c r="AU150" s="248" t="s">
        <v>85</v>
      </c>
      <c r="AY150" s="17" t="s">
        <v>128</v>
      </c>
      <c r="BE150" s="249">
        <f>IF(N150="základní",J150,0)</f>
        <v>0</v>
      </c>
      <c r="BF150" s="249">
        <f>IF(N150="snížená",J150,0)</f>
        <v>0</v>
      </c>
      <c r="BG150" s="249">
        <f>IF(N150="zákl. přenesená",J150,0)</f>
        <v>0</v>
      </c>
      <c r="BH150" s="249">
        <f>IF(N150="sníž. přenesená",J150,0)</f>
        <v>0</v>
      </c>
      <c r="BI150" s="249">
        <f>IF(N150="nulová",J150,0)</f>
        <v>0</v>
      </c>
      <c r="BJ150" s="17" t="s">
        <v>83</v>
      </c>
      <c r="BK150" s="249">
        <f>ROUND(I150*H150,2)</f>
        <v>0</v>
      </c>
      <c r="BL150" s="17" t="s">
        <v>135</v>
      </c>
      <c r="BM150" s="248" t="s">
        <v>491</v>
      </c>
    </row>
    <row r="151" s="13" customFormat="1">
      <c r="A151" s="13"/>
      <c r="B151" s="250"/>
      <c r="C151" s="251"/>
      <c r="D151" s="252" t="s">
        <v>137</v>
      </c>
      <c r="E151" s="253" t="s">
        <v>1</v>
      </c>
      <c r="F151" s="254" t="s">
        <v>492</v>
      </c>
      <c r="G151" s="251"/>
      <c r="H151" s="255">
        <v>0.46999999999999997</v>
      </c>
      <c r="I151" s="256"/>
      <c r="J151" s="251"/>
      <c r="K151" s="251"/>
      <c r="L151" s="257"/>
      <c r="M151" s="258"/>
      <c r="N151" s="259"/>
      <c r="O151" s="259"/>
      <c r="P151" s="259"/>
      <c r="Q151" s="259"/>
      <c r="R151" s="259"/>
      <c r="S151" s="259"/>
      <c r="T151" s="260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61" t="s">
        <v>137</v>
      </c>
      <c r="AU151" s="261" t="s">
        <v>85</v>
      </c>
      <c r="AV151" s="13" t="s">
        <v>85</v>
      </c>
      <c r="AW151" s="13" t="s">
        <v>31</v>
      </c>
      <c r="AX151" s="13" t="s">
        <v>75</v>
      </c>
      <c r="AY151" s="261" t="s">
        <v>128</v>
      </c>
    </row>
    <row r="152" s="14" customFormat="1">
      <c r="A152" s="14"/>
      <c r="B152" s="262"/>
      <c r="C152" s="263"/>
      <c r="D152" s="252" t="s">
        <v>137</v>
      </c>
      <c r="E152" s="264" t="s">
        <v>1</v>
      </c>
      <c r="F152" s="265" t="s">
        <v>140</v>
      </c>
      <c r="G152" s="263"/>
      <c r="H152" s="266">
        <v>0.46999999999999997</v>
      </c>
      <c r="I152" s="267"/>
      <c r="J152" s="263"/>
      <c r="K152" s="263"/>
      <c r="L152" s="268"/>
      <c r="M152" s="269"/>
      <c r="N152" s="270"/>
      <c r="O152" s="270"/>
      <c r="P152" s="270"/>
      <c r="Q152" s="270"/>
      <c r="R152" s="270"/>
      <c r="S152" s="270"/>
      <c r="T152" s="271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72" t="s">
        <v>137</v>
      </c>
      <c r="AU152" s="272" t="s">
        <v>85</v>
      </c>
      <c r="AV152" s="14" t="s">
        <v>135</v>
      </c>
      <c r="AW152" s="14" t="s">
        <v>31</v>
      </c>
      <c r="AX152" s="14" t="s">
        <v>83</v>
      </c>
      <c r="AY152" s="272" t="s">
        <v>128</v>
      </c>
    </row>
    <row r="153" s="2" customFormat="1" ht="100.5" customHeight="1">
      <c r="A153" s="38"/>
      <c r="B153" s="39"/>
      <c r="C153" s="236" t="s">
        <v>183</v>
      </c>
      <c r="D153" s="236" t="s">
        <v>131</v>
      </c>
      <c r="E153" s="237" t="s">
        <v>237</v>
      </c>
      <c r="F153" s="238" t="s">
        <v>238</v>
      </c>
      <c r="G153" s="239" t="s">
        <v>239</v>
      </c>
      <c r="H153" s="240">
        <v>140</v>
      </c>
      <c r="I153" s="241"/>
      <c r="J153" s="242">
        <f>ROUND(I153*H153,2)</f>
        <v>0</v>
      </c>
      <c r="K153" s="243"/>
      <c r="L153" s="44"/>
      <c r="M153" s="244" t="s">
        <v>1</v>
      </c>
      <c r="N153" s="245" t="s">
        <v>40</v>
      </c>
      <c r="O153" s="91"/>
      <c r="P153" s="246">
        <f>O153*H153</f>
        <v>0</v>
      </c>
      <c r="Q153" s="246">
        <v>0</v>
      </c>
      <c r="R153" s="246">
        <f>Q153*H153</f>
        <v>0</v>
      </c>
      <c r="S153" s="246">
        <v>0</v>
      </c>
      <c r="T153" s="247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48" t="s">
        <v>135</v>
      </c>
      <c r="AT153" s="248" t="s">
        <v>131</v>
      </c>
      <c r="AU153" s="248" t="s">
        <v>85</v>
      </c>
      <c r="AY153" s="17" t="s">
        <v>128</v>
      </c>
      <c r="BE153" s="249">
        <f>IF(N153="základní",J153,0)</f>
        <v>0</v>
      </c>
      <c r="BF153" s="249">
        <f>IF(N153="snížená",J153,0)</f>
        <v>0</v>
      </c>
      <c r="BG153" s="249">
        <f>IF(N153="zákl. přenesená",J153,0)</f>
        <v>0</v>
      </c>
      <c r="BH153" s="249">
        <f>IF(N153="sníž. přenesená",J153,0)</f>
        <v>0</v>
      </c>
      <c r="BI153" s="249">
        <f>IF(N153="nulová",J153,0)</f>
        <v>0</v>
      </c>
      <c r="BJ153" s="17" t="s">
        <v>83</v>
      </c>
      <c r="BK153" s="249">
        <f>ROUND(I153*H153,2)</f>
        <v>0</v>
      </c>
      <c r="BL153" s="17" t="s">
        <v>135</v>
      </c>
      <c r="BM153" s="248" t="s">
        <v>493</v>
      </c>
    </row>
    <row r="154" s="13" customFormat="1">
      <c r="A154" s="13"/>
      <c r="B154" s="250"/>
      <c r="C154" s="251"/>
      <c r="D154" s="252" t="s">
        <v>137</v>
      </c>
      <c r="E154" s="253" t="s">
        <v>1</v>
      </c>
      <c r="F154" s="254" t="s">
        <v>494</v>
      </c>
      <c r="G154" s="251"/>
      <c r="H154" s="255">
        <v>140</v>
      </c>
      <c r="I154" s="256"/>
      <c r="J154" s="251"/>
      <c r="K154" s="251"/>
      <c r="L154" s="257"/>
      <c r="M154" s="258"/>
      <c r="N154" s="259"/>
      <c r="O154" s="259"/>
      <c r="P154" s="259"/>
      <c r="Q154" s="259"/>
      <c r="R154" s="259"/>
      <c r="S154" s="259"/>
      <c r="T154" s="260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61" t="s">
        <v>137</v>
      </c>
      <c r="AU154" s="261" t="s">
        <v>85</v>
      </c>
      <c r="AV154" s="13" t="s">
        <v>85</v>
      </c>
      <c r="AW154" s="13" t="s">
        <v>31</v>
      </c>
      <c r="AX154" s="13" t="s">
        <v>75</v>
      </c>
      <c r="AY154" s="261" t="s">
        <v>128</v>
      </c>
    </row>
    <row r="155" s="14" customFormat="1">
      <c r="A155" s="14"/>
      <c r="B155" s="262"/>
      <c r="C155" s="263"/>
      <c r="D155" s="252" t="s">
        <v>137</v>
      </c>
      <c r="E155" s="264" t="s">
        <v>1</v>
      </c>
      <c r="F155" s="265" t="s">
        <v>140</v>
      </c>
      <c r="G155" s="263"/>
      <c r="H155" s="266">
        <v>140</v>
      </c>
      <c r="I155" s="267"/>
      <c r="J155" s="263"/>
      <c r="K155" s="263"/>
      <c r="L155" s="268"/>
      <c r="M155" s="269"/>
      <c r="N155" s="270"/>
      <c r="O155" s="270"/>
      <c r="P155" s="270"/>
      <c r="Q155" s="270"/>
      <c r="R155" s="270"/>
      <c r="S155" s="270"/>
      <c r="T155" s="271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72" t="s">
        <v>137</v>
      </c>
      <c r="AU155" s="272" t="s">
        <v>85</v>
      </c>
      <c r="AV155" s="14" t="s">
        <v>135</v>
      </c>
      <c r="AW155" s="14" t="s">
        <v>31</v>
      </c>
      <c r="AX155" s="14" t="s">
        <v>83</v>
      </c>
      <c r="AY155" s="272" t="s">
        <v>128</v>
      </c>
    </row>
    <row r="156" s="2" customFormat="1" ht="89.25" customHeight="1">
      <c r="A156" s="38"/>
      <c r="B156" s="39"/>
      <c r="C156" s="236" t="s">
        <v>188</v>
      </c>
      <c r="D156" s="236" t="s">
        <v>131</v>
      </c>
      <c r="E156" s="237" t="s">
        <v>437</v>
      </c>
      <c r="F156" s="238" t="s">
        <v>438</v>
      </c>
      <c r="G156" s="239" t="s">
        <v>156</v>
      </c>
      <c r="H156" s="240">
        <v>2800</v>
      </c>
      <c r="I156" s="241"/>
      <c r="J156" s="242">
        <f>ROUND(I156*H156,2)</f>
        <v>0</v>
      </c>
      <c r="K156" s="243"/>
      <c r="L156" s="44"/>
      <c r="M156" s="244" t="s">
        <v>1</v>
      </c>
      <c r="N156" s="245" t="s">
        <v>40</v>
      </c>
      <c r="O156" s="91"/>
      <c r="P156" s="246">
        <f>O156*H156</f>
        <v>0</v>
      </c>
      <c r="Q156" s="246">
        <v>0</v>
      </c>
      <c r="R156" s="246">
        <f>Q156*H156</f>
        <v>0</v>
      </c>
      <c r="S156" s="246">
        <v>0</v>
      </c>
      <c r="T156" s="247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48" t="s">
        <v>135</v>
      </c>
      <c r="AT156" s="248" t="s">
        <v>131</v>
      </c>
      <c r="AU156" s="248" t="s">
        <v>85</v>
      </c>
      <c r="AY156" s="17" t="s">
        <v>128</v>
      </c>
      <c r="BE156" s="249">
        <f>IF(N156="základní",J156,0)</f>
        <v>0</v>
      </c>
      <c r="BF156" s="249">
        <f>IF(N156="snížená",J156,0)</f>
        <v>0</v>
      </c>
      <c r="BG156" s="249">
        <f>IF(N156="zákl. přenesená",J156,0)</f>
        <v>0</v>
      </c>
      <c r="BH156" s="249">
        <f>IF(N156="sníž. přenesená",J156,0)</f>
        <v>0</v>
      </c>
      <c r="BI156" s="249">
        <f>IF(N156="nulová",J156,0)</f>
        <v>0</v>
      </c>
      <c r="BJ156" s="17" t="s">
        <v>83</v>
      </c>
      <c r="BK156" s="249">
        <f>ROUND(I156*H156,2)</f>
        <v>0</v>
      </c>
      <c r="BL156" s="17" t="s">
        <v>135</v>
      </c>
      <c r="BM156" s="248" t="s">
        <v>495</v>
      </c>
    </row>
    <row r="157" s="2" customFormat="1">
      <c r="A157" s="38"/>
      <c r="B157" s="39"/>
      <c r="C157" s="40"/>
      <c r="D157" s="252" t="s">
        <v>440</v>
      </c>
      <c r="E157" s="40"/>
      <c r="F157" s="297" t="s">
        <v>441</v>
      </c>
      <c r="G157" s="40"/>
      <c r="H157" s="40"/>
      <c r="I157" s="144"/>
      <c r="J157" s="40"/>
      <c r="K157" s="40"/>
      <c r="L157" s="44"/>
      <c r="M157" s="298"/>
      <c r="N157" s="299"/>
      <c r="O157" s="91"/>
      <c r="P157" s="91"/>
      <c r="Q157" s="91"/>
      <c r="R157" s="91"/>
      <c r="S157" s="91"/>
      <c r="T157" s="92"/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T157" s="17" t="s">
        <v>440</v>
      </c>
      <c r="AU157" s="17" t="s">
        <v>85</v>
      </c>
    </row>
    <row r="158" s="13" customFormat="1">
      <c r="A158" s="13"/>
      <c r="B158" s="250"/>
      <c r="C158" s="251"/>
      <c r="D158" s="252" t="s">
        <v>137</v>
      </c>
      <c r="E158" s="253" t="s">
        <v>1</v>
      </c>
      <c r="F158" s="254" t="s">
        <v>496</v>
      </c>
      <c r="G158" s="251"/>
      <c r="H158" s="255">
        <v>2800</v>
      </c>
      <c r="I158" s="256"/>
      <c r="J158" s="251"/>
      <c r="K158" s="251"/>
      <c r="L158" s="257"/>
      <c r="M158" s="258"/>
      <c r="N158" s="259"/>
      <c r="O158" s="259"/>
      <c r="P158" s="259"/>
      <c r="Q158" s="259"/>
      <c r="R158" s="259"/>
      <c r="S158" s="259"/>
      <c r="T158" s="260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61" t="s">
        <v>137</v>
      </c>
      <c r="AU158" s="261" t="s">
        <v>85</v>
      </c>
      <c r="AV158" s="13" t="s">
        <v>85</v>
      </c>
      <c r="AW158" s="13" t="s">
        <v>31</v>
      </c>
      <c r="AX158" s="13" t="s">
        <v>75</v>
      </c>
      <c r="AY158" s="261" t="s">
        <v>128</v>
      </c>
    </row>
    <row r="159" s="14" customFormat="1">
      <c r="A159" s="14"/>
      <c r="B159" s="262"/>
      <c r="C159" s="263"/>
      <c r="D159" s="252" t="s">
        <v>137</v>
      </c>
      <c r="E159" s="264" t="s">
        <v>1</v>
      </c>
      <c r="F159" s="265" t="s">
        <v>140</v>
      </c>
      <c r="G159" s="263"/>
      <c r="H159" s="266">
        <v>2800</v>
      </c>
      <c r="I159" s="267"/>
      <c r="J159" s="263"/>
      <c r="K159" s="263"/>
      <c r="L159" s="268"/>
      <c r="M159" s="269"/>
      <c r="N159" s="270"/>
      <c r="O159" s="270"/>
      <c r="P159" s="270"/>
      <c r="Q159" s="270"/>
      <c r="R159" s="270"/>
      <c r="S159" s="270"/>
      <c r="T159" s="271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72" t="s">
        <v>137</v>
      </c>
      <c r="AU159" s="272" t="s">
        <v>85</v>
      </c>
      <c r="AV159" s="14" t="s">
        <v>135</v>
      </c>
      <c r="AW159" s="14" t="s">
        <v>31</v>
      </c>
      <c r="AX159" s="14" t="s">
        <v>83</v>
      </c>
      <c r="AY159" s="272" t="s">
        <v>128</v>
      </c>
    </row>
    <row r="160" s="2" customFormat="1" ht="66.75" customHeight="1">
      <c r="A160" s="38"/>
      <c r="B160" s="39"/>
      <c r="C160" s="236" t="s">
        <v>193</v>
      </c>
      <c r="D160" s="236" t="s">
        <v>131</v>
      </c>
      <c r="E160" s="237" t="s">
        <v>497</v>
      </c>
      <c r="F160" s="238" t="s">
        <v>498</v>
      </c>
      <c r="G160" s="239" t="s">
        <v>134</v>
      </c>
      <c r="H160" s="240">
        <v>840</v>
      </c>
      <c r="I160" s="241"/>
      <c r="J160" s="242">
        <f>ROUND(I160*H160,2)</f>
        <v>0</v>
      </c>
      <c r="K160" s="243"/>
      <c r="L160" s="44"/>
      <c r="M160" s="244" t="s">
        <v>1</v>
      </c>
      <c r="N160" s="245" t="s">
        <v>40</v>
      </c>
      <c r="O160" s="91"/>
      <c r="P160" s="246">
        <f>O160*H160</f>
        <v>0</v>
      </c>
      <c r="Q160" s="246">
        <v>0</v>
      </c>
      <c r="R160" s="246">
        <f>Q160*H160</f>
        <v>0</v>
      </c>
      <c r="S160" s="246">
        <v>0</v>
      </c>
      <c r="T160" s="247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48" t="s">
        <v>135</v>
      </c>
      <c r="AT160" s="248" t="s">
        <v>131</v>
      </c>
      <c r="AU160" s="248" t="s">
        <v>85</v>
      </c>
      <c r="AY160" s="17" t="s">
        <v>128</v>
      </c>
      <c r="BE160" s="249">
        <f>IF(N160="základní",J160,0)</f>
        <v>0</v>
      </c>
      <c r="BF160" s="249">
        <f>IF(N160="snížená",J160,0)</f>
        <v>0</v>
      </c>
      <c r="BG160" s="249">
        <f>IF(N160="zákl. přenesená",J160,0)</f>
        <v>0</v>
      </c>
      <c r="BH160" s="249">
        <f>IF(N160="sníž. přenesená",J160,0)</f>
        <v>0</v>
      </c>
      <c r="BI160" s="249">
        <f>IF(N160="nulová",J160,0)</f>
        <v>0</v>
      </c>
      <c r="BJ160" s="17" t="s">
        <v>83</v>
      </c>
      <c r="BK160" s="249">
        <f>ROUND(I160*H160,2)</f>
        <v>0</v>
      </c>
      <c r="BL160" s="17" t="s">
        <v>135</v>
      </c>
      <c r="BM160" s="248" t="s">
        <v>499</v>
      </c>
    </row>
    <row r="161" s="13" customFormat="1">
      <c r="A161" s="13"/>
      <c r="B161" s="250"/>
      <c r="C161" s="251"/>
      <c r="D161" s="252" t="s">
        <v>137</v>
      </c>
      <c r="E161" s="253" t="s">
        <v>1</v>
      </c>
      <c r="F161" s="254" t="s">
        <v>500</v>
      </c>
      <c r="G161" s="251"/>
      <c r="H161" s="255">
        <v>840</v>
      </c>
      <c r="I161" s="256"/>
      <c r="J161" s="251"/>
      <c r="K161" s="251"/>
      <c r="L161" s="257"/>
      <c r="M161" s="258"/>
      <c r="N161" s="259"/>
      <c r="O161" s="259"/>
      <c r="P161" s="259"/>
      <c r="Q161" s="259"/>
      <c r="R161" s="259"/>
      <c r="S161" s="259"/>
      <c r="T161" s="260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61" t="s">
        <v>137</v>
      </c>
      <c r="AU161" s="261" t="s">
        <v>85</v>
      </c>
      <c r="AV161" s="13" t="s">
        <v>85</v>
      </c>
      <c r="AW161" s="13" t="s">
        <v>31</v>
      </c>
      <c r="AX161" s="13" t="s">
        <v>75</v>
      </c>
      <c r="AY161" s="261" t="s">
        <v>128</v>
      </c>
    </row>
    <row r="162" s="14" customFormat="1">
      <c r="A162" s="14"/>
      <c r="B162" s="262"/>
      <c r="C162" s="263"/>
      <c r="D162" s="252" t="s">
        <v>137</v>
      </c>
      <c r="E162" s="264" t="s">
        <v>1</v>
      </c>
      <c r="F162" s="265" t="s">
        <v>140</v>
      </c>
      <c r="G162" s="263"/>
      <c r="H162" s="266">
        <v>840</v>
      </c>
      <c r="I162" s="267"/>
      <c r="J162" s="263"/>
      <c r="K162" s="263"/>
      <c r="L162" s="268"/>
      <c r="M162" s="269"/>
      <c r="N162" s="270"/>
      <c r="O162" s="270"/>
      <c r="P162" s="270"/>
      <c r="Q162" s="270"/>
      <c r="R162" s="270"/>
      <c r="S162" s="270"/>
      <c r="T162" s="271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72" t="s">
        <v>137</v>
      </c>
      <c r="AU162" s="272" t="s">
        <v>85</v>
      </c>
      <c r="AV162" s="14" t="s">
        <v>135</v>
      </c>
      <c r="AW162" s="14" t="s">
        <v>31</v>
      </c>
      <c r="AX162" s="14" t="s">
        <v>83</v>
      </c>
      <c r="AY162" s="272" t="s">
        <v>128</v>
      </c>
    </row>
    <row r="163" s="2" customFormat="1" ht="21.75" customHeight="1">
      <c r="A163" s="38"/>
      <c r="B163" s="39"/>
      <c r="C163" s="273" t="s">
        <v>198</v>
      </c>
      <c r="D163" s="273" t="s">
        <v>147</v>
      </c>
      <c r="E163" s="274" t="s">
        <v>325</v>
      </c>
      <c r="F163" s="275" t="s">
        <v>326</v>
      </c>
      <c r="G163" s="276" t="s">
        <v>180</v>
      </c>
      <c r="H163" s="277">
        <v>12268</v>
      </c>
      <c r="I163" s="278"/>
      <c r="J163" s="279">
        <f>ROUND(I163*H163,2)</f>
        <v>0</v>
      </c>
      <c r="K163" s="280"/>
      <c r="L163" s="281"/>
      <c r="M163" s="282" t="s">
        <v>1</v>
      </c>
      <c r="N163" s="283" t="s">
        <v>40</v>
      </c>
      <c r="O163" s="91"/>
      <c r="P163" s="246">
        <f>O163*H163</f>
        <v>0</v>
      </c>
      <c r="Q163" s="246">
        <v>0.00123</v>
      </c>
      <c r="R163" s="246">
        <f>Q163*H163</f>
        <v>15.089639999999999</v>
      </c>
      <c r="S163" s="246">
        <v>0</v>
      </c>
      <c r="T163" s="247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48" t="s">
        <v>151</v>
      </c>
      <c r="AT163" s="248" t="s">
        <v>147</v>
      </c>
      <c r="AU163" s="248" t="s">
        <v>85</v>
      </c>
      <c r="AY163" s="17" t="s">
        <v>128</v>
      </c>
      <c r="BE163" s="249">
        <f>IF(N163="základní",J163,0)</f>
        <v>0</v>
      </c>
      <c r="BF163" s="249">
        <f>IF(N163="snížená",J163,0)</f>
        <v>0</v>
      </c>
      <c r="BG163" s="249">
        <f>IF(N163="zákl. přenesená",J163,0)</f>
        <v>0</v>
      </c>
      <c r="BH163" s="249">
        <f>IF(N163="sníž. přenesená",J163,0)</f>
        <v>0</v>
      </c>
      <c r="BI163" s="249">
        <f>IF(N163="nulová",J163,0)</f>
        <v>0</v>
      </c>
      <c r="BJ163" s="17" t="s">
        <v>83</v>
      </c>
      <c r="BK163" s="249">
        <f>ROUND(I163*H163,2)</f>
        <v>0</v>
      </c>
      <c r="BL163" s="17" t="s">
        <v>135</v>
      </c>
      <c r="BM163" s="248" t="s">
        <v>501</v>
      </c>
    </row>
    <row r="164" s="13" customFormat="1">
      <c r="A164" s="13"/>
      <c r="B164" s="250"/>
      <c r="C164" s="251"/>
      <c r="D164" s="252" t="s">
        <v>137</v>
      </c>
      <c r="E164" s="253" t="s">
        <v>1</v>
      </c>
      <c r="F164" s="254" t="s">
        <v>502</v>
      </c>
      <c r="G164" s="251"/>
      <c r="H164" s="255">
        <v>12268</v>
      </c>
      <c r="I164" s="256"/>
      <c r="J164" s="251"/>
      <c r="K164" s="251"/>
      <c r="L164" s="257"/>
      <c r="M164" s="258"/>
      <c r="N164" s="259"/>
      <c r="O164" s="259"/>
      <c r="P164" s="259"/>
      <c r="Q164" s="259"/>
      <c r="R164" s="259"/>
      <c r="S164" s="259"/>
      <c r="T164" s="260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61" t="s">
        <v>137</v>
      </c>
      <c r="AU164" s="261" t="s">
        <v>85</v>
      </c>
      <c r="AV164" s="13" t="s">
        <v>85</v>
      </c>
      <c r="AW164" s="13" t="s">
        <v>31</v>
      </c>
      <c r="AX164" s="13" t="s">
        <v>75</v>
      </c>
      <c r="AY164" s="261" t="s">
        <v>128</v>
      </c>
    </row>
    <row r="165" s="14" customFormat="1">
      <c r="A165" s="14"/>
      <c r="B165" s="262"/>
      <c r="C165" s="263"/>
      <c r="D165" s="252" t="s">
        <v>137</v>
      </c>
      <c r="E165" s="264" t="s">
        <v>1</v>
      </c>
      <c r="F165" s="265" t="s">
        <v>140</v>
      </c>
      <c r="G165" s="263"/>
      <c r="H165" s="266">
        <v>12268</v>
      </c>
      <c r="I165" s="267"/>
      <c r="J165" s="263"/>
      <c r="K165" s="263"/>
      <c r="L165" s="268"/>
      <c r="M165" s="269"/>
      <c r="N165" s="270"/>
      <c r="O165" s="270"/>
      <c r="P165" s="270"/>
      <c r="Q165" s="270"/>
      <c r="R165" s="270"/>
      <c r="S165" s="270"/>
      <c r="T165" s="271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72" t="s">
        <v>137</v>
      </c>
      <c r="AU165" s="272" t="s">
        <v>85</v>
      </c>
      <c r="AV165" s="14" t="s">
        <v>135</v>
      </c>
      <c r="AW165" s="14" t="s">
        <v>31</v>
      </c>
      <c r="AX165" s="14" t="s">
        <v>83</v>
      </c>
      <c r="AY165" s="272" t="s">
        <v>128</v>
      </c>
    </row>
    <row r="166" s="2" customFormat="1" ht="16.5" customHeight="1">
      <c r="A166" s="38"/>
      <c r="B166" s="39"/>
      <c r="C166" s="273" t="s">
        <v>225</v>
      </c>
      <c r="D166" s="273" t="s">
        <v>147</v>
      </c>
      <c r="E166" s="274" t="s">
        <v>154</v>
      </c>
      <c r="F166" s="275" t="s">
        <v>155</v>
      </c>
      <c r="G166" s="276" t="s">
        <v>156</v>
      </c>
      <c r="H166" s="277">
        <v>250</v>
      </c>
      <c r="I166" s="278"/>
      <c r="J166" s="279">
        <f>ROUND(I166*H166,2)</f>
        <v>0</v>
      </c>
      <c r="K166" s="280"/>
      <c r="L166" s="281"/>
      <c r="M166" s="282" t="s">
        <v>1</v>
      </c>
      <c r="N166" s="283" t="s">
        <v>40</v>
      </c>
      <c r="O166" s="91"/>
      <c r="P166" s="246">
        <f>O166*H166</f>
        <v>0</v>
      </c>
      <c r="Q166" s="246">
        <v>0</v>
      </c>
      <c r="R166" s="246">
        <f>Q166*H166</f>
        <v>0</v>
      </c>
      <c r="S166" s="246">
        <v>0</v>
      </c>
      <c r="T166" s="247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48" t="s">
        <v>151</v>
      </c>
      <c r="AT166" s="248" t="s">
        <v>147</v>
      </c>
      <c r="AU166" s="248" t="s">
        <v>85</v>
      </c>
      <c r="AY166" s="17" t="s">
        <v>128</v>
      </c>
      <c r="BE166" s="249">
        <f>IF(N166="základní",J166,0)</f>
        <v>0</v>
      </c>
      <c r="BF166" s="249">
        <f>IF(N166="snížená",J166,0)</f>
        <v>0</v>
      </c>
      <c r="BG166" s="249">
        <f>IF(N166="zákl. přenesená",J166,0)</f>
        <v>0</v>
      </c>
      <c r="BH166" s="249">
        <f>IF(N166="sníž. přenesená",J166,0)</f>
        <v>0</v>
      </c>
      <c r="BI166" s="249">
        <f>IF(N166="nulová",J166,0)</f>
        <v>0</v>
      </c>
      <c r="BJ166" s="17" t="s">
        <v>83</v>
      </c>
      <c r="BK166" s="249">
        <f>ROUND(I166*H166,2)</f>
        <v>0</v>
      </c>
      <c r="BL166" s="17" t="s">
        <v>135</v>
      </c>
      <c r="BM166" s="248" t="s">
        <v>503</v>
      </c>
    </row>
    <row r="167" s="15" customFormat="1">
      <c r="A167" s="15"/>
      <c r="B167" s="284"/>
      <c r="C167" s="285"/>
      <c r="D167" s="252" t="s">
        <v>137</v>
      </c>
      <c r="E167" s="286" t="s">
        <v>1</v>
      </c>
      <c r="F167" s="287" t="s">
        <v>158</v>
      </c>
      <c r="G167" s="285"/>
      <c r="H167" s="286" t="s">
        <v>1</v>
      </c>
      <c r="I167" s="288"/>
      <c r="J167" s="285"/>
      <c r="K167" s="285"/>
      <c r="L167" s="289"/>
      <c r="M167" s="290"/>
      <c r="N167" s="291"/>
      <c r="O167" s="291"/>
      <c r="P167" s="291"/>
      <c r="Q167" s="291"/>
      <c r="R167" s="291"/>
      <c r="S167" s="291"/>
      <c r="T167" s="292"/>
      <c r="U167" s="15"/>
      <c r="V167" s="15"/>
      <c r="W167" s="15"/>
      <c r="X167" s="15"/>
      <c r="Y167" s="15"/>
      <c r="Z167" s="15"/>
      <c r="AA167" s="15"/>
      <c r="AB167" s="15"/>
      <c r="AC167" s="15"/>
      <c r="AD167" s="15"/>
      <c r="AE167" s="15"/>
      <c r="AT167" s="293" t="s">
        <v>137</v>
      </c>
      <c r="AU167" s="293" t="s">
        <v>85</v>
      </c>
      <c r="AV167" s="15" t="s">
        <v>83</v>
      </c>
      <c r="AW167" s="15" t="s">
        <v>31</v>
      </c>
      <c r="AX167" s="15" t="s">
        <v>75</v>
      </c>
      <c r="AY167" s="293" t="s">
        <v>128</v>
      </c>
    </row>
    <row r="168" s="13" customFormat="1">
      <c r="A168" s="13"/>
      <c r="B168" s="250"/>
      <c r="C168" s="251"/>
      <c r="D168" s="252" t="s">
        <v>137</v>
      </c>
      <c r="E168" s="253" t="s">
        <v>1</v>
      </c>
      <c r="F168" s="254" t="s">
        <v>340</v>
      </c>
      <c r="G168" s="251"/>
      <c r="H168" s="255">
        <v>250</v>
      </c>
      <c r="I168" s="256"/>
      <c r="J168" s="251"/>
      <c r="K168" s="251"/>
      <c r="L168" s="257"/>
      <c r="M168" s="258"/>
      <c r="N168" s="259"/>
      <c r="O168" s="259"/>
      <c r="P168" s="259"/>
      <c r="Q168" s="259"/>
      <c r="R168" s="259"/>
      <c r="S168" s="259"/>
      <c r="T168" s="260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61" t="s">
        <v>137</v>
      </c>
      <c r="AU168" s="261" t="s">
        <v>85</v>
      </c>
      <c r="AV168" s="13" t="s">
        <v>85</v>
      </c>
      <c r="AW168" s="13" t="s">
        <v>31</v>
      </c>
      <c r="AX168" s="13" t="s">
        <v>75</v>
      </c>
      <c r="AY168" s="261" t="s">
        <v>128</v>
      </c>
    </row>
    <row r="169" s="14" customFormat="1">
      <c r="A169" s="14"/>
      <c r="B169" s="262"/>
      <c r="C169" s="263"/>
      <c r="D169" s="252" t="s">
        <v>137</v>
      </c>
      <c r="E169" s="264" t="s">
        <v>1</v>
      </c>
      <c r="F169" s="265" t="s">
        <v>140</v>
      </c>
      <c r="G169" s="263"/>
      <c r="H169" s="266">
        <v>250</v>
      </c>
      <c r="I169" s="267"/>
      <c r="J169" s="263"/>
      <c r="K169" s="263"/>
      <c r="L169" s="268"/>
      <c r="M169" s="269"/>
      <c r="N169" s="270"/>
      <c r="O169" s="270"/>
      <c r="P169" s="270"/>
      <c r="Q169" s="270"/>
      <c r="R169" s="270"/>
      <c r="S169" s="270"/>
      <c r="T169" s="271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72" t="s">
        <v>137</v>
      </c>
      <c r="AU169" s="272" t="s">
        <v>85</v>
      </c>
      <c r="AV169" s="14" t="s">
        <v>135</v>
      </c>
      <c r="AW169" s="14" t="s">
        <v>31</v>
      </c>
      <c r="AX169" s="14" t="s">
        <v>83</v>
      </c>
      <c r="AY169" s="272" t="s">
        <v>128</v>
      </c>
    </row>
    <row r="170" s="2" customFormat="1" ht="16.5" customHeight="1">
      <c r="A170" s="38"/>
      <c r="B170" s="39"/>
      <c r="C170" s="273" t="s">
        <v>203</v>
      </c>
      <c r="D170" s="273" t="s">
        <v>147</v>
      </c>
      <c r="E170" s="274" t="s">
        <v>184</v>
      </c>
      <c r="F170" s="275" t="s">
        <v>185</v>
      </c>
      <c r="G170" s="276" t="s">
        <v>180</v>
      </c>
      <c r="H170" s="277">
        <v>6134</v>
      </c>
      <c r="I170" s="278"/>
      <c r="J170" s="279">
        <f>ROUND(I170*H170,2)</f>
        <v>0</v>
      </c>
      <c r="K170" s="280"/>
      <c r="L170" s="281"/>
      <c r="M170" s="282" t="s">
        <v>1</v>
      </c>
      <c r="N170" s="283" t="s">
        <v>40</v>
      </c>
      <c r="O170" s="91"/>
      <c r="P170" s="246">
        <f>O170*H170</f>
        <v>0</v>
      </c>
      <c r="Q170" s="246">
        <v>0.00018000000000000001</v>
      </c>
      <c r="R170" s="246">
        <f>Q170*H170</f>
        <v>1.10412</v>
      </c>
      <c r="S170" s="246">
        <v>0</v>
      </c>
      <c r="T170" s="247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48" t="s">
        <v>151</v>
      </c>
      <c r="AT170" s="248" t="s">
        <v>147</v>
      </c>
      <c r="AU170" s="248" t="s">
        <v>85</v>
      </c>
      <c r="AY170" s="17" t="s">
        <v>128</v>
      </c>
      <c r="BE170" s="249">
        <f>IF(N170="základní",J170,0)</f>
        <v>0</v>
      </c>
      <c r="BF170" s="249">
        <f>IF(N170="snížená",J170,0)</f>
        <v>0</v>
      </c>
      <c r="BG170" s="249">
        <f>IF(N170="zákl. přenesená",J170,0)</f>
        <v>0</v>
      </c>
      <c r="BH170" s="249">
        <f>IF(N170="sníž. přenesená",J170,0)</f>
        <v>0</v>
      </c>
      <c r="BI170" s="249">
        <f>IF(N170="nulová",J170,0)</f>
        <v>0</v>
      </c>
      <c r="BJ170" s="17" t="s">
        <v>83</v>
      </c>
      <c r="BK170" s="249">
        <f>ROUND(I170*H170,2)</f>
        <v>0</v>
      </c>
      <c r="BL170" s="17" t="s">
        <v>135</v>
      </c>
      <c r="BM170" s="248" t="s">
        <v>504</v>
      </c>
    </row>
    <row r="171" s="15" customFormat="1">
      <c r="A171" s="15"/>
      <c r="B171" s="284"/>
      <c r="C171" s="285"/>
      <c r="D171" s="252" t="s">
        <v>137</v>
      </c>
      <c r="E171" s="286" t="s">
        <v>1</v>
      </c>
      <c r="F171" s="287" t="s">
        <v>158</v>
      </c>
      <c r="G171" s="285"/>
      <c r="H171" s="286" t="s">
        <v>1</v>
      </c>
      <c r="I171" s="288"/>
      <c r="J171" s="285"/>
      <c r="K171" s="285"/>
      <c r="L171" s="289"/>
      <c r="M171" s="290"/>
      <c r="N171" s="291"/>
      <c r="O171" s="291"/>
      <c r="P171" s="291"/>
      <c r="Q171" s="291"/>
      <c r="R171" s="291"/>
      <c r="S171" s="291"/>
      <c r="T171" s="292"/>
      <c r="U171" s="15"/>
      <c r="V171" s="15"/>
      <c r="W171" s="15"/>
      <c r="X171" s="15"/>
      <c r="Y171" s="15"/>
      <c r="Z171" s="15"/>
      <c r="AA171" s="15"/>
      <c r="AB171" s="15"/>
      <c r="AC171" s="15"/>
      <c r="AD171" s="15"/>
      <c r="AE171" s="15"/>
      <c r="AT171" s="293" t="s">
        <v>137</v>
      </c>
      <c r="AU171" s="293" t="s">
        <v>85</v>
      </c>
      <c r="AV171" s="15" t="s">
        <v>83</v>
      </c>
      <c r="AW171" s="15" t="s">
        <v>31</v>
      </c>
      <c r="AX171" s="15" t="s">
        <v>75</v>
      </c>
      <c r="AY171" s="293" t="s">
        <v>128</v>
      </c>
    </row>
    <row r="172" s="13" customFormat="1">
      <c r="A172" s="13"/>
      <c r="B172" s="250"/>
      <c r="C172" s="251"/>
      <c r="D172" s="252" t="s">
        <v>137</v>
      </c>
      <c r="E172" s="253" t="s">
        <v>1</v>
      </c>
      <c r="F172" s="254" t="s">
        <v>505</v>
      </c>
      <c r="G172" s="251"/>
      <c r="H172" s="255">
        <v>6134</v>
      </c>
      <c r="I172" s="256"/>
      <c r="J172" s="251"/>
      <c r="K172" s="251"/>
      <c r="L172" s="257"/>
      <c r="M172" s="258"/>
      <c r="N172" s="259"/>
      <c r="O172" s="259"/>
      <c r="P172" s="259"/>
      <c r="Q172" s="259"/>
      <c r="R172" s="259"/>
      <c r="S172" s="259"/>
      <c r="T172" s="260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61" t="s">
        <v>137</v>
      </c>
      <c r="AU172" s="261" t="s">
        <v>85</v>
      </c>
      <c r="AV172" s="13" t="s">
        <v>85</v>
      </c>
      <c r="AW172" s="13" t="s">
        <v>31</v>
      </c>
      <c r="AX172" s="13" t="s">
        <v>75</v>
      </c>
      <c r="AY172" s="261" t="s">
        <v>128</v>
      </c>
    </row>
    <row r="173" s="14" customFormat="1">
      <c r="A173" s="14"/>
      <c r="B173" s="262"/>
      <c r="C173" s="263"/>
      <c r="D173" s="252" t="s">
        <v>137</v>
      </c>
      <c r="E173" s="264" t="s">
        <v>1</v>
      </c>
      <c r="F173" s="265" t="s">
        <v>140</v>
      </c>
      <c r="G173" s="263"/>
      <c r="H173" s="266">
        <v>6134</v>
      </c>
      <c r="I173" s="267"/>
      <c r="J173" s="263"/>
      <c r="K173" s="263"/>
      <c r="L173" s="268"/>
      <c r="M173" s="269"/>
      <c r="N173" s="270"/>
      <c r="O173" s="270"/>
      <c r="P173" s="270"/>
      <c r="Q173" s="270"/>
      <c r="R173" s="270"/>
      <c r="S173" s="270"/>
      <c r="T173" s="271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72" t="s">
        <v>137</v>
      </c>
      <c r="AU173" s="272" t="s">
        <v>85</v>
      </c>
      <c r="AV173" s="14" t="s">
        <v>135</v>
      </c>
      <c r="AW173" s="14" t="s">
        <v>31</v>
      </c>
      <c r="AX173" s="14" t="s">
        <v>83</v>
      </c>
      <c r="AY173" s="272" t="s">
        <v>128</v>
      </c>
    </row>
    <row r="174" s="2" customFormat="1" ht="44.25" customHeight="1">
      <c r="A174" s="38"/>
      <c r="B174" s="39"/>
      <c r="C174" s="236" t="s">
        <v>8</v>
      </c>
      <c r="D174" s="236" t="s">
        <v>131</v>
      </c>
      <c r="E174" s="237" t="s">
        <v>450</v>
      </c>
      <c r="F174" s="238" t="s">
        <v>451</v>
      </c>
      <c r="G174" s="239" t="s">
        <v>257</v>
      </c>
      <c r="H174" s="240">
        <v>800</v>
      </c>
      <c r="I174" s="241"/>
      <c r="J174" s="242">
        <f>ROUND(I174*H174,2)</f>
        <v>0</v>
      </c>
      <c r="K174" s="243"/>
      <c r="L174" s="44"/>
      <c r="M174" s="244" t="s">
        <v>1</v>
      </c>
      <c r="N174" s="245" t="s">
        <v>40</v>
      </c>
      <c r="O174" s="91"/>
      <c r="P174" s="246">
        <f>O174*H174</f>
        <v>0</v>
      </c>
      <c r="Q174" s="246">
        <v>0</v>
      </c>
      <c r="R174" s="246">
        <f>Q174*H174</f>
        <v>0</v>
      </c>
      <c r="S174" s="246">
        <v>0</v>
      </c>
      <c r="T174" s="247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48" t="s">
        <v>135</v>
      </c>
      <c r="AT174" s="248" t="s">
        <v>131</v>
      </c>
      <c r="AU174" s="248" t="s">
        <v>85</v>
      </c>
      <c r="AY174" s="17" t="s">
        <v>128</v>
      </c>
      <c r="BE174" s="249">
        <f>IF(N174="základní",J174,0)</f>
        <v>0</v>
      </c>
      <c r="BF174" s="249">
        <f>IF(N174="snížená",J174,0)</f>
        <v>0</v>
      </c>
      <c r="BG174" s="249">
        <f>IF(N174="zákl. přenesená",J174,0)</f>
        <v>0</v>
      </c>
      <c r="BH174" s="249">
        <f>IF(N174="sníž. přenesená",J174,0)</f>
        <v>0</v>
      </c>
      <c r="BI174" s="249">
        <f>IF(N174="nulová",J174,0)</f>
        <v>0</v>
      </c>
      <c r="BJ174" s="17" t="s">
        <v>83</v>
      </c>
      <c r="BK174" s="249">
        <f>ROUND(I174*H174,2)</f>
        <v>0</v>
      </c>
      <c r="BL174" s="17" t="s">
        <v>135</v>
      </c>
      <c r="BM174" s="248" t="s">
        <v>506</v>
      </c>
    </row>
    <row r="175" s="13" customFormat="1">
      <c r="A175" s="13"/>
      <c r="B175" s="250"/>
      <c r="C175" s="251"/>
      <c r="D175" s="252" t="s">
        <v>137</v>
      </c>
      <c r="E175" s="253" t="s">
        <v>1</v>
      </c>
      <c r="F175" s="254" t="s">
        <v>507</v>
      </c>
      <c r="G175" s="251"/>
      <c r="H175" s="255">
        <v>800</v>
      </c>
      <c r="I175" s="256"/>
      <c r="J175" s="251"/>
      <c r="K175" s="251"/>
      <c r="L175" s="257"/>
      <c r="M175" s="258"/>
      <c r="N175" s="259"/>
      <c r="O175" s="259"/>
      <c r="P175" s="259"/>
      <c r="Q175" s="259"/>
      <c r="R175" s="259"/>
      <c r="S175" s="259"/>
      <c r="T175" s="260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61" t="s">
        <v>137</v>
      </c>
      <c r="AU175" s="261" t="s">
        <v>85</v>
      </c>
      <c r="AV175" s="13" t="s">
        <v>85</v>
      </c>
      <c r="AW175" s="13" t="s">
        <v>31</v>
      </c>
      <c r="AX175" s="13" t="s">
        <v>75</v>
      </c>
      <c r="AY175" s="261" t="s">
        <v>128</v>
      </c>
    </row>
    <row r="176" s="14" customFormat="1">
      <c r="A176" s="14"/>
      <c r="B176" s="262"/>
      <c r="C176" s="263"/>
      <c r="D176" s="252" t="s">
        <v>137</v>
      </c>
      <c r="E176" s="264" t="s">
        <v>1</v>
      </c>
      <c r="F176" s="265" t="s">
        <v>140</v>
      </c>
      <c r="G176" s="263"/>
      <c r="H176" s="266">
        <v>800</v>
      </c>
      <c r="I176" s="267"/>
      <c r="J176" s="263"/>
      <c r="K176" s="263"/>
      <c r="L176" s="268"/>
      <c r="M176" s="269"/>
      <c r="N176" s="270"/>
      <c r="O176" s="270"/>
      <c r="P176" s="270"/>
      <c r="Q176" s="270"/>
      <c r="R176" s="270"/>
      <c r="S176" s="270"/>
      <c r="T176" s="271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72" t="s">
        <v>137</v>
      </c>
      <c r="AU176" s="272" t="s">
        <v>85</v>
      </c>
      <c r="AV176" s="14" t="s">
        <v>135</v>
      </c>
      <c r="AW176" s="14" t="s">
        <v>31</v>
      </c>
      <c r="AX176" s="14" t="s">
        <v>83</v>
      </c>
      <c r="AY176" s="272" t="s">
        <v>128</v>
      </c>
    </row>
    <row r="177" s="12" customFormat="1" ht="25.92" customHeight="1">
      <c r="A177" s="12"/>
      <c r="B177" s="220"/>
      <c r="C177" s="221"/>
      <c r="D177" s="222" t="s">
        <v>74</v>
      </c>
      <c r="E177" s="223" t="s">
        <v>266</v>
      </c>
      <c r="F177" s="223" t="s">
        <v>267</v>
      </c>
      <c r="G177" s="221"/>
      <c r="H177" s="221"/>
      <c r="I177" s="224"/>
      <c r="J177" s="225">
        <f>BK177</f>
        <v>0</v>
      </c>
      <c r="K177" s="221"/>
      <c r="L177" s="226"/>
      <c r="M177" s="227"/>
      <c r="N177" s="228"/>
      <c r="O177" s="228"/>
      <c r="P177" s="229">
        <f>SUM(P178:P183)</f>
        <v>0</v>
      </c>
      <c r="Q177" s="228"/>
      <c r="R177" s="229">
        <f>SUM(R178:R183)</f>
        <v>0</v>
      </c>
      <c r="S177" s="228"/>
      <c r="T177" s="230">
        <f>SUM(T178:T183)</f>
        <v>0</v>
      </c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R177" s="231" t="s">
        <v>135</v>
      </c>
      <c r="AT177" s="232" t="s">
        <v>74</v>
      </c>
      <c r="AU177" s="232" t="s">
        <v>75</v>
      </c>
      <c r="AY177" s="231" t="s">
        <v>128</v>
      </c>
      <c r="BK177" s="233">
        <f>SUM(BK178:BK183)</f>
        <v>0</v>
      </c>
    </row>
    <row r="178" s="2" customFormat="1" ht="178.5" customHeight="1">
      <c r="A178" s="38"/>
      <c r="B178" s="39"/>
      <c r="C178" s="236" t="s">
        <v>220</v>
      </c>
      <c r="D178" s="236" t="s">
        <v>131</v>
      </c>
      <c r="E178" s="237" t="s">
        <v>453</v>
      </c>
      <c r="F178" s="238" t="s">
        <v>454</v>
      </c>
      <c r="G178" s="239" t="s">
        <v>150</v>
      </c>
      <c r="H178" s="240">
        <v>20</v>
      </c>
      <c r="I178" s="241"/>
      <c r="J178" s="242">
        <f>ROUND(I178*H178,2)</f>
        <v>0</v>
      </c>
      <c r="K178" s="243"/>
      <c r="L178" s="44"/>
      <c r="M178" s="244" t="s">
        <v>1</v>
      </c>
      <c r="N178" s="245" t="s">
        <v>40</v>
      </c>
      <c r="O178" s="91"/>
      <c r="P178" s="246">
        <f>O178*H178</f>
        <v>0</v>
      </c>
      <c r="Q178" s="246">
        <v>0</v>
      </c>
      <c r="R178" s="246">
        <f>Q178*H178</f>
        <v>0</v>
      </c>
      <c r="S178" s="246">
        <v>0</v>
      </c>
      <c r="T178" s="247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48" t="s">
        <v>271</v>
      </c>
      <c r="AT178" s="248" t="s">
        <v>131</v>
      </c>
      <c r="AU178" s="248" t="s">
        <v>83</v>
      </c>
      <c r="AY178" s="17" t="s">
        <v>128</v>
      </c>
      <c r="BE178" s="249">
        <f>IF(N178="základní",J178,0)</f>
        <v>0</v>
      </c>
      <c r="BF178" s="249">
        <f>IF(N178="snížená",J178,0)</f>
        <v>0</v>
      </c>
      <c r="BG178" s="249">
        <f>IF(N178="zákl. přenesená",J178,0)</f>
        <v>0</v>
      </c>
      <c r="BH178" s="249">
        <f>IF(N178="sníž. přenesená",J178,0)</f>
        <v>0</v>
      </c>
      <c r="BI178" s="249">
        <f>IF(N178="nulová",J178,0)</f>
        <v>0</v>
      </c>
      <c r="BJ178" s="17" t="s">
        <v>83</v>
      </c>
      <c r="BK178" s="249">
        <f>ROUND(I178*H178,2)</f>
        <v>0</v>
      </c>
      <c r="BL178" s="17" t="s">
        <v>271</v>
      </c>
      <c r="BM178" s="248" t="s">
        <v>508</v>
      </c>
    </row>
    <row r="179" s="13" customFormat="1">
      <c r="A179" s="13"/>
      <c r="B179" s="250"/>
      <c r="C179" s="251"/>
      <c r="D179" s="252" t="s">
        <v>137</v>
      </c>
      <c r="E179" s="253" t="s">
        <v>1</v>
      </c>
      <c r="F179" s="254" t="s">
        <v>399</v>
      </c>
      <c r="G179" s="251"/>
      <c r="H179" s="255">
        <v>20</v>
      </c>
      <c r="I179" s="256"/>
      <c r="J179" s="251"/>
      <c r="K179" s="251"/>
      <c r="L179" s="257"/>
      <c r="M179" s="258"/>
      <c r="N179" s="259"/>
      <c r="O179" s="259"/>
      <c r="P179" s="259"/>
      <c r="Q179" s="259"/>
      <c r="R179" s="259"/>
      <c r="S179" s="259"/>
      <c r="T179" s="260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61" t="s">
        <v>137</v>
      </c>
      <c r="AU179" s="261" t="s">
        <v>83</v>
      </c>
      <c r="AV179" s="13" t="s">
        <v>85</v>
      </c>
      <c r="AW179" s="13" t="s">
        <v>31</v>
      </c>
      <c r="AX179" s="13" t="s">
        <v>75</v>
      </c>
      <c r="AY179" s="261" t="s">
        <v>128</v>
      </c>
    </row>
    <row r="180" s="14" customFormat="1">
      <c r="A180" s="14"/>
      <c r="B180" s="262"/>
      <c r="C180" s="263"/>
      <c r="D180" s="252" t="s">
        <v>137</v>
      </c>
      <c r="E180" s="264" t="s">
        <v>1</v>
      </c>
      <c r="F180" s="265" t="s">
        <v>140</v>
      </c>
      <c r="G180" s="263"/>
      <c r="H180" s="266">
        <v>20</v>
      </c>
      <c r="I180" s="267"/>
      <c r="J180" s="263"/>
      <c r="K180" s="263"/>
      <c r="L180" s="268"/>
      <c r="M180" s="269"/>
      <c r="N180" s="270"/>
      <c r="O180" s="270"/>
      <c r="P180" s="270"/>
      <c r="Q180" s="270"/>
      <c r="R180" s="270"/>
      <c r="S180" s="270"/>
      <c r="T180" s="271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72" t="s">
        <v>137</v>
      </c>
      <c r="AU180" s="272" t="s">
        <v>83</v>
      </c>
      <c r="AV180" s="14" t="s">
        <v>135</v>
      </c>
      <c r="AW180" s="14" t="s">
        <v>31</v>
      </c>
      <c r="AX180" s="14" t="s">
        <v>83</v>
      </c>
      <c r="AY180" s="272" t="s">
        <v>128</v>
      </c>
    </row>
    <row r="181" s="2" customFormat="1" ht="178.5" customHeight="1">
      <c r="A181" s="38"/>
      <c r="B181" s="39"/>
      <c r="C181" s="236" t="s">
        <v>215</v>
      </c>
      <c r="D181" s="236" t="s">
        <v>131</v>
      </c>
      <c r="E181" s="237" t="s">
        <v>284</v>
      </c>
      <c r="F181" s="238" t="s">
        <v>285</v>
      </c>
      <c r="G181" s="239" t="s">
        <v>150</v>
      </c>
      <c r="H181" s="240">
        <v>1260</v>
      </c>
      <c r="I181" s="241"/>
      <c r="J181" s="242">
        <f>ROUND(I181*H181,2)</f>
        <v>0</v>
      </c>
      <c r="K181" s="243"/>
      <c r="L181" s="44"/>
      <c r="M181" s="244" t="s">
        <v>1</v>
      </c>
      <c r="N181" s="245" t="s">
        <v>40</v>
      </c>
      <c r="O181" s="91"/>
      <c r="P181" s="246">
        <f>O181*H181</f>
        <v>0</v>
      </c>
      <c r="Q181" s="246">
        <v>0</v>
      </c>
      <c r="R181" s="246">
        <f>Q181*H181</f>
        <v>0</v>
      </c>
      <c r="S181" s="246">
        <v>0</v>
      </c>
      <c r="T181" s="247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48" t="s">
        <v>271</v>
      </c>
      <c r="AT181" s="248" t="s">
        <v>131</v>
      </c>
      <c r="AU181" s="248" t="s">
        <v>83</v>
      </c>
      <c r="AY181" s="17" t="s">
        <v>128</v>
      </c>
      <c r="BE181" s="249">
        <f>IF(N181="základní",J181,0)</f>
        <v>0</v>
      </c>
      <c r="BF181" s="249">
        <f>IF(N181="snížená",J181,0)</f>
        <v>0</v>
      </c>
      <c r="BG181" s="249">
        <f>IF(N181="zákl. přenesená",J181,0)</f>
        <v>0</v>
      </c>
      <c r="BH181" s="249">
        <f>IF(N181="sníž. přenesená",J181,0)</f>
        <v>0</v>
      </c>
      <c r="BI181" s="249">
        <f>IF(N181="nulová",J181,0)</f>
        <v>0</v>
      </c>
      <c r="BJ181" s="17" t="s">
        <v>83</v>
      </c>
      <c r="BK181" s="249">
        <f>ROUND(I181*H181,2)</f>
        <v>0</v>
      </c>
      <c r="BL181" s="17" t="s">
        <v>271</v>
      </c>
      <c r="BM181" s="248" t="s">
        <v>509</v>
      </c>
    </row>
    <row r="182" s="13" customFormat="1">
      <c r="A182" s="13"/>
      <c r="B182" s="250"/>
      <c r="C182" s="251"/>
      <c r="D182" s="252" t="s">
        <v>137</v>
      </c>
      <c r="E182" s="253" t="s">
        <v>1</v>
      </c>
      <c r="F182" s="254" t="s">
        <v>510</v>
      </c>
      <c r="G182" s="251"/>
      <c r="H182" s="255">
        <v>1260</v>
      </c>
      <c r="I182" s="256"/>
      <c r="J182" s="251"/>
      <c r="K182" s="251"/>
      <c r="L182" s="257"/>
      <c r="M182" s="258"/>
      <c r="N182" s="259"/>
      <c r="O182" s="259"/>
      <c r="P182" s="259"/>
      <c r="Q182" s="259"/>
      <c r="R182" s="259"/>
      <c r="S182" s="259"/>
      <c r="T182" s="260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61" t="s">
        <v>137</v>
      </c>
      <c r="AU182" s="261" t="s">
        <v>83</v>
      </c>
      <c r="AV182" s="13" t="s">
        <v>85</v>
      </c>
      <c r="AW182" s="13" t="s">
        <v>31</v>
      </c>
      <c r="AX182" s="13" t="s">
        <v>75</v>
      </c>
      <c r="AY182" s="261" t="s">
        <v>128</v>
      </c>
    </row>
    <row r="183" s="14" customFormat="1">
      <c r="A183" s="14"/>
      <c r="B183" s="262"/>
      <c r="C183" s="263"/>
      <c r="D183" s="252" t="s">
        <v>137</v>
      </c>
      <c r="E183" s="264" t="s">
        <v>1</v>
      </c>
      <c r="F183" s="265" t="s">
        <v>140</v>
      </c>
      <c r="G183" s="263"/>
      <c r="H183" s="266">
        <v>1260</v>
      </c>
      <c r="I183" s="267"/>
      <c r="J183" s="263"/>
      <c r="K183" s="263"/>
      <c r="L183" s="268"/>
      <c r="M183" s="269"/>
      <c r="N183" s="270"/>
      <c r="O183" s="270"/>
      <c r="P183" s="270"/>
      <c r="Q183" s="270"/>
      <c r="R183" s="270"/>
      <c r="S183" s="270"/>
      <c r="T183" s="271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72" t="s">
        <v>137</v>
      </c>
      <c r="AU183" s="272" t="s">
        <v>83</v>
      </c>
      <c r="AV183" s="14" t="s">
        <v>135</v>
      </c>
      <c r="AW183" s="14" t="s">
        <v>31</v>
      </c>
      <c r="AX183" s="14" t="s">
        <v>83</v>
      </c>
      <c r="AY183" s="272" t="s">
        <v>128</v>
      </c>
    </row>
    <row r="184" s="12" customFormat="1" ht="25.92" customHeight="1">
      <c r="A184" s="12"/>
      <c r="B184" s="220"/>
      <c r="C184" s="221"/>
      <c r="D184" s="222" t="s">
        <v>74</v>
      </c>
      <c r="E184" s="223" t="s">
        <v>99</v>
      </c>
      <c r="F184" s="223" t="s">
        <v>297</v>
      </c>
      <c r="G184" s="221"/>
      <c r="H184" s="221"/>
      <c r="I184" s="224"/>
      <c r="J184" s="225">
        <f>BK184</f>
        <v>0</v>
      </c>
      <c r="K184" s="221"/>
      <c r="L184" s="226"/>
      <c r="M184" s="227"/>
      <c r="N184" s="228"/>
      <c r="O184" s="228"/>
      <c r="P184" s="229">
        <f>SUM(P185:P187)</f>
        <v>0</v>
      </c>
      <c r="Q184" s="228"/>
      <c r="R184" s="229">
        <f>SUM(R185:R187)</f>
        <v>0</v>
      </c>
      <c r="S184" s="228"/>
      <c r="T184" s="230">
        <f>SUM(T185:T187)</f>
        <v>0</v>
      </c>
      <c r="U184" s="12"/>
      <c r="V184" s="12"/>
      <c r="W184" s="12"/>
      <c r="X184" s="12"/>
      <c r="Y184" s="12"/>
      <c r="Z184" s="12"/>
      <c r="AA184" s="12"/>
      <c r="AB184" s="12"/>
      <c r="AC184" s="12"/>
      <c r="AD184" s="12"/>
      <c r="AE184" s="12"/>
      <c r="AR184" s="231" t="s">
        <v>129</v>
      </c>
      <c r="AT184" s="232" t="s">
        <v>74</v>
      </c>
      <c r="AU184" s="232" t="s">
        <v>75</v>
      </c>
      <c r="AY184" s="231" t="s">
        <v>128</v>
      </c>
      <c r="BK184" s="233">
        <f>SUM(BK185:BK187)</f>
        <v>0</v>
      </c>
    </row>
    <row r="185" s="2" customFormat="1" ht="21.75" customHeight="1">
      <c r="A185" s="38"/>
      <c r="B185" s="39"/>
      <c r="C185" s="236" t="s">
        <v>230</v>
      </c>
      <c r="D185" s="236" t="s">
        <v>131</v>
      </c>
      <c r="E185" s="237" t="s">
        <v>299</v>
      </c>
      <c r="F185" s="238" t="s">
        <v>300</v>
      </c>
      <c r="G185" s="239" t="s">
        <v>301</v>
      </c>
      <c r="H185" s="240">
        <v>1</v>
      </c>
      <c r="I185" s="241"/>
      <c r="J185" s="242">
        <f>ROUND(I185*H185,2)</f>
        <v>0</v>
      </c>
      <c r="K185" s="243"/>
      <c r="L185" s="44"/>
      <c r="M185" s="244" t="s">
        <v>1</v>
      </c>
      <c r="N185" s="245" t="s">
        <v>40</v>
      </c>
      <c r="O185" s="91"/>
      <c r="P185" s="246">
        <f>O185*H185</f>
        <v>0</v>
      </c>
      <c r="Q185" s="246">
        <v>0</v>
      </c>
      <c r="R185" s="246">
        <f>Q185*H185</f>
        <v>0</v>
      </c>
      <c r="S185" s="246">
        <v>0</v>
      </c>
      <c r="T185" s="247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48" t="s">
        <v>135</v>
      </c>
      <c r="AT185" s="248" t="s">
        <v>131</v>
      </c>
      <c r="AU185" s="248" t="s">
        <v>83</v>
      </c>
      <c r="AY185" s="17" t="s">
        <v>128</v>
      </c>
      <c r="BE185" s="249">
        <f>IF(N185="základní",J185,0)</f>
        <v>0</v>
      </c>
      <c r="BF185" s="249">
        <f>IF(N185="snížená",J185,0)</f>
        <v>0</v>
      </c>
      <c r="BG185" s="249">
        <f>IF(N185="zákl. přenesená",J185,0)</f>
        <v>0</v>
      </c>
      <c r="BH185" s="249">
        <f>IF(N185="sníž. přenesená",J185,0)</f>
        <v>0</v>
      </c>
      <c r="BI185" s="249">
        <f>IF(N185="nulová",J185,0)</f>
        <v>0</v>
      </c>
      <c r="BJ185" s="17" t="s">
        <v>83</v>
      </c>
      <c r="BK185" s="249">
        <f>ROUND(I185*H185,2)</f>
        <v>0</v>
      </c>
      <c r="BL185" s="17" t="s">
        <v>135</v>
      </c>
      <c r="BM185" s="248" t="s">
        <v>511</v>
      </c>
    </row>
    <row r="186" s="13" customFormat="1">
      <c r="A186" s="13"/>
      <c r="B186" s="250"/>
      <c r="C186" s="251"/>
      <c r="D186" s="252" t="s">
        <v>137</v>
      </c>
      <c r="E186" s="253" t="s">
        <v>1</v>
      </c>
      <c r="F186" s="254" t="s">
        <v>303</v>
      </c>
      <c r="G186" s="251"/>
      <c r="H186" s="255">
        <v>1</v>
      </c>
      <c r="I186" s="256"/>
      <c r="J186" s="251"/>
      <c r="K186" s="251"/>
      <c r="L186" s="257"/>
      <c r="M186" s="258"/>
      <c r="N186" s="259"/>
      <c r="O186" s="259"/>
      <c r="P186" s="259"/>
      <c r="Q186" s="259"/>
      <c r="R186" s="259"/>
      <c r="S186" s="259"/>
      <c r="T186" s="260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61" t="s">
        <v>137</v>
      </c>
      <c r="AU186" s="261" t="s">
        <v>83</v>
      </c>
      <c r="AV186" s="13" t="s">
        <v>85</v>
      </c>
      <c r="AW186" s="13" t="s">
        <v>31</v>
      </c>
      <c r="AX186" s="13" t="s">
        <v>75</v>
      </c>
      <c r="AY186" s="261" t="s">
        <v>128</v>
      </c>
    </row>
    <row r="187" s="14" customFormat="1">
      <c r="A187" s="14"/>
      <c r="B187" s="262"/>
      <c r="C187" s="263"/>
      <c r="D187" s="252" t="s">
        <v>137</v>
      </c>
      <c r="E187" s="264" t="s">
        <v>1</v>
      </c>
      <c r="F187" s="265" t="s">
        <v>140</v>
      </c>
      <c r="G187" s="263"/>
      <c r="H187" s="266">
        <v>1</v>
      </c>
      <c r="I187" s="267"/>
      <c r="J187" s="263"/>
      <c r="K187" s="263"/>
      <c r="L187" s="268"/>
      <c r="M187" s="294"/>
      <c r="N187" s="295"/>
      <c r="O187" s="295"/>
      <c r="P187" s="295"/>
      <c r="Q187" s="295"/>
      <c r="R187" s="295"/>
      <c r="S187" s="295"/>
      <c r="T187" s="296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72" t="s">
        <v>137</v>
      </c>
      <c r="AU187" s="272" t="s">
        <v>83</v>
      </c>
      <c r="AV187" s="14" t="s">
        <v>135</v>
      </c>
      <c r="AW187" s="14" t="s">
        <v>31</v>
      </c>
      <c r="AX187" s="14" t="s">
        <v>83</v>
      </c>
      <c r="AY187" s="272" t="s">
        <v>128</v>
      </c>
    </row>
    <row r="188" s="2" customFormat="1" ht="6.96" customHeight="1">
      <c r="A188" s="38"/>
      <c r="B188" s="66"/>
      <c r="C188" s="67"/>
      <c r="D188" s="67"/>
      <c r="E188" s="67"/>
      <c r="F188" s="67"/>
      <c r="G188" s="67"/>
      <c r="H188" s="67"/>
      <c r="I188" s="183"/>
      <c r="J188" s="67"/>
      <c r="K188" s="67"/>
      <c r="L188" s="44"/>
      <c r="M188" s="38"/>
      <c r="O188" s="38"/>
      <c r="P188" s="38"/>
      <c r="Q188" s="38"/>
      <c r="R188" s="38"/>
      <c r="S188" s="38"/>
      <c r="T188" s="38"/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</row>
  </sheetData>
  <sheetProtection sheet="1" autoFilter="0" formatColumns="0" formatRows="0" objects="1" scenarios="1" spinCount="100000" saltValue="anjNgpb4ilJTtwxalWDPRJdst2C6R2pzW6X++B6WpTp+4LGJnCToF2R3e2HP5JdcXLaNNckyliUr0Wy76TvjkQ==" hashValue="AVLIBTlusvGFp3PTEk7Q/yBDzprXJQI80blBG96qkitnFKCak/UKVJEN8tG9ry3exLSiLMLdDP6vYPAHrZXxBA==" algorithmName="SHA-512" password="CC35"/>
  <autoFilter ref="C119:K187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36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6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97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9"/>
      <c r="J3" s="138"/>
      <c r="K3" s="138"/>
      <c r="L3" s="20"/>
      <c r="AT3" s="17" t="s">
        <v>85</v>
      </c>
    </row>
    <row r="4" s="1" customFormat="1" ht="24.96" customHeight="1">
      <c r="B4" s="20"/>
      <c r="D4" s="140" t="s">
        <v>101</v>
      </c>
      <c r="I4" s="136"/>
      <c r="L4" s="20"/>
      <c r="M4" s="141" t="s">
        <v>10</v>
      </c>
      <c r="AT4" s="17" t="s">
        <v>4</v>
      </c>
    </row>
    <row r="5" s="1" customFormat="1" ht="6.96" customHeight="1">
      <c r="B5" s="20"/>
      <c r="I5" s="136"/>
      <c r="L5" s="20"/>
    </row>
    <row r="6" s="1" customFormat="1" ht="12" customHeight="1">
      <c r="B6" s="20"/>
      <c r="D6" s="142" t="s">
        <v>16</v>
      </c>
      <c r="I6" s="136"/>
      <c r="L6" s="20"/>
    </row>
    <row r="7" s="1" customFormat="1" ht="16.5" customHeight="1">
      <c r="B7" s="20"/>
      <c r="E7" s="143" t="str">
        <f>'Rekapitulace stavby'!K6</f>
        <v>24-Oprava trati v úseku Kladno-Hostivice</v>
      </c>
      <c r="F7" s="142"/>
      <c r="G7" s="142"/>
      <c r="H7" s="142"/>
      <c r="I7" s="136"/>
      <c r="L7" s="20"/>
    </row>
    <row r="8" s="2" customFormat="1" ht="12" customHeight="1">
      <c r="A8" s="38"/>
      <c r="B8" s="44"/>
      <c r="C8" s="38"/>
      <c r="D8" s="142" t="s">
        <v>102</v>
      </c>
      <c r="E8" s="38"/>
      <c r="F8" s="38"/>
      <c r="G8" s="38"/>
      <c r="H8" s="38"/>
      <c r="I8" s="144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5" t="s">
        <v>512</v>
      </c>
      <c r="F9" s="38"/>
      <c r="G9" s="38"/>
      <c r="H9" s="38"/>
      <c r="I9" s="144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144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2" t="s">
        <v>18</v>
      </c>
      <c r="E11" s="38"/>
      <c r="F11" s="146" t="s">
        <v>1</v>
      </c>
      <c r="G11" s="38"/>
      <c r="H11" s="38"/>
      <c r="I11" s="147" t="s">
        <v>19</v>
      </c>
      <c r="J11" s="146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2" t="s">
        <v>20</v>
      </c>
      <c r="E12" s="38"/>
      <c r="F12" s="146" t="s">
        <v>21</v>
      </c>
      <c r="G12" s="38"/>
      <c r="H12" s="38"/>
      <c r="I12" s="147" t="s">
        <v>22</v>
      </c>
      <c r="J12" s="148" t="str">
        <f>'Rekapitulace stavby'!AN8</f>
        <v>10. 3. 2020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144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2" t="s">
        <v>24</v>
      </c>
      <c r="E14" s="38"/>
      <c r="F14" s="38"/>
      <c r="G14" s="38"/>
      <c r="H14" s="38"/>
      <c r="I14" s="147" t="s">
        <v>25</v>
      </c>
      <c r="J14" s="146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6" t="s">
        <v>26</v>
      </c>
      <c r="F15" s="38"/>
      <c r="G15" s="38"/>
      <c r="H15" s="38"/>
      <c r="I15" s="147" t="s">
        <v>27</v>
      </c>
      <c r="J15" s="146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144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2" t="s">
        <v>28</v>
      </c>
      <c r="E17" s="38"/>
      <c r="F17" s="38"/>
      <c r="G17" s="38"/>
      <c r="H17" s="38"/>
      <c r="I17" s="147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6"/>
      <c r="G18" s="146"/>
      <c r="H18" s="146"/>
      <c r="I18" s="147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144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2" t="s">
        <v>30</v>
      </c>
      <c r="E20" s="38"/>
      <c r="F20" s="38"/>
      <c r="G20" s="38"/>
      <c r="H20" s="38"/>
      <c r="I20" s="147" t="s">
        <v>25</v>
      </c>
      <c r="J20" s="146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6" t="str">
        <f>IF('Rekapitulace stavby'!E17="","",'Rekapitulace stavby'!E17)</f>
        <v xml:space="preserve"> </v>
      </c>
      <c r="F21" s="38"/>
      <c r="G21" s="38"/>
      <c r="H21" s="38"/>
      <c r="I21" s="147" t="s">
        <v>27</v>
      </c>
      <c r="J21" s="146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144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2" t="s">
        <v>32</v>
      </c>
      <c r="E23" s="38"/>
      <c r="F23" s="38"/>
      <c r="G23" s="38"/>
      <c r="H23" s="38"/>
      <c r="I23" s="147" t="s">
        <v>25</v>
      </c>
      <c r="J23" s="146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6" t="s">
        <v>33</v>
      </c>
      <c r="F24" s="38"/>
      <c r="G24" s="38"/>
      <c r="H24" s="38"/>
      <c r="I24" s="147" t="s">
        <v>27</v>
      </c>
      <c r="J24" s="146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144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2" t="s">
        <v>34</v>
      </c>
      <c r="E26" s="38"/>
      <c r="F26" s="38"/>
      <c r="G26" s="38"/>
      <c r="H26" s="38"/>
      <c r="I26" s="144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9"/>
      <c r="B27" s="150"/>
      <c r="C27" s="149"/>
      <c r="D27" s="149"/>
      <c r="E27" s="151" t="s">
        <v>1</v>
      </c>
      <c r="F27" s="151"/>
      <c r="G27" s="151"/>
      <c r="H27" s="151"/>
      <c r="I27" s="152"/>
      <c r="J27" s="149"/>
      <c r="K27" s="149"/>
      <c r="L27" s="153"/>
      <c r="S27" s="149"/>
      <c r="T27" s="149"/>
      <c r="U27" s="149"/>
      <c r="V27" s="149"/>
      <c r="W27" s="149"/>
      <c r="X27" s="149"/>
      <c r="Y27" s="149"/>
      <c r="Z27" s="149"/>
      <c r="AA27" s="149"/>
      <c r="AB27" s="149"/>
      <c r="AC27" s="149"/>
      <c r="AD27" s="149"/>
      <c r="AE27" s="149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144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54"/>
      <c r="E29" s="154"/>
      <c r="F29" s="154"/>
      <c r="G29" s="154"/>
      <c r="H29" s="154"/>
      <c r="I29" s="155"/>
      <c r="J29" s="154"/>
      <c r="K29" s="154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6" t="s">
        <v>35</v>
      </c>
      <c r="E30" s="38"/>
      <c r="F30" s="38"/>
      <c r="G30" s="38"/>
      <c r="H30" s="38"/>
      <c r="I30" s="144"/>
      <c r="J30" s="157">
        <f>ROUND(J119,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4"/>
      <c r="E31" s="154"/>
      <c r="F31" s="154"/>
      <c r="G31" s="154"/>
      <c r="H31" s="154"/>
      <c r="I31" s="155"/>
      <c r="J31" s="154"/>
      <c r="K31" s="154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8" t="s">
        <v>37</v>
      </c>
      <c r="G32" s="38"/>
      <c r="H32" s="38"/>
      <c r="I32" s="159" t="s">
        <v>36</v>
      </c>
      <c r="J32" s="158" t="s">
        <v>38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60" t="s">
        <v>39</v>
      </c>
      <c r="E33" s="142" t="s">
        <v>40</v>
      </c>
      <c r="F33" s="161">
        <f>ROUND((SUM(BE119:BE173)),  2)</f>
        <v>0</v>
      </c>
      <c r="G33" s="38"/>
      <c r="H33" s="38"/>
      <c r="I33" s="162">
        <v>0.20999999999999999</v>
      </c>
      <c r="J33" s="161">
        <f>ROUND(((SUM(BE119:BE173))*I33),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2" t="s">
        <v>41</v>
      </c>
      <c r="F34" s="161">
        <f>ROUND((SUM(BF119:BF173)),  2)</f>
        <v>0</v>
      </c>
      <c r="G34" s="38"/>
      <c r="H34" s="38"/>
      <c r="I34" s="162">
        <v>0.14999999999999999</v>
      </c>
      <c r="J34" s="161">
        <f>ROUND(((SUM(BF119:BF173))*I34),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2" t="s">
        <v>42</v>
      </c>
      <c r="F35" s="161">
        <f>ROUND((SUM(BG119:BG173)),  2)</f>
        <v>0</v>
      </c>
      <c r="G35" s="38"/>
      <c r="H35" s="38"/>
      <c r="I35" s="162">
        <v>0.20999999999999999</v>
      </c>
      <c r="J35" s="161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2" t="s">
        <v>43</v>
      </c>
      <c r="F36" s="161">
        <f>ROUND((SUM(BH119:BH173)),  2)</f>
        <v>0</v>
      </c>
      <c r="G36" s="38"/>
      <c r="H36" s="38"/>
      <c r="I36" s="162">
        <v>0.14999999999999999</v>
      </c>
      <c r="J36" s="161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2" t="s">
        <v>44</v>
      </c>
      <c r="F37" s="161">
        <f>ROUND((SUM(BI119:BI173)),  2)</f>
        <v>0</v>
      </c>
      <c r="G37" s="38"/>
      <c r="H37" s="38"/>
      <c r="I37" s="162">
        <v>0</v>
      </c>
      <c r="J37" s="161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144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63"/>
      <c r="D39" s="164" t="s">
        <v>45</v>
      </c>
      <c r="E39" s="165"/>
      <c r="F39" s="165"/>
      <c r="G39" s="166" t="s">
        <v>46</v>
      </c>
      <c r="H39" s="167" t="s">
        <v>47</v>
      </c>
      <c r="I39" s="168"/>
      <c r="J39" s="169">
        <f>SUM(J30:J37)</f>
        <v>0</v>
      </c>
      <c r="K39" s="170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144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I41" s="136"/>
      <c r="L41" s="20"/>
    </row>
    <row r="42" s="1" customFormat="1" ht="14.4" customHeight="1">
      <c r="B42" s="20"/>
      <c r="I42" s="136"/>
      <c r="L42" s="20"/>
    </row>
    <row r="43" s="1" customFormat="1" ht="14.4" customHeight="1">
      <c r="B43" s="20"/>
      <c r="I43" s="136"/>
      <c r="L43" s="20"/>
    </row>
    <row r="44" s="1" customFormat="1" ht="14.4" customHeight="1">
      <c r="B44" s="20"/>
      <c r="I44" s="136"/>
      <c r="L44" s="20"/>
    </row>
    <row r="45" s="1" customFormat="1" ht="14.4" customHeight="1">
      <c r="B45" s="20"/>
      <c r="I45" s="136"/>
      <c r="L45" s="20"/>
    </row>
    <row r="46" s="1" customFormat="1" ht="14.4" customHeight="1">
      <c r="B46" s="20"/>
      <c r="I46" s="136"/>
      <c r="L46" s="20"/>
    </row>
    <row r="47" s="1" customFormat="1" ht="14.4" customHeight="1">
      <c r="B47" s="20"/>
      <c r="I47" s="136"/>
      <c r="L47" s="20"/>
    </row>
    <row r="48" s="1" customFormat="1" ht="14.4" customHeight="1">
      <c r="B48" s="20"/>
      <c r="I48" s="136"/>
      <c r="L48" s="20"/>
    </row>
    <row r="49" s="1" customFormat="1" ht="14.4" customHeight="1">
      <c r="B49" s="20"/>
      <c r="I49" s="136"/>
      <c r="L49" s="20"/>
    </row>
    <row r="50" s="2" customFormat="1" ht="14.4" customHeight="1">
      <c r="B50" s="63"/>
      <c r="D50" s="171" t="s">
        <v>48</v>
      </c>
      <c r="E50" s="172"/>
      <c r="F50" s="172"/>
      <c r="G50" s="171" t="s">
        <v>49</v>
      </c>
      <c r="H50" s="172"/>
      <c r="I50" s="173"/>
      <c r="J50" s="172"/>
      <c r="K50" s="172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4" t="s">
        <v>50</v>
      </c>
      <c r="E61" s="175"/>
      <c r="F61" s="176" t="s">
        <v>51</v>
      </c>
      <c r="G61" s="174" t="s">
        <v>50</v>
      </c>
      <c r="H61" s="175"/>
      <c r="I61" s="177"/>
      <c r="J61" s="178" t="s">
        <v>51</v>
      </c>
      <c r="K61" s="175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1" t="s">
        <v>52</v>
      </c>
      <c r="E65" s="179"/>
      <c r="F65" s="179"/>
      <c r="G65" s="171" t="s">
        <v>53</v>
      </c>
      <c r="H65" s="179"/>
      <c r="I65" s="180"/>
      <c r="J65" s="179"/>
      <c r="K65" s="17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4" t="s">
        <v>50</v>
      </c>
      <c r="E76" s="175"/>
      <c r="F76" s="176" t="s">
        <v>51</v>
      </c>
      <c r="G76" s="174" t="s">
        <v>50</v>
      </c>
      <c r="H76" s="175"/>
      <c r="I76" s="177"/>
      <c r="J76" s="178" t="s">
        <v>51</v>
      </c>
      <c r="K76" s="175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81"/>
      <c r="C77" s="182"/>
      <c r="D77" s="182"/>
      <c r="E77" s="182"/>
      <c r="F77" s="182"/>
      <c r="G77" s="182"/>
      <c r="H77" s="182"/>
      <c r="I77" s="183"/>
      <c r="J77" s="182"/>
      <c r="K77" s="182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4"/>
      <c r="C81" s="185"/>
      <c r="D81" s="185"/>
      <c r="E81" s="185"/>
      <c r="F81" s="185"/>
      <c r="G81" s="185"/>
      <c r="H81" s="185"/>
      <c r="I81" s="186"/>
      <c r="J81" s="185"/>
      <c r="K81" s="185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104</v>
      </c>
      <c r="D82" s="40"/>
      <c r="E82" s="40"/>
      <c r="F82" s="40"/>
      <c r="G82" s="40"/>
      <c r="H82" s="40"/>
      <c r="I82" s="144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144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144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7" t="str">
        <f>E7</f>
        <v>24-Oprava trati v úseku Kladno-Hostivice</v>
      </c>
      <c r="F85" s="32"/>
      <c r="G85" s="32"/>
      <c r="H85" s="32"/>
      <c r="I85" s="144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102</v>
      </c>
      <c r="D86" s="40"/>
      <c r="E86" s="40"/>
      <c r="F86" s="40"/>
      <c r="G86" s="40"/>
      <c r="H86" s="40"/>
      <c r="I86" s="144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05 - Oprava trati Hostivice - Jeneč</v>
      </c>
      <c r="F87" s="40"/>
      <c r="G87" s="40"/>
      <c r="H87" s="40"/>
      <c r="I87" s="144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144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147" t="s">
        <v>22</v>
      </c>
      <c r="J89" s="79" t="str">
        <f>IF(J12="","",J12)</f>
        <v>10. 3. 2020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144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Ing. Aleš Bednář</v>
      </c>
      <c r="G91" s="40"/>
      <c r="H91" s="40"/>
      <c r="I91" s="147" t="s">
        <v>30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147" t="s">
        <v>32</v>
      </c>
      <c r="J92" s="36" t="str">
        <f>E24</f>
        <v>Jan Marušák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144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88" t="s">
        <v>105</v>
      </c>
      <c r="D94" s="189"/>
      <c r="E94" s="189"/>
      <c r="F94" s="189"/>
      <c r="G94" s="189"/>
      <c r="H94" s="189"/>
      <c r="I94" s="190"/>
      <c r="J94" s="191" t="s">
        <v>106</v>
      </c>
      <c r="K94" s="189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144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92" t="s">
        <v>107</v>
      </c>
      <c r="D96" s="40"/>
      <c r="E96" s="40"/>
      <c r="F96" s="40"/>
      <c r="G96" s="40"/>
      <c r="H96" s="40"/>
      <c r="I96" s="144"/>
      <c r="J96" s="110">
        <f>J119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108</v>
      </c>
    </row>
    <row r="97" s="9" customFormat="1" ht="24.96" customHeight="1">
      <c r="A97" s="9"/>
      <c r="B97" s="193"/>
      <c r="C97" s="194"/>
      <c r="D97" s="195" t="s">
        <v>109</v>
      </c>
      <c r="E97" s="196"/>
      <c r="F97" s="196"/>
      <c r="G97" s="196"/>
      <c r="H97" s="196"/>
      <c r="I97" s="197"/>
      <c r="J97" s="198">
        <f>J120</f>
        <v>0</v>
      </c>
      <c r="K97" s="194"/>
      <c r="L97" s="19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200"/>
      <c r="C98" s="201"/>
      <c r="D98" s="202" t="s">
        <v>110</v>
      </c>
      <c r="E98" s="203"/>
      <c r="F98" s="203"/>
      <c r="G98" s="203"/>
      <c r="H98" s="203"/>
      <c r="I98" s="204"/>
      <c r="J98" s="205">
        <f>J121</f>
        <v>0</v>
      </c>
      <c r="K98" s="201"/>
      <c r="L98" s="206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9" customFormat="1" ht="24.96" customHeight="1">
      <c r="A99" s="9"/>
      <c r="B99" s="193"/>
      <c r="C99" s="194"/>
      <c r="D99" s="195" t="s">
        <v>111</v>
      </c>
      <c r="E99" s="196"/>
      <c r="F99" s="196"/>
      <c r="G99" s="196"/>
      <c r="H99" s="196"/>
      <c r="I99" s="197"/>
      <c r="J99" s="198">
        <f>J167</f>
        <v>0</v>
      </c>
      <c r="K99" s="194"/>
      <c r="L99" s="199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2" customFormat="1" ht="21.84" customHeight="1">
      <c r="A100" s="38"/>
      <c r="B100" s="39"/>
      <c r="C100" s="40"/>
      <c r="D100" s="40"/>
      <c r="E100" s="40"/>
      <c r="F100" s="40"/>
      <c r="G100" s="40"/>
      <c r="H100" s="40"/>
      <c r="I100" s="144"/>
      <c r="J100" s="40"/>
      <c r="K100" s="40"/>
      <c r="L100" s="63"/>
      <c r="S100" s="38"/>
      <c r="T100" s="38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</row>
    <row r="101" s="2" customFormat="1" ht="6.96" customHeight="1">
      <c r="A101" s="38"/>
      <c r="B101" s="66"/>
      <c r="C101" s="67"/>
      <c r="D101" s="67"/>
      <c r="E101" s="67"/>
      <c r="F101" s="67"/>
      <c r="G101" s="67"/>
      <c r="H101" s="67"/>
      <c r="I101" s="183"/>
      <c r="J101" s="67"/>
      <c r="K101" s="67"/>
      <c r="L101" s="63"/>
      <c r="S101" s="38"/>
      <c r="T101" s="38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</row>
    <row r="105" s="2" customFormat="1" ht="6.96" customHeight="1">
      <c r="A105" s="38"/>
      <c r="B105" s="68"/>
      <c r="C105" s="69"/>
      <c r="D105" s="69"/>
      <c r="E105" s="69"/>
      <c r="F105" s="69"/>
      <c r="G105" s="69"/>
      <c r="H105" s="69"/>
      <c r="I105" s="186"/>
      <c r="J105" s="69"/>
      <c r="K105" s="69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24.96" customHeight="1">
      <c r="A106" s="38"/>
      <c r="B106" s="39"/>
      <c r="C106" s="23" t="s">
        <v>113</v>
      </c>
      <c r="D106" s="40"/>
      <c r="E106" s="40"/>
      <c r="F106" s="40"/>
      <c r="G106" s="40"/>
      <c r="H106" s="40"/>
      <c r="I106" s="144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6.96" customHeight="1">
      <c r="A107" s="38"/>
      <c r="B107" s="39"/>
      <c r="C107" s="40"/>
      <c r="D107" s="40"/>
      <c r="E107" s="40"/>
      <c r="F107" s="40"/>
      <c r="G107" s="40"/>
      <c r="H107" s="40"/>
      <c r="I107" s="144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12" customHeight="1">
      <c r="A108" s="38"/>
      <c r="B108" s="39"/>
      <c r="C108" s="32" t="s">
        <v>16</v>
      </c>
      <c r="D108" s="40"/>
      <c r="E108" s="40"/>
      <c r="F108" s="40"/>
      <c r="G108" s="40"/>
      <c r="H108" s="40"/>
      <c r="I108" s="144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6.5" customHeight="1">
      <c r="A109" s="38"/>
      <c r="B109" s="39"/>
      <c r="C109" s="40"/>
      <c r="D109" s="40"/>
      <c r="E109" s="187" t="str">
        <f>E7</f>
        <v>24-Oprava trati v úseku Kladno-Hostivice</v>
      </c>
      <c r="F109" s="32"/>
      <c r="G109" s="32"/>
      <c r="H109" s="32"/>
      <c r="I109" s="144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2" customHeight="1">
      <c r="A110" s="38"/>
      <c r="B110" s="39"/>
      <c r="C110" s="32" t="s">
        <v>102</v>
      </c>
      <c r="D110" s="40"/>
      <c r="E110" s="40"/>
      <c r="F110" s="40"/>
      <c r="G110" s="40"/>
      <c r="H110" s="40"/>
      <c r="I110" s="144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6.5" customHeight="1">
      <c r="A111" s="38"/>
      <c r="B111" s="39"/>
      <c r="C111" s="40"/>
      <c r="D111" s="40"/>
      <c r="E111" s="76" t="str">
        <f>E9</f>
        <v>05 - Oprava trati Hostivice - Jeneč</v>
      </c>
      <c r="F111" s="40"/>
      <c r="G111" s="40"/>
      <c r="H111" s="40"/>
      <c r="I111" s="144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6.96" customHeight="1">
      <c r="A112" s="38"/>
      <c r="B112" s="39"/>
      <c r="C112" s="40"/>
      <c r="D112" s="40"/>
      <c r="E112" s="40"/>
      <c r="F112" s="40"/>
      <c r="G112" s="40"/>
      <c r="H112" s="40"/>
      <c r="I112" s="144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2" customHeight="1">
      <c r="A113" s="38"/>
      <c r="B113" s="39"/>
      <c r="C113" s="32" t="s">
        <v>20</v>
      </c>
      <c r="D113" s="40"/>
      <c r="E113" s="40"/>
      <c r="F113" s="27" t="str">
        <f>F12</f>
        <v xml:space="preserve"> </v>
      </c>
      <c r="G113" s="40"/>
      <c r="H113" s="40"/>
      <c r="I113" s="147" t="s">
        <v>22</v>
      </c>
      <c r="J113" s="79" t="str">
        <f>IF(J12="","",J12)</f>
        <v>10. 3. 2020</v>
      </c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6.96" customHeight="1">
      <c r="A114" s="38"/>
      <c r="B114" s="39"/>
      <c r="C114" s="40"/>
      <c r="D114" s="40"/>
      <c r="E114" s="40"/>
      <c r="F114" s="40"/>
      <c r="G114" s="40"/>
      <c r="H114" s="40"/>
      <c r="I114" s="144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5.15" customHeight="1">
      <c r="A115" s="38"/>
      <c r="B115" s="39"/>
      <c r="C115" s="32" t="s">
        <v>24</v>
      </c>
      <c r="D115" s="40"/>
      <c r="E115" s="40"/>
      <c r="F115" s="27" t="str">
        <f>E15</f>
        <v>Ing. Aleš Bednář</v>
      </c>
      <c r="G115" s="40"/>
      <c r="H115" s="40"/>
      <c r="I115" s="147" t="s">
        <v>30</v>
      </c>
      <c r="J115" s="36" t="str">
        <f>E21</f>
        <v xml:space="preserve"> </v>
      </c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5.15" customHeight="1">
      <c r="A116" s="38"/>
      <c r="B116" s="39"/>
      <c r="C116" s="32" t="s">
        <v>28</v>
      </c>
      <c r="D116" s="40"/>
      <c r="E116" s="40"/>
      <c r="F116" s="27" t="str">
        <f>IF(E18="","",E18)</f>
        <v>Vyplň údaj</v>
      </c>
      <c r="G116" s="40"/>
      <c r="H116" s="40"/>
      <c r="I116" s="147" t="s">
        <v>32</v>
      </c>
      <c r="J116" s="36" t="str">
        <f>E24</f>
        <v>Jan Marušák</v>
      </c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0.32" customHeight="1">
      <c r="A117" s="38"/>
      <c r="B117" s="39"/>
      <c r="C117" s="40"/>
      <c r="D117" s="40"/>
      <c r="E117" s="40"/>
      <c r="F117" s="40"/>
      <c r="G117" s="40"/>
      <c r="H117" s="40"/>
      <c r="I117" s="144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11" customFormat="1" ht="29.28" customHeight="1">
      <c r="A118" s="207"/>
      <c r="B118" s="208"/>
      <c r="C118" s="209" t="s">
        <v>114</v>
      </c>
      <c r="D118" s="210" t="s">
        <v>60</v>
      </c>
      <c r="E118" s="210" t="s">
        <v>56</v>
      </c>
      <c r="F118" s="210" t="s">
        <v>57</v>
      </c>
      <c r="G118" s="210" t="s">
        <v>115</v>
      </c>
      <c r="H118" s="210" t="s">
        <v>116</v>
      </c>
      <c r="I118" s="211" t="s">
        <v>117</v>
      </c>
      <c r="J118" s="212" t="s">
        <v>106</v>
      </c>
      <c r="K118" s="213" t="s">
        <v>118</v>
      </c>
      <c r="L118" s="214"/>
      <c r="M118" s="100" t="s">
        <v>1</v>
      </c>
      <c r="N118" s="101" t="s">
        <v>39</v>
      </c>
      <c r="O118" s="101" t="s">
        <v>119</v>
      </c>
      <c r="P118" s="101" t="s">
        <v>120</v>
      </c>
      <c r="Q118" s="101" t="s">
        <v>121</v>
      </c>
      <c r="R118" s="101" t="s">
        <v>122</v>
      </c>
      <c r="S118" s="101" t="s">
        <v>123</v>
      </c>
      <c r="T118" s="102" t="s">
        <v>124</v>
      </c>
      <c r="U118" s="207"/>
      <c r="V118" s="207"/>
      <c r="W118" s="207"/>
      <c r="X118" s="207"/>
      <c r="Y118" s="207"/>
      <c r="Z118" s="207"/>
      <c r="AA118" s="207"/>
      <c r="AB118" s="207"/>
      <c r="AC118" s="207"/>
      <c r="AD118" s="207"/>
      <c r="AE118" s="207"/>
    </row>
    <row r="119" s="2" customFormat="1" ht="22.8" customHeight="1">
      <c r="A119" s="38"/>
      <c r="B119" s="39"/>
      <c r="C119" s="107" t="s">
        <v>125</v>
      </c>
      <c r="D119" s="40"/>
      <c r="E119" s="40"/>
      <c r="F119" s="40"/>
      <c r="G119" s="40"/>
      <c r="H119" s="40"/>
      <c r="I119" s="144"/>
      <c r="J119" s="215">
        <f>BK119</f>
        <v>0</v>
      </c>
      <c r="K119" s="40"/>
      <c r="L119" s="44"/>
      <c r="M119" s="103"/>
      <c r="N119" s="216"/>
      <c r="O119" s="104"/>
      <c r="P119" s="217">
        <f>P120+P167</f>
        <v>0</v>
      </c>
      <c r="Q119" s="104"/>
      <c r="R119" s="217">
        <f>R120+R167</f>
        <v>876.46367999999995</v>
      </c>
      <c r="S119" s="104"/>
      <c r="T119" s="218">
        <f>T120+T167</f>
        <v>0</v>
      </c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T119" s="17" t="s">
        <v>74</v>
      </c>
      <c r="AU119" s="17" t="s">
        <v>108</v>
      </c>
      <c r="BK119" s="219">
        <f>BK120+BK167</f>
        <v>0</v>
      </c>
    </row>
    <row r="120" s="12" customFormat="1" ht="25.92" customHeight="1">
      <c r="A120" s="12"/>
      <c r="B120" s="220"/>
      <c r="C120" s="221"/>
      <c r="D120" s="222" t="s">
        <v>74</v>
      </c>
      <c r="E120" s="223" t="s">
        <v>126</v>
      </c>
      <c r="F120" s="223" t="s">
        <v>127</v>
      </c>
      <c r="G120" s="221"/>
      <c r="H120" s="221"/>
      <c r="I120" s="224"/>
      <c r="J120" s="225">
        <f>BK120</f>
        <v>0</v>
      </c>
      <c r="K120" s="221"/>
      <c r="L120" s="226"/>
      <c r="M120" s="227"/>
      <c r="N120" s="228"/>
      <c r="O120" s="228"/>
      <c r="P120" s="229">
        <f>P121</f>
        <v>0</v>
      </c>
      <c r="Q120" s="228"/>
      <c r="R120" s="229">
        <f>R121</f>
        <v>876.46367999999995</v>
      </c>
      <c r="S120" s="228"/>
      <c r="T120" s="230">
        <f>T121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31" t="s">
        <v>83</v>
      </c>
      <c r="AT120" s="232" t="s">
        <v>74</v>
      </c>
      <c r="AU120" s="232" t="s">
        <v>75</v>
      </c>
      <c r="AY120" s="231" t="s">
        <v>128</v>
      </c>
      <c r="BK120" s="233">
        <f>BK121</f>
        <v>0</v>
      </c>
    </row>
    <row r="121" s="12" customFormat="1" ht="22.8" customHeight="1">
      <c r="A121" s="12"/>
      <c r="B121" s="220"/>
      <c r="C121" s="221"/>
      <c r="D121" s="222" t="s">
        <v>74</v>
      </c>
      <c r="E121" s="234" t="s">
        <v>129</v>
      </c>
      <c r="F121" s="234" t="s">
        <v>130</v>
      </c>
      <c r="G121" s="221"/>
      <c r="H121" s="221"/>
      <c r="I121" s="224"/>
      <c r="J121" s="235">
        <f>BK121</f>
        <v>0</v>
      </c>
      <c r="K121" s="221"/>
      <c r="L121" s="226"/>
      <c r="M121" s="227"/>
      <c r="N121" s="228"/>
      <c r="O121" s="228"/>
      <c r="P121" s="229">
        <f>SUM(P122:P166)</f>
        <v>0</v>
      </c>
      <c r="Q121" s="228"/>
      <c r="R121" s="229">
        <f>SUM(R122:R166)</f>
        <v>876.46367999999995</v>
      </c>
      <c r="S121" s="228"/>
      <c r="T121" s="230">
        <f>SUM(T122:T166)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31" t="s">
        <v>83</v>
      </c>
      <c r="AT121" s="232" t="s">
        <v>74</v>
      </c>
      <c r="AU121" s="232" t="s">
        <v>83</v>
      </c>
      <c r="AY121" s="231" t="s">
        <v>128</v>
      </c>
      <c r="BK121" s="233">
        <f>SUM(BK122:BK166)</f>
        <v>0</v>
      </c>
    </row>
    <row r="122" s="2" customFormat="1" ht="111.75" customHeight="1">
      <c r="A122" s="38"/>
      <c r="B122" s="39"/>
      <c r="C122" s="236" t="s">
        <v>83</v>
      </c>
      <c r="D122" s="236" t="s">
        <v>131</v>
      </c>
      <c r="E122" s="237" t="s">
        <v>513</v>
      </c>
      <c r="F122" s="238" t="s">
        <v>514</v>
      </c>
      <c r="G122" s="239" t="s">
        <v>134</v>
      </c>
      <c r="H122" s="240">
        <v>5</v>
      </c>
      <c r="I122" s="241"/>
      <c r="J122" s="242">
        <f>ROUND(I122*H122,2)</f>
        <v>0</v>
      </c>
      <c r="K122" s="243"/>
      <c r="L122" s="44"/>
      <c r="M122" s="244" t="s">
        <v>1</v>
      </c>
      <c r="N122" s="245" t="s">
        <v>40</v>
      </c>
      <c r="O122" s="91"/>
      <c r="P122" s="246">
        <f>O122*H122</f>
        <v>0</v>
      </c>
      <c r="Q122" s="246">
        <v>0</v>
      </c>
      <c r="R122" s="246">
        <f>Q122*H122</f>
        <v>0</v>
      </c>
      <c r="S122" s="246">
        <v>0</v>
      </c>
      <c r="T122" s="247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248" t="s">
        <v>135</v>
      </c>
      <c r="AT122" s="248" t="s">
        <v>131</v>
      </c>
      <c r="AU122" s="248" t="s">
        <v>85</v>
      </c>
      <c r="AY122" s="17" t="s">
        <v>128</v>
      </c>
      <c r="BE122" s="249">
        <f>IF(N122="základní",J122,0)</f>
        <v>0</v>
      </c>
      <c r="BF122" s="249">
        <f>IF(N122="snížená",J122,0)</f>
        <v>0</v>
      </c>
      <c r="BG122" s="249">
        <f>IF(N122="zákl. přenesená",J122,0)</f>
        <v>0</v>
      </c>
      <c r="BH122" s="249">
        <f>IF(N122="sníž. přenesená",J122,0)</f>
        <v>0</v>
      </c>
      <c r="BI122" s="249">
        <f>IF(N122="nulová",J122,0)</f>
        <v>0</v>
      </c>
      <c r="BJ122" s="17" t="s">
        <v>83</v>
      </c>
      <c r="BK122" s="249">
        <f>ROUND(I122*H122,2)</f>
        <v>0</v>
      </c>
      <c r="BL122" s="17" t="s">
        <v>135</v>
      </c>
      <c r="BM122" s="248" t="s">
        <v>515</v>
      </c>
    </row>
    <row r="123" s="13" customFormat="1">
      <c r="A123" s="13"/>
      <c r="B123" s="250"/>
      <c r="C123" s="251"/>
      <c r="D123" s="252" t="s">
        <v>137</v>
      </c>
      <c r="E123" s="253" t="s">
        <v>1</v>
      </c>
      <c r="F123" s="254" t="s">
        <v>516</v>
      </c>
      <c r="G123" s="251"/>
      <c r="H123" s="255">
        <v>5</v>
      </c>
      <c r="I123" s="256"/>
      <c r="J123" s="251"/>
      <c r="K123" s="251"/>
      <c r="L123" s="257"/>
      <c r="M123" s="258"/>
      <c r="N123" s="259"/>
      <c r="O123" s="259"/>
      <c r="P123" s="259"/>
      <c r="Q123" s="259"/>
      <c r="R123" s="259"/>
      <c r="S123" s="259"/>
      <c r="T123" s="260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61" t="s">
        <v>137</v>
      </c>
      <c r="AU123" s="261" t="s">
        <v>85</v>
      </c>
      <c r="AV123" s="13" t="s">
        <v>85</v>
      </c>
      <c r="AW123" s="13" t="s">
        <v>31</v>
      </c>
      <c r="AX123" s="13" t="s">
        <v>75</v>
      </c>
      <c r="AY123" s="261" t="s">
        <v>128</v>
      </c>
    </row>
    <row r="124" s="14" customFormat="1">
      <c r="A124" s="14"/>
      <c r="B124" s="262"/>
      <c r="C124" s="263"/>
      <c r="D124" s="252" t="s">
        <v>137</v>
      </c>
      <c r="E124" s="264" t="s">
        <v>1</v>
      </c>
      <c r="F124" s="265" t="s">
        <v>140</v>
      </c>
      <c r="G124" s="263"/>
      <c r="H124" s="266">
        <v>5</v>
      </c>
      <c r="I124" s="267"/>
      <c r="J124" s="263"/>
      <c r="K124" s="263"/>
      <c r="L124" s="268"/>
      <c r="M124" s="269"/>
      <c r="N124" s="270"/>
      <c r="O124" s="270"/>
      <c r="P124" s="270"/>
      <c r="Q124" s="270"/>
      <c r="R124" s="270"/>
      <c r="S124" s="270"/>
      <c r="T124" s="271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72" t="s">
        <v>137</v>
      </c>
      <c r="AU124" s="272" t="s">
        <v>85</v>
      </c>
      <c r="AV124" s="14" t="s">
        <v>135</v>
      </c>
      <c r="AW124" s="14" t="s">
        <v>31</v>
      </c>
      <c r="AX124" s="14" t="s">
        <v>83</v>
      </c>
      <c r="AY124" s="272" t="s">
        <v>128</v>
      </c>
    </row>
    <row r="125" s="2" customFormat="1" ht="66.75" customHeight="1">
      <c r="A125" s="38"/>
      <c r="B125" s="39"/>
      <c r="C125" s="236" t="s">
        <v>85</v>
      </c>
      <c r="D125" s="236" t="s">
        <v>131</v>
      </c>
      <c r="E125" s="237" t="s">
        <v>141</v>
      </c>
      <c r="F125" s="238" t="s">
        <v>142</v>
      </c>
      <c r="G125" s="239" t="s">
        <v>134</v>
      </c>
      <c r="H125" s="240">
        <v>485</v>
      </c>
      <c r="I125" s="241"/>
      <c r="J125" s="242">
        <f>ROUND(I125*H125,2)</f>
        <v>0</v>
      </c>
      <c r="K125" s="243"/>
      <c r="L125" s="44"/>
      <c r="M125" s="244" t="s">
        <v>1</v>
      </c>
      <c r="N125" s="245" t="s">
        <v>40</v>
      </c>
      <c r="O125" s="91"/>
      <c r="P125" s="246">
        <f>O125*H125</f>
        <v>0</v>
      </c>
      <c r="Q125" s="246">
        <v>0</v>
      </c>
      <c r="R125" s="246">
        <f>Q125*H125</f>
        <v>0</v>
      </c>
      <c r="S125" s="246">
        <v>0</v>
      </c>
      <c r="T125" s="247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48" t="s">
        <v>135</v>
      </c>
      <c r="AT125" s="248" t="s">
        <v>131</v>
      </c>
      <c r="AU125" s="248" t="s">
        <v>85</v>
      </c>
      <c r="AY125" s="17" t="s">
        <v>128</v>
      </c>
      <c r="BE125" s="249">
        <f>IF(N125="základní",J125,0)</f>
        <v>0</v>
      </c>
      <c r="BF125" s="249">
        <f>IF(N125="snížená",J125,0)</f>
        <v>0</v>
      </c>
      <c r="BG125" s="249">
        <f>IF(N125="zákl. přenesená",J125,0)</f>
        <v>0</v>
      </c>
      <c r="BH125" s="249">
        <f>IF(N125="sníž. přenesená",J125,0)</f>
        <v>0</v>
      </c>
      <c r="BI125" s="249">
        <f>IF(N125="nulová",J125,0)</f>
        <v>0</v>
      </c>
      <c r="BJ125" s="17" t="s">
        <v>83</v>
      </c>
      <c r="BK125" s="249">
        <f>ROUND(I125*H125,2)</f>
        <v>0</v>
      </c>
      <c r="BL125" s="17" t="s">
        <v>135</v>
      </c>
      <c r="BM125" s="248" t="s">
        <v>517</v>
      </c>
    </row>
    <row r="126" s="13" customFormat="1">
      <c r="A126" s="13"/>
      <c r="B126" s="250"/>
      <c r="C126" s="251"/>
      <c r="D126" s="252" t="s">
        <v>137</v>
      </c>
      <c r="E126" s="253" t="s">
        <v>1</v>
      </c>
      <c r="F126" s="254" t="s">
        <v>518</v>
      </c>
      <c r="G126" s="251"/>
      <c r="H126" s="255">
        <v>480</v>
      </c>
      <c r="I126" s="256"/>
      <c r="J126" s="251"/>
      <c r="K126" s="251"/>
      <c r="L126" s="257"/>
      <c r="M126" s="258"/>
      <c r="N126" s="259"/>
      <c r="O126" s="259"/>
      <c r="P126" s="259"/>
      <c r="Q126" s="259"/>
      <c r="R126" s="259"/>
      <c r="S126" s="259"/>
      <c r="T126" s="260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61" t="s">
        <v>137</v>
      </c>
      <c r="AU126" s="261" t="s">
        <v>85</v>
      </c>
      <c r="AV126" s="13" t="s">
        <v>85</v>
      </c>
      <c r="AW126" s="13" t="s">
        <v>31</v>
      </c>
      <c r="AX126" s="13" t="s">
        <v>75</v>
      </c>
      <c r="AY126" s="261" t="s">
        <v>128</v>
      </c>
    </row>
    <row r="127" s="13" customFormat="1">
      <c r="A127" s="13"/>
      <c r="B127" s="250"/>
      <c r="C127" s="251"/>
      <c r="D127" s="252" t="s">
        <v>137</v>
      </c>
      <c r="E127" s="253" t="s">
        <v>1</v>
      </c>
      <c r="F127" s="254" t="s">
        <v>129</v>
      </c>
      <c r="G127" s="251"/>
      <c r="H127" s="255">
        <v>5</v>
      </c>
      <c r="I127" s="256"/>
      <c r="J127" s="251"/>
      <c r="K127" s="251"/>
      <c r="L127" s="257"/>
      <c r="M127" s="258"/>
      <c r="N127" s="259"/>
      <c r="O127" s="259"/>
      <c r="P127" s="259"/>
      <c r="Q127" s="259"/>
      <c r="R127" s="259"/>
      <c r="S127" s="259"/>
      <c r="T127" s="260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61" t="s">
        <v>137</v>
      </c>
      <c r="AU127" s="261" t="s">
        <v>85</v>
      </c>
      <c r="AV127" s="13" t="s">
        <v>85</v>
      </c>
      <c r="AW127" s="13" t="s">
        <v>31</v>
      </c>
      <c r="AX127" s="13" t="s">
        <v>75</v>
      </c>
      <c r="AY127" s="261" t="s">
        <v>128</v>
      </c>
    </row>
    <row r="128" s="14" customFormat="1">
      <c r="A128" s="14"/>
      <c r="B128" s="262"/>
      <c r="C128" s="263"/>
      <c r="D128" s="252" t="s">
        <v>137</v>
      </c>
      <c r="E128" s="264" t="s">
        <v>1</v>
      </c>
      <c r="F128" s="265" t="s">
        <v>140</v>
      </c>
      <c r="G128" s="263"/>
      <c r="H128" s="266">
        <v>485</v>
      </c>
      <c r="I128" s="267"/>
      <c r="J128" s="263"/>
      <c r="K128" s="263"/>
      <c r="L128" s="268"/>
      <c r="M128" s="269"/>
      <c r="N128" s="270"/>
      <c r="O128" s="270"/>
      <c r="P128" s="270"/>
      <c r="Q128" s="270"/>
      <c r="R128" s="270"/>
      <c r="S128" s="270"/>
      <c r="T128" s="271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72" t="s">
        <v>137</v>
      </c>
      <c r="AU128" s="272" t="s">
        <v>85</v>
      </c>
      <c r="AV128" s="14" t="s">
        <v>135</v>
      </c>
      <c r="AW128" s="14" t="s">
        <v>31</v>
      </c>
      <c r="AX128" s="14" t="s">
        <v>83</v>
      </c>
      <c r="AY128" s="272" t="s">
        <v>128</v>
      </c>
    </row>
    <row r="129" s="2" customFormat="1" ht="16.5" customHeight="1">
      <c r="A129" s="38"/>
      <c r="B129" s="39"/>
      <c r="C129" s="273" t="s">
        <v>146</v>
      </c>
      <c r="D129" s="273" t="s">
        <v>147</v>
      </c>
      <c r="E129" s="274" t="s">
        <v>148</v>
      </c>
      <c r="F129" s="275" t="s">
        <v>149</v>
      </c>
      <c r="G129" s="276" t="s">
        <v>150</v>
      </c>
      <c r="H129" s="277">
        <v>873</v>
      </c>
      <c r="I129" s="278"/>
      <c r="J129" s="279">
        <f>ROUND(I129*H129,2)</f>
        <v>0</v>
      </c>
      <c r="K129" s="280"/>
      <c r="L129" s="281"/>
      <c r="M129" s="282" t="s">
        <v>1</v>
      </c>
      <c r="N129" s="283" t="s">
        <v>40</v>
      </c>
      <c r="O129" s="91"/>
      <c r="P129" s="246">
        <f>O129*H129</f>
        <v>0</v>
      </c>
      <c r="Q129" s="246">
        <v>1</v>
      </c>
      <c r="R129" s="246">
        <f>Q129*H129</f>
        <v>873</v>
      </c>
      <c r="S129" s="246">
        <v>0</v>
      </c>
      <c r="T129" s="247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48" t="s">
        <v>151</v>
      </c>
      <c r="AT129" s="248" t="s">
        <v>147</v>
      </c>
      <c r="AU129" s="248" t="s">
        <v>85</v>
      </c>
      <c r="AY129" s="17" t="s">
        <v>128</v>
      </c>
      <c r="BE129" s="249">
        <f>IF(N129="základní",J129,0)</f>
        <v>0</v>
      </c>
      <c r="BF129" s="249">
        <f>IF(N129="snížená",J129,0)</f>
        <v>0</v>
      </c>
      <c r="BG129" s="249">
        <f>IF(N129="zákl. přenesená",J129,0)</f>
        <v>0</v>
      </c>
      <c r="BH129" s="249">
        <f>IF(N129="sníž. přenesená",J129,0)</f>
        <v>0</v>
      </c>
      <c r="BI129" s="249">
        <f>IF(N129="nulová",J129,0)</f>
        <v>0</v>
      </c>
      <c r="BJ129" s="17" t="s">
        <v>83</v>
      </c>
      <c r="BK129" s="249">
        <f>ROUND(I129*H129,2)</f>
        <v>0</v>
      </c>
      <c r="BL129" s="17" t="s">
        <v>135</v>
      </c>
      <c r="BM129" s="248" t="s">
        <v>519</v>
      </c>
    </row>
    <row r="130" s="13" customFormat="1">
      <c r="A130" s="13"/>
      <c r="B130" s="250"/>
      <c r="C130" s="251"/>
      <c r="D130" s="252" t="s">
        <v>137</v>
      </c>
      <c r="E130" s="253" t="s">
        <v>1</v>
      </c>
      <c r="F130" s="254" t="s">
        <v>520</v>
      </c>
      <c r="G130" s="251"/>
      <c r="H130" s="255">
        <v>864</v>
      </c>
      <c r="I130" s="256"/>
      <c r="J130" s="251"/>
      <c r="K130" s="251"/>
      <c r="L130" s="257"/>
      <c r="M130" s="258"/>
      <c r="N130" s="259"/>
      <c r="O130" s="259"/>
      <c r="P130" s="259"/>
      <c r="Q130" s="259"/>
      <c r="R130" s="259"/>
      <c r="S130" s="259"/>
      <c r="T130" s="260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61" t="s">
        <v>137</v>
      </c>
      <c r="AU130" s="261" t="s">
        <v>85</v>
      </c>
      <c r="AV130" s="13" t="s">
        <v>85</v>
      </c>
      <c r="AW130" s="13" t="s">
        <v>31</v>
      </c>
      <c r="AX130" s="13" t="s">
        <v>75</v>
      </c>
      <c r="AY130" s="261" t="s">
        <v>128</v>
      </c>
    </row>
    <row r="131" s="13" customFormat="1">
      <c r="A131" s="13"/>
      <c r="B131" s="250"/>
      <c r="C131" s="251"/>
      <c r="D131" s="252" t="s">
        <v>137</v>
      </c>
      <c r="E131" s="253" t="s">
        <v>1</v>
      </c>
      <c r="F131" s="254" t="s">
        <v>521</v>
      </c>
      <c r="G131" s="251"/>
      <c r="H131" s="255">
        <v>9</v>
      </c>
      <c r="I131" s="256"/>
      <c r="J131" s="251"/>
      <c r="K131" s="251"/>
      <c r="L131" s="257"/>
      <c r="M131" s="258"/>
      <c r="N131" s="259"/>
      <c r="O131" s="259"/>
      <c r="P131" s="259"/>
      <c r="Q131" s="259"/>
      <c r="R131" s="259"/>
      <c r="S131" s="259"/>
      <c r="T131" s="260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61" t="s">
        <v>137</v>
      </c>
      <c r="AU131" s="261" t="s">
        <v>85</v>
      </c>
      <c r="AV131" s="13" t="s">
        <v>85</v>
      </c>
      <c r="AW131" s="13" t="s">
        <v>31</v>
      </c>
      <c r="AX131" s="13" t="s">
        <v>75</v>
      </c>
      <c r="AY131" s="261" t="s">
        <v>128</v>
      </c>
    </row>
    <row r="132" s="14" customFormat="1">
      <c r="A132" s="14"/>
      <c r="B132" s="262"/>
      <c r="C132" s="263"/>
      <c r="D132" s="252" t="s">
        <v>137</v>
      </c>
      <c r="E132" s="264" t="s">
        <v>1</v>
      </c>
      <c r="F132" s="265" t="s">
        <v>140</v>
      </c>
      <c r="G132" s="263"/>
      <c r="H132" s="266">
        <v>873</v>
      </c>
      <c r="I132" s="267"/>
      <c r="J132" s="263"/>
      <c r="K132" s="263"/>
      <c r="L132" s="268"/>
      <c r="M132" s="269"/>
      <c r="N132" s="270"/>
      <c r="O132" s="270"/>
      <c r="P132" s="270"/>
      <c r="Q132" s="270"/>
      <c r="R132" s="270"/>
      <c r="S132" s="270"/>
      <c r="T132" s="271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72" t="s">
        <v>137</v>
      </c>
      <c r="AU132" s="272" t="s">
        <v>85</v>
      </c>
      <c r="AV132" s="14" t="s">
        <v>135</v>
      </c>
      <c r="AW132" s="14" t="s">
        <v>31</v>
      </c>
      <c r="AX132" s="14" t="s">
        <v>83</v>
      </c>
      <c r="AY132" s="272" t="s">
        <v>128</v>
      </c>
    </row>
    <row r="133" s="2" customFormat="1" ht="89.25" customHeight="1">
      <c r="A133" s="38"/>
      <c r="B133" s="39"/>
      <c r="C133" s="236" t="s">
        <v>135</v>
      </c>
      <c r="D133" s="236" t="s">
        <v>131</v>
      </c>
      <c r="E133" s="237" t="s">
        <v>522</v>
      </c>
      <c r="F133" s="238" t="s">
        <v>523</v>
      </c>
      <c r="G133" s="239" t="s">
        <v>156</v>
      </c>
      <c r="H133" s="240">
        <v>8</v>
      </c>
      <c r="I133" s="241"/>
      <c r="J133" s="242">
        <f>ROUND(I133*H133,2)</f>
        <v>0</v>
      </c>
      <c r="K133" s="243"/>
      <c r="L133" s="44"/>
      <c r="M133" s="244" t="s">
        <v>1</v>
      </c>
      <c r="N133" s="245" t="s">
        <v>40</v>
      </c>
      <c r="O133" s="91"/>
      <c r="P133" s="246">
        <f>O133*H133</f>
        <v>0</v>
      </c>
      <c r="Q133" s="246">
        <v>0</v>
      </c>
      <c r="R133" s="246">
        <f>Q133*H133</f>
        <v>0</v>
      </c>
      <c r="S133" s="246">
        <v>0</v>
      </c>
      <c r="T133" s="247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48" t="s">
        <v>135</v>
      </c>
      <c r="AT133" s="248" t="s">
        <v>131</v>
      </c>
      <c r="AU133" s="248" t="s">
        <v>85</v>
      </c>
      <c r="AY133" s="17" t="s">
        <v>128</v>
      </c>
      <c r="BE133" s="249">
        <f>IF(N133="základní",J133,0)</f>
        <v>0</v>
      </c>
      <c r="BF133" s="249">
        <f>IF(N133="snížená",J133,0)</f>
        <v>0</v>
      </c>
      <c r="BG133" s="249">
        <f>IF(N133="zákl. přenesená",J133,0)</f>
        <v>0</v>
      </c>
      <c r="BH133" s="249">
        <f>IF(N133="sníž. přenesená",J133,0)</f>
        <v>0</v>
      </c>
      <c r="BI133" s="249">
        <f>IF(N133="nulová",J133,0)</f>
        <v>0</v>
      </c>
      <c r="BJ133" s="17" t="s">
        <v>83</v>
      </c>
      <c r="BK133" s="249">
        <f>ROUND(I133*H133,2)</f>
        <v>0</v>
      </c>
      <c r="BL133" s="17" t="s">
        <v>135</v>
      </c>
      <c r="BM133" s="248" t="s">
        <v>524</v>
      </c>
    </row>
    <row r="134" s="13" customFormat="1">
      <c r="A134" s="13"/>
      <c r="B134" s="250"/>
      <c r="C134" s="251"/>
      <c r="D134" s="252" t="s">
        <v>137</v>
      </c>
      <c r="E134" s="253" t="s">
        <v>1</v>
      </c>
      <c r="F134" s="254" t="s">
        <v>525</v>
      </c>
      <c r="G134" s="251"/>
      <c r="H134" s="255">
        <v>8</v>
      </c>
      <c r="I134" s="256"/>
      <c r="J134" s="251"/>
      <c r="K134" s="251"/>
      <c r="L134" s="257"/>
      <c r="M134" s="258"/>
      <c r="N134" s="259"/>
      <c r="O134" s="259"/>
      <c r="P134" s="259"/>
      <c r="Q134" s="259"/>
      <c r="R134" s="259"/>
      <c r="S134" s="259"/>
      <c r="T134" s="260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61" t="s">
        <v>137</v>
      </c>
      <c r="AU134" s="261" t="s">
        <v>85</v>
      </c>
      <c r="AV134" s="13" t="s">
        <v>85</v>
      </c>
      <c r="AW134" s="13" t="s">
        <v>31</v>
      </c>
      <c r="AX134" s="13" t="s">
        <v>75</v>
      </c>
      <c r="AY134" s="261" t="s">
        <v>128</v>
      </c>
    </row>
    <row r="135" s="14" customFormat="1">
      <c r="A135" s="14"/>
      <c r="B135" s="262"/>
      <c r="C135" s="263"/>
      <c r="D135" s="252" t="s">
        <v>137</v>
      </c>
      <c r="E135" s="264" t="s">
        <v>1</v>
      </c>
      <c r="F135" s="265" t="s">
        <v>140</v>
      </c>
      <c r="G135" s="263"/>
      <c r="H135" s="266">
        <v>8</v>
      </c>
      <c r="I135" s="267"/>
      <c r="J135" s="263"/>
      <c r="K135" s="263"/>
      <c r="L135" s="268"/>
      <c r="M135" s="269"/>
      <c r="N135" s="270"/>
      <c r="O135" s="270"/>
      <c r="P135" s="270"/>
      <c r="Q135" s="270"/>
      <c r="R135" s="270"/>
      <c r="S135" s="270"/>
      <c r="T135" s="271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72" t="s">
        <v>137</v>
      </c>
      <c r="AU135" s="272" t="s">
        <v>85</v>
      </c>
      <c r="AV135" s="14" t="s">
        <v>135</v>
      </c>
      <c r="AW135" s="14" t="s">
        <v>31</v>
      </c>
      <c r="AX135" s="14" t="s">
        <v>83</v>
      </c>
      <c r="AY135" s="272" t="s">
        <v>128</v>
      </c>
    </row>
    <row r="136" s="2" customFormat="1" ht="100.5" customHeight="1">
      <c r="A136" s="38"/>
      <c r="B136" s="39"/>
      <c r="C136" s="236" t="s">
        <v>129</v>
      </c>
      <c r="D136" s="236" t="s">
        <v>131</v>
      </c>
      <c r="E136" s="237" t="s">
        <v>526</v>
      </c>
      <c r="F136" s="238" t="s">
        <v>527</v>
      </c>
      <c r="G136" s="239" t="s">
        <v>156</v>
      </c>
      <c r="H136" s="240">
        <v>183</v>
      </c>
      <c r="I136" s="241"/>
      <c r="J136" s="242">
        <f>ROUND(I136*H136,2)</f>
        <v>0</v>
      </c>
      <c r="K136" s="243"/>
      <c r="L136" s="44"/>
      <c r="M136" s="244" t="s">
        <v>1</v>
      </c>
      <c r="N136" s="245" t="s">
        <v>40</v>
      </c>
      <c r="O136" s="91"/>
      <c r="P136" s="246">
        <f>O136*H136</f>
        <v>0</v>
      </c>
      <c r="Q136" s="246">
        <v>0</v>
      </c>
      <c r="R136" s="246">
        <f>Q136*H136</f>
        <v>0</v>
      </c>
      <c r="S136" s="246">
        <v>0</v>
      </c>
      <c r="T136" s="247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48" t="s">
        <v>135</v>
      </c>
      <c r="AT136" s="248" t="s">
        <v>131</v>
      </c>
      <c r="AU136" s="248" t="s">
        <v>85</v>
      </c>
      <c r="AY136" s="17" t="s">
        <v>128</v>
      </c>
      <c r="BE136" s="249">
        <f>IF(N136="základní",J136,0)</f>
        <v>0</v>
      </c>
      <c r="BF136" s="249">
        <f>IF(N136="snížená",J136,0)</f>
        <v>0</v>
      </c>
      <c r="BG136" s="249">
        <f>IF(N136="zákl. přenesená",J136,0)</f>
        <v>0</v>
      </c>
      <c r="BH136" s="249">
        <f>IF(N136="sníž. přenesená",J136,0)</f>
        <v>0</v>
      </c>
      <c r="BI136" s="249">
        <f>IF(N136="nulová",J136,0)</f>
        <v>0</v>
      </c>
      <c r="BJ136" s="17" t="s">
        <v>83</v>
      </c>
      <c r="BK136" s="249">
        <f>ROUND(I136*H136,2)</f>
        <v>0</v>
      </c>
      <c r="BL136" s="17" t="s">
        <v>135</v>
      </c>
      <c r="BM136" s="248" t="s">
        <v>528</v>
      </c>
    </row>
    <row r="137" s="13" customFormat="1">
      <c r="A137" s="13"/>
      <c r="B137" s="250"/>
      <c r="C137" s="251"/>
      <c r="D137" s="252" t="s">
        <v>137</v>
      </c>
      <c r="E137" s="253" t="s">
        <v>1</v>
      </c>
      <c r="F137" s="254" t="s">
        <v>529</v>
      </c>
      <c r="G137" s="251"/>
      <c r="H137" s="255">
        <v>183</v>
      </c>
      <c r="I137" s="256"/>
      <c r="J137" s="251"/>
      <c r="K137" s="251"/>
      <c r="L137" s="257"/>
      <c r="M137" s="258"/>
      <c r="N137" s="259"/>
      <c r="O137" s="259"/>
      <c r="P137" s="259"/>
      <c r="Q137" s="259"/>
      <c r="R137" s="259"/>
      <c r="S137" s="259"/>
      <c r="T137" s="260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61" t="s">
        <v>137</v>
      </c>
      <c r="AU137" s="261" t="s">
        <v>85</v>
      </c>
      <c r="AV137" s="13" t="s">
        <v>85</v>
      </c>
      <c r="AW137" s="13" t="s">
        <v>31</v>
      </c>
      <c r="AX137" s="13" t="s">
        <v>75</v>
      </c>
      <c r="AY137" s="261" t="s">
        <v>128</v>
      </c>
    </row>
    <row r="138" s="14" customFormat="1">
      <c r="A138" s="14"/>
      <c r="B138" s="262"/>
      <c r="C138" s="263"/>
      <c r="D138" s="252" t="s">
        <v>137</v>
      </c>
      <c r="E138" s="264" t="s">
        <v>1</v>
      </c>
      <c r="F138" s="265" t="s">
        <v>140</v>
      </c>
      <c r="G138" s="263"/>
      <c r="H138" s="266">
        <v>183</v>
      </c>
      <c r="I138" s="267"/>
      <c r="J138" s="263"/>
      <c r="K138" s="263"/>
      <c r="L138" s="268"/>
      <c r="M138" s="269"/>
      <c r="N138" s="270"/>
      <c r="O138" s="270"/>
      <c r="P138" s="270"/>
      <c r="Q138" s="270"/>
      <c r="R138" s="270"/>
      <c r="S138" s="270"/>
      <c r="T138" s="271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72" t="s">
        <v>137</v>
      </c>
      <c r="AU138" s="272" t="s">
        <v>85</v>
      </c>
      <c r="AV138" s="14" t="s">
        <v>135</v>
      </c>
      <c r="AW138" s="14" t="s">
        <v>31</v>
      </c>
      <c r="AX138" s="14" t="s">
        <v>83</v>
      </c>
      <c r="AY138" s="272" t="s">
        <v>128</v>
      </c>
    </row>
    <row r="139" s="2" customFormat="1" ht="78" customHeight="1">
      <c r="A139" s="38"/>
      <c r="B139" s="39"/>
      <c r="C139" s="236" t="s">
        <v>167</v>
      </c>
      <c r="D139" s="236" t="s">
        <v>131</v>
      </c>
      <c r="E139" s="237" t="s">
        <v>474</v>
      </c>
      <c r="F139" s="238" t="s">
        <v>475</v>
      </c>
      <c r="G139" s="239" t="s">
        <v>156</v>
      </c>
      <c r="H139" s="240">
        <v>539</v>
      </c>
      <c r="I139" s="241"/>
      <c r="J139" s="242">
        <f>ROUND(I139*H139,2)</f>
        <v>0</v>
      </c>
      <c r="K139" s="243"/>
      <c r="L139" s="44"/>
      <c r="M139" s="244" t="s">
        <v>1</v>
      </c>
      <c r="N139" s="245" t="s">
        <v>40</v>
      </c>
      <c r="O139" s="91"/>
      <c r="P139" s="246">
        <f>O139*H139</f>
        <v>0</v>
      </c>
      <c r="Q139" s="246">
        <v>0</v>
      </c>
      <c r="R139" s="246">
        <f>Q139*H139</f>
        <v>0</v>
      </c>
      <c r="S139" s="246">
        <v>0</v>
      </c>
      <c r="T139" s="247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48" t="s">
        <v>135</v>
      </c>
      <c r="AT139" s="248" t="s">
        <v>131</v>
      </c>
      <c r="AU139" s="248" t="s">
        <v>85</v>
      </c>
      <c r="AY139" s="17" t="s">
        <v>128</v>
      </c>
      <c r="BE139" s="249">
        <f>IF(N139="základní",J139,0)</f>
        <v>0</v>
      </c>
      <c r="BF139" s="249">
        <f>IF(N139="snížená",J139,0)</f>
        <v>0</v>
      </c>
      <c r="BG139" s="249">
        <f>IF(N139="zákl. přenesená",J139,0)</f>
        <v>0</v>
      </c>
      <c r="BH139" s="249">
        <f>IF(N139="sníž. přenesená",J139,0)</f>
        <v>0</v>
      </c>
      <c r="BI139" s="249">
        <f>IF(N139="nulová",J139,0)</f>
        <v>0</v>
      </c>
      <c r="BJ139" s="17" t="s">
        <v>83</v>
      </c>
      <c r="BK139" s="249">
        <f>ROUND(I139*H139,2)</f>
        <v>0</v>
      </c>
      <c r="BL139" s="17" t="s">
        <v>135</v>
      </c>
      <c r="BM139" s="248" t="s">
        <v>530</v>
      </c>
    </row>
    <row r="140" s="13" customFormat="1">
      <c r="A140" s="13"/>
      <c r="B140" s="250"/>
      <c r="C140" s="251"/>
      <c r="D140" s="252" t="s">
        <v>137</v>
      </c>
      <c r="E140" s="253" t="s">
        <v>1</v>
      </c>
      <c r="F140" s="254" t="s">
        <v>531</v>
      </c>
      <c r="G140" s="251"/>
      <c r="H140" s="255">
        <v>722</v>
      </c>
      <c r="I140" s="256"/>
      <c r="J140" s="251"/>
      <c r="K140" s="251"/>
      <c r="L140" s="257"/>
      <c r="M140" s="258"/>
      <c r="N140" s="259"/>
      <c r="O140" s="259"/>
      <c r="P140" s="259"/>
      <c r="Q140" s="259"/>
      <c r="R140" s="259"/>
      <c r="S140" s="259"/>
      <c r="T140" s="260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61" t="s">
        <v>137</v>
      </c>
      <c r="AU140" s="261" t="s">
        <v>85</v>
      </c>
      <c r="AV140" s="13" t="s">
        <v>85</v>
      </c>
      <c r="AW140" s="13" t="s">
        <v>31</v>
      </c>
      <c r="AX140" s="13" t="s">
        <v>75</v>
      </c>
      <c r="AY140" s="261" t="s">
        <v>128</v>
      </c>
    </row>
    <row r="141" s="13" customFormat="1">
      <c r="A141" s="13"/>
      <c r="B141" s="250"/>
      <c r="C141" s="251"/>
      <c r="D141" s="252" t="s">
        <v>137</v>
      </c>
      <c r="E141" s="253" t="s">
        <v>1</v>
      </c>
      <c r="F141" s="254" t="s">
        <v>532</v>
      </c>
      <c r="G141" s="251"/>
      <c r="H141" s="255">
        <v>-183</v>
      </c>
      <c r="I141" s="256"/>
      <c r="J141" s="251"/>
      <c r="K141" s="251"/>
      <c r="L141" s="257"/>
      <c r="M141" s="258"/>
      <c r="N141" s="259"/>
      <c r="O141" s="259"/>
      <c r="P141" s="259"/>
      <c r="Q141" s="259"/>
      <c r="R141" s="259"/>
      <c r="S141" s="259"/>
      <c r="T141" s="260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61" t="s">
        <v>137</v>
      </c>
      <c r="AU141" s="261" t="s">
        <v>85</v>
      </c>
      <c r="AV141" s="13" t="s">
        <v>85</v>
      </c>
      <c r="AW141" s="13" t="s">
        <v>31</v>
      </c>
      <c r="AX141" s="13" t="s">
        <v>75</v>
      </c>
      <c r="AY141" s="261" t="s">
        <v>128</v>
      </c>
    </row>
    <row r="142" s="14" customFormat="1">
      <c r="A142" s="14"/>
      <c r="B142" s="262"/>
      <c r="C142" s="263"/>
      <c r="D142" s="252" t="s">
        <v>137</v>
      </c>
      <c r="E142" s="264" t="s">
        <v>1</v>
      </c>
      <c r="F142" s="265" t="s">
        <v>140</v>
      </c>
      <c r="G142" s="263"/>
      <c r="H142" s="266">
        <v>539</v>
      </c>
      <c r="I142" s="267"/>
      <c r="J142" s="263"/>
      <c r="K142" s="263"/>
      <c r="L142" s="268"/>
      <c r="M142" s="269"/>
      <c r="N142" s="270"/>
      <c r="O142" s="270"/>
      <c r="P142" s="270"/>
      <c r="Q142" s="270"/>
      <c r="R142" s="270"/>
      <c r="S142" s="270"/>
      <c r="T142" s="271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72" t="s">
        <v>137</v>
      </c>
      <c r="AU142" s="272" t="s">
        <v>85</v>
      </c>
      <c r="AV142" s="14" t="s">
        <v>135</v>
      </c>
      <c r="AW142" s="14" t="s">
        <v>31</v>
      </c>
      <c r="AX142" s="14" t="s">
        <v>83</v>
      </c>
      <c r="AY142" s="272" t="s">
        <v>128</v>
      </c>
    </row>
    <row r="143" s="2" customFormat="1" ht="44.25" customHeight="1">
      <c r="A143" s="38"/>
      <c r="B143" s="39"/>
      <c r="C143" s="236" t="s">
        <v>174</v>
      </c>
      <c r="D143" s="236" t="s">
        <v>131</v>
      </c>
      <c r="E143" s="237" t="s">
        <v>479</v>
      </c>
      <c r="F143" s="238" t="s">
        <v>480</v>
      </c>
      <c r="G143" s="239" t="s">
        <v>180</v>
      </c>
      <c r="H143" s="240">
        <v>36</v>
      </c>
      <c r="I143" s="241"/>
      <c r="J143" s="242">
        <f>ROUND(I143*H143,2)</f>
        <v>0</v>
      </c>
      <c r="K143" s="243"/>
      <c r="L143" s="44"/>
      <c r="M143" s="244" t="s">
        <v>1</v>
      </c>
      <c r="N143" s="245" t="s">
        <v>40</v>
      </c>
      <c r="O143" s="91"/>
      <c r="P143" s="246">
        <f>O143*H143</f>
        <v>0</v>
      </c>
      <c r="Q143" s="246">
        <v>0</v>
      </c>
      <c r="R143" s="246">
        <f>Q143*H143</f>
        <v>0</v>
      </c>
      <c r="S143" s="246">
        <v>0</v>
      </c>
      <c r="T143" s="247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48" t="s">
        <v>135</v>
      </c>
      <c r="AT143" s="248" t="s">
        <v>131</v>
      </c>
      <c r="AU143" s="248" t="s">
        <v>85</v>
      </c>
      <c r="AY143" s="17" t="s">
        <v>128</v>
      </c>
      <c r="BE143" s="249">
        <f>IF(N143="základní",J143,0)</f>
        <v>0</v>
      </c>
      <c r="BF143" s="249">
        <f>IF(N143="snížená",J143,0)</f>
        <v>0</v>
      </c>
      <c r="BG143" s="249">
        <f>IF(N143="zákl. přenesená",J143,0)</f>
        <v>0</v>
      </c>
      <c r="BH143" s="249">
        <f>IF(N143="sníž. přenesená",J143,0)</f>
        <v>0</v>
      </c>
      <c r="BI143" s="249">
        <f>IF(N143="nulová",J143,0)</f>
        <v>0</v>
      </c>
      <c r="BJ143" s="17" t="s">
        <v>83</v>
      </c>
      <c r="BK143" s="249">
        <f>ROUND(I143*H143,2)</f>
        <v>0</v>
      </c>
      <c r="BL143" s="17" t="s">
        <v>135</v>
      </c>
      <c r="BM143" s="248" t="s">
        <v>533</v>
      </c>
    </row>
    <row r="144" s="13" customFormat="1">
      <c r="A144" s="13"/>
      <c r="B144" s="250"/>
      <c r="C144" s="251"/>
      <c r="D144" s="252" t="s">
        <v>137</v>
      </c>
      <c r="E144" s="253" t="s">
        <v>1</v>
      </c>
      <c r="F144" s="254" t="s">
        <v>534</v>
      </c>
      <c r="G144" s="251"/>
      <c r="H144" s="255">
        <v>64</v>
      </c>
      <c r="I144" s="256"/>
      <c r="J144" s="251"/>
      <c r="K144" s="251"/>
      <c r="L144" s="257"/>
      <c r="M144" s="258"/>
      <c r="N144" s="259"/>
      <c r="O144" s="259"/>
      <c r="P144" s="259"/>
      <c r="Q144" s="259"/>
      <c r="R144" s="259"/>
      <c r="S144" s="259"/>
      <c r="T144" s="260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61" t="s">
        <v>137</v>
      </c>
      <c r="AU144" s="261" t="s">
        <v>85</v>
      </c>
      <c r="AV144" s="13" t="s">
        <v>85</v>
      </c>
      <c r="AW144" s="13" t="s">
        <v>31</v>
      </c>
      <c r="AX144" s="13" t="s">
        <v>75</v>
      </c>
      <c r="AY144" s="261" t="s">
        <v>128</v>
      </c>
    </row>
    <row r="145" s="13" customFormat="1">
      <c r="A145" s="13"/>
      <c r="B145" s="250"/>
      <c r="C145" s="251"/>
      <c r="D145" s="252" t="s">
        <v>137</v>
      </c>
      <c r="E145" s="253" t="s">
        <v>1</v>
      </c>
      <c r="F145" s="254" t="s">
        <v>535</v>
      </c>
      <c r="G145" s="251"/>
      <c r="H145" s="255">
        <v>-28</v>
      </c>
      <c r="I145" s="256"/>
      <c r="J145" s="251"/>
      <c r="K145" s="251"/>
      <c r="L145" s="257"/>
      <c r="M145" s="258"/>
      <c r="N145" s="259"/>
      <c r="O145" s="259"/>
      <c r="P145" s="259"/>
      <c r="Q145" s="259"/>
      <c r="R145" s="259"/>
      <c r="S145" s="259"/>
      <c r="T145" s="260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61" t="s">
        <v>137</v>
      </c>
      <c r="AU145" s="261" t="s">
        <v>85</v>
      </c>
      <c r="AV145" s="13" t="s">
        <v>85</v>
      </c>
      <c r="AW145" s="13" t="s">
        <v>31</v>
      </c>
      <c r="AX145" s="13" t="s">
        <v>75</v>
      </c>
      <c r="AY145" s="261" t="s">
        <v>128</v>
      </c>
    </row>
    <row r="146" s="14" customFormat="1">
      <c r="A146" s="14"/>
      <c r="B146" s="262"/>
      <c r="C146" s="263"/>
      <c r="D146" s="252" t="s">
        <v>137</v>
      </c>
      <c r="E146" s="264" t="s">
        <v>1</v>
      </c>
      <c r="F146" s="265" t="s">
        <v>140</v>
      </c>
      <c r="G146" s="263"/>
      <c r="H146" s="266">
        <v>36</v>
      </c>
      <c r="I146" s="267"/>
      <c r="J146" s="263"/>
      <c r="K146" s="263"/>
      <c r="L146" s="268"/>
      <c r="M146" s="269"/>
      <c r="N146" s="270"/>
      <c r="O146" s="270"/>
      <c r="P146" s="270"/>
      <c r="Q146" s="270"/>
      <c r="R146" s="270"/>
      <c r="S146" s="270"/>
      <c r="T146" s="271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72" t="s">
        <v>137</v>
      </c>
      <c r="AU146" s="272" t="s">
        <v>85</v>
      </c>
      <c r="AV146" s="14" t="s">
        <v>135</v>
      </c>
      <c r="AW146" s="14" t="s">
        <v>31</v>
      </c>
      <c r="AX146" s="14" t="s">
        <v>83</v>
      </c>
      <c r="AY146" s="272" t="s">
        <v>128</v>
      </c>
    </row>
    <row r="147" s="2" customFormat="1" ht="16.5" customHeight="1">
      <c r="A147" s="38"/>
      <c r="B147" s="39"/>
      <c r="C147" s="273" t="s">
        <v>151</v>
      </c>
      <c r="D147" s="273" t="s">
        <v>147</v>
      </c>
      <c r="E147" s="274" t="s">
        <v>184</v>
      </c>
      <c r="F147" s="275" t="s">
        <v>185</v>
      </c>
      <c r="G147" s="276" t="s">
        <v>180</v>
      </c>
      <c r="H147" s="277">
        <v>1312</v>
      </c>
      <c r="I147" s="278"/>
      <c r="J147" s="279">
        <f>ROUND(I147*H147,2)</f>
        <v>0</v>
      </c>
      <c r="K147" s="280"/>
      <c r="L147" s="281"/>
      <c r="M147" s="282" t="s">
        <v>1</v>
      </c>
      <c r="N147" s="283" t="s">
        <v>40</v>
      </c>
      <c r="O147" s="91"/>
      <c r="P147" s="246">
        <f>O147*H147</f>
        <v>0</v>
      </c>
      <c r="Q147" s="246">
        <v>0.00018000000000000001</v>
      </c>
      <c r="R147" s="246">
        <f>Q147*H147</f>
        <v>0.23616000000000001</v>
      </c>
      <c r="S147" s="246">
        <v>0</v>
      </c>
      <c r="T147" s="247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48" t="s">
        <v>151</v>
      </c>
      <c r="AT147" s="248" t="s">
        <v>147</v>
      </c>
      <c r="AU147" s="248" t="s">
        <v>85</v>
      </c>
      <c r="AY147" s="17" t="s">
        <v>128</v>
      </c>
      <c r="BE147" s="249">
        <f>IF(N147="základní",J147,0)</f>
        <v>0</v>
      </c>
      <c r="BF147" s="249">
        <f>IF(N147="snížená",J147,0)</f>
        <v>0</v>
      </c>
      <c r="BG147" s="249">
        <f>IF(N147="zákl. přenesená",J147,0)</f>
        <v>0</v>
      </c>
      <c r="BH147" s="249">
        <f>IF(N147="sníž. přenesená",J147,0)</f>
        <v>0</v>
      </c>
      <c r="BI147" s="249">
        <f>IF(N147="nulová",J147,0)</f>
        <v>0</v>
      </c>
      <c r="BJ147" s="17" t="s">
        <v>83</v>
      </c>
      <c r="BK147" s="249">
        <f>ROUND(I147*H147,2)</f>
        <v>0</v>
      </c>
      <c r="BL147" s="17" t="s">
        <v>135</v>
      </c>
      <c r="BM147" s="248" t="s">
        <v>536</v>
      </c>
    </row>
    <row r="148" s="15" customFormat="1">
      <c r="A148" s="15"/>
      <c r="B148" s="284"/>
      <c r="C148" s="285"/>
      <c r="D148" s="252" t="s">
        <v>137</v>
      </c>
      <c r="E148" s="286" t="s">
        <v>1</v>
      </c>
      <c r="F148" s="287" t="s">
        <v>158</v>
      </c>
      <c r="G148" s="285"/>
      <c r="H148" s="286" t="s">
        <v>1</v>
      </c>
      <c r="I148" s="288"/>
      <c r="J148" s="285"/>
      <c r="K148" s="285"/>
      <c r="L148" s="289"/>
      <c r="M148" s="290"/>
      <c r="N148" s="291"/>
      <c r="O148" s="291"/>
      <c r="P148" s="291"/>
      <c r="Q148" s="291"/>
      <c r="R148" s="291"/>
      <c r="S148" s="291"/>
      <c r="T148" s="292"/>
      <c r="U148" s="15"/>
      <c r="V148" s="15"/>
      <c r="W148" s="15"/>
      <c r="X148" s="15"/>
      <c r="Y148" s="15"/>
      <c r="Z148" s="15"/>
      <c r="AA148" s="15"/>
      <c r="AB148" s="15"/>
      <c r="AC148" s="15"/>
      <c r="AD148" s="15"/>
      <c r="AE148" s="15"/>
      <c r="AT148" s="293" t="s">
        <v>137</v>
      </c>
      <c r="AU148" s="293" t="s">
        <v>85</v>
      </c>
      <c r="AV148" s="15" t="s">
        <v>83</v>
      </c>
      <c r="AW148" s="15" t="s">
        <v>31</v>
      </c>
      <c r="AX148" s="15" t="s">
        <v>75</v>
      </c>
      <c r="AY148" s="293" t="s">
        <v>128</v>
      </c>
    </row>
    <row r="149" s="13" customFormat="1">
      <c r="A149" s="13"/>
      <c r="B149" s="250"/>
      <c r="C149" s="251"/>
      <c r="D149" s="252" t="s">
        <v>137</v>
      </c>
      <c r="E149" s="253" t="s">
        <v>1</v>
      </c>
      <c r="F149" s="254" t="s">
        <v>537</v>
      </c>
      <c r="G149" s="251"/>
      <c r="H149" s="255">
        <v>1312</v>
      </c>
      <c r="I149" s="256"/>
      <c r="J149" s="251"/>
      <c r="K149" s="251"/>
      <c r="L149" s="257"/>
      <c r="M149" s="258"/>
      <c r="N149" s="259"/>
      <c r="O149" s="259"/>
      <c r="P149" s="259"/>
      <c r="Q149" s="259"/>
      <c r="R149" s="259"/>
      <c r="S149" s="259"/>
      <c r="T149" s="260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61" t="s">
        <v>137</v>
      </c>
      <c r="AU149" s="261" t="s">
        <v>85</v>
      </c>
      <c r="AV149" s="13" t="s">
        <v>85</v>
      </c>
      <c r="AW149" s="13" t="s">
        <v>31</v>
      </c>
      <c r="AX149" s="13" t="s">
        <v>75</v>
      </c>
      <c r="AY149" s="261" t="s">
        <v>128</v>
      </c>
    </row>
    <row r="150" s="14" customFormat="1">
      <c r="A150" s="14"/>
      <c r="B150" s="262"/>
      <c r="C150" s="263"/>
      <c r="D150" s="252" t="s">
        <v>137</v>
      </c>
      <c r="E150" s="264" t="s">
        <v>1</v>
      </c>
      <c r="F150" s="265" t="s">
        <v>140</v>
      </c>
      <c r="G150" s="263"/>
      <c r="H150" s="266">
        <v>1312</v>
      </c>
      <c r="I150" s="267"/>
      <c r="J150" s="263"/>
      <c r="K150" s="263"/>
      <c r="L150" s="268"/>
      <c r="M150" s="269"/>
      <c r="N150" s="270"/>
      <c r="O150" s="270"/>
      <c r="P150" s="270"/>
      <c r="Q150" s="270"/>
      <c r="R150" s="270"/>
      <c r="S150" s="270"/>
      <c r="T150" s="271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72" t="s">
        <v>137</v>
      </c>
      <c r="AU150" s="272" t="s">
        <v>85</v>
      </c>
      <c r="AV150" s="14" t="s">
        <v>135</v>
      </c>
      <c r="AW150" s="14" t="s">
        <v>31</v>
      </c>
      <c r="AX150" s="14" t="s">
        <v>83</v>
      </c>
      <c r="AY150" s="272" t="s">
        <v>128</v>
      </c>
    </row>
    <row r="151" s="2" customFormat="1" ht="21.75" customHeight="1">
      <c r="A151" s="38"/>
      <c r="B151" s="39"/>
      <c r="C151" s="273" t="s">
        <v>183</v>
      </c>
      <c r="D151" s="273" t="s">
        <v>147</v>
      </c>
      <c r="E151" s="274" t="s">
        <v>325</v>
      </c>
      <c r="F151" s="275" t="s">
        <v>326</v>
      </c>
      <c r="G151" s="276" t="s">
        <v>180</v>
      </c>
      <c r="H151" s="277">
        <v>2624</v>
      </c>
      <c r="I151" s="278"/>
      <c r="J151" s="279">
        <f>ROUND(I151*H151,2)</f>
        <v>0</v>
      </c>
      <c r="K151" s="280"/>
      <c r="L151" s="281"/>
      <c r="M151" s="282" t="s">
        <v>1</v>
      </c>
      <c r="N151" s="283" t="s">
        <v>40</v>
      </c>
      <c r="O151" s="91"/>
      <c r="P151" s="246">
        <f>O151*H151</f>
        <v>0</v>
      </c>
      <c r="Q151" s="246">
        <v>0.00123</v>
      </c>
      <c r="R151" s="246">
        <f>Q151*H151</f>
        <v>3.2275199999999997</v>
      </c>
      <c r="S151" s="246">
        <v>0</v>
      </c>
      <c r="T151" s="247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48" t="s">
        <v>151</v>
      </c>
      <c r="AT151" s="248" t="s">
        <v>147</v>
      </c>
      <c r="AU151" s="248" t="s">
        <v>85</v>
      </c>
      <c r="AY151" s="17" t="s">
        <v>128</v>
      </c>
      <c r="BE151" s="249">
        <f>IF(N151="základní",J151,0)</f>
        <v>0</v>
      </c>
      <c r="BF151" s="249">
        <f>IF(N151="snížená",J151,0)</f>
        <v>0</v>
      </c>
      <c r="BG151" s="249">
        <f>IF(N151="zákl. přenesená",J151,0)</f>
        <v>0</v>
      </c>
      <c r="BH151" s="249">
        <f>IF(N151="sníž. přenesená",J151,0)</f>
        <v>0</v>
      </c>
      <c r="BI151" s="249">
        <f>IF(N151="nulová",J151,0)</f>
        <v>0</v>
      </c>
      <c r="BJ151" s="17" t="s">
        <v>83</v>
      </c>
      <c r="BK151" s="249">
        <f>ROUND(I151*H151,2)</f>
        <v>0</v>
      </c>
      <c r="BL151" s="17" t="s">
        <v>135</v>
      </c>
      <c r="BM151" s="248" t="s">
        <v>538</v>
      </c>
    </row>
    <row r="152" s="13" customFormat="1">
      <c r="A152" s="13"/>
      <c r="B152" s="250"/>
      <c r="C152" s="251"/>
      <c r="D152" s="252" t="s">
        <v>137</v>
      </c>
      <c r="E152" s="253" t="s">
        <v>1</v>
      </c>
      <c r="F152" s="254" t="s">
        <v>539</v>
      </c>
      <c r="G152" s="251"/>
      <c r="H152" s="255">
        <v>2624</v>
      </c>
      <c r="I152" s="256"/>
      <c r="J152" s="251"/>
      <c r="K152" s="251"/>
      <c r="L152" s="257"/>
      <c r="M152" s="258"/>
      <c r="N152" s="259"/>
      <c r="O152" s="259"/>
      <c r="P152" s="259"/>
      <c r="Q152" s="259"/>
      <c r="R152" s="259"/>
      <c r="S152" s="259"/>
      <c r="T152" s="260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61" t="s">
        <v>137</v>
      </c>
      <c r="AU152" s="261" t="s">
        <v>85</v>
      </c>
      <c r="AV152" s="13" t="s">
        <v>85</v>
      </c>
      <c r="AW152" s="13" t="s">
        <v>31</v>
      </c>
      <c r="AX152" s="13" t="s">
        <v>75</v>
      </c>
      <c r="AY152" s="261" t="s">
        <v>128</v>
      </c>
    </row>
    <row r="153" s="14" customFormat="1">
      <c r="A153" s="14"/>
      <c r="B153" s="262"/>
      <c r="C153" s="263"/>
      <c r="D153" s="252" t="s">
        <v>137</v>
      </c>
      <c r="E153" s="264" t="s">
        <v>1</v>
      </c>
      <c r="F153" s="265" t="s">
        <v>140</v>
      </c>
      <c r="G153" s="263"/>
      <c r="H153" s="266">
        <v>2624</v>
      </c>
      <c r="I153" s="267"/>
      <c r="J153" s="263"/>
      <c r="K153" s="263"/>
      <c r="L153" s="268"/>
      <c r="M153" s="269"/>
      <c r="N153" s="270"/>
      <c r="O153" s="270"/>
      <c r="P153" s="270"/>
      <c r="Q153" s="270"/>
      <c r="R153" s="270"/>
      <c r="S153" s="270"/>
      <c r="T153" s="271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72" t="s">
        <v>137</v>
      </c>
      <c r="AU153" s="272" t="s">
        <v>85</v>
      </c>
      <c r="AV153" s="14" t="s">
        <v>135</v>
      </c>
      <c r="AW153" s="14" t="s">
        <v>31</v>
      </c>
      <c r="AX153" s="14" t="s">
        <v>83</v>
      </c>
      <c r="AY153" s="272" t="s">
        <v>128</v>
      </c>
    </row>
    <row r="154" s="2" customFormat="1" ht="66.75" customHeight="1">
      <c r="A154" s="38"/>
      <c r="B154" s="39"/>
      <c r="C154" s="236" t="s">
        <v>188</v>
      </c>
      <c r="D154" s="236" t="s">
        <v>131</v>
      </c>
      <c r="E154" s="237" t="s">
        <v>178</v>
      </c>
      <c r="F154" s="238" t="s">
        <v>179</v>
      </c>
      <c r="G154" s="239" t="s">
        <v>180</v>
      </c>
      <c r="H154" s="240">
        <v>1312</v>
      </c>
      <c r="I154" s="241"/>
      <c r="J154" s="242">
        <f>ROUND(I154*H154,2)</f>
        <v>0</v>
      </c>
      <c r="K154" s="243"/>
      <c r="L154" s="44"/>
      <c r="M154" s="244" t="s">
        <v>1</v>
      </c>
      <c r="N154" s="245" t="s">
        <v>40</v>
      </c>
      <c r="O154" s="91"/>
      <c r="P154" s="246">
        <f>O154*H154</f>
        <v>0</v>
      </c>
      <c r="Q154" s="246">
        <v>0</v>
      </c>
      <c r="R154" s="246">
        <f>Q154*H154</f>
        <v>0</v>
      </c>
      <c r="S154" s="246">
        <v>0</v>
      </c>
      <c r="T154" s="247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48" t="s">
        <v>135</v>
      </c>
      <c r="AT154" s="248" t="s">
        <v>131</v>
      </c>
      <c r="AU154" s="248" t="s">
        <v>85</v>
      </c>
      <c r="AY154" s="17" t="s">
        <v>128</v>
      </c>
      <c r="BE154" s="249">
        <f>IF(N154="základní",J154,0)</f>
        <v>0</v>
      </c>
      <c r="BF154" s="249">
        <f>IF(N154="snížená",J154,0)</f>
        <v>0</v>
      </c>
      <c r="BG154" s="249">
        <f>IF(N154="zákl. přenesená",J154,0)</f>
        <v>0</v>
      </c>
      <c r="BH154" s="249">
        <f>IF(N154="sníž. přenesená",J154,0)</f>
        <v>0</v>
      </c>
      <c r="BI154" s="249">
        <f>IF(N154="nulová",J154,0)</f>
        <v>0</v>
      </c>
      <c r="BJ154" s="17" t="s">
        <v>83</v>
      </c>
      <c r="BK154" s="249">
        <f>ROUND(I154*H154,2)</f>
        <v>0</v>
      </c>
      <c r="BL154" s="17" t="s">
        <v>135</v>
      </c>
      <c r="BM154" s="248" t="s">
        <v>540</v>
      </c>
    </row>
    <row r="155" s="13" customFormat="1">
      <c r="A155" s="13"/>
      <c r="B155" s="250"/>
      <c r="C155" s="251"/>
      <c r="D155" s="252" t="s">
        <v>137</v>
      </c>
      <c r="E155" s="253" t="s">
        <v>1</v>
      </c>
      <c r="F155" s="254" t="s">
        <v>537</v>
      </c>
      <c r="G155" s="251"/>
      <c r="H155" s="255">
        <v>1312</v>
      </c>
      <c r="I155" s="256"/>
      <c r="J155" s="251"/>
      <c r="K155" s="251"/>
      <c r="L155" s="257"/>
      <c r="M155" s="258"/>
      <c r="N155" s="259"/>
      <c r="O155" s="259"/>
      <c r="P155" s="259"/>
      <c r="Q155" s="259"/>
      <c r="R155" s="259"/>
      <c r="S155" s="259"/>
      <c r="T155" s="260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61" t="s">
        <v>137</v>
      </c>
      <c r="AU155" s="261" t="s">
        <v>85</v>
      </c>
      <c r="AV155" s="13" t="s">
        <v>85</v>
      </c>
      <c r="AW155" s="13" t="s">
        <v>31</v>
      </c>
      <c r="AX155" s="13" t="s">
        <v>75</v>
      </c>
      <c r="AY155" s="261" t="s">
        <v>128</v>
      </c>
    </row>
    <row r="156" s="14" customFormat="1">
      <c r="A156" s="14"/>
      <c r="B156" s="262"/>
      <c r="C156" s="263"/>
      <c r="D156" s="252" t="s">
        <v>137</v>
      </c>
      <c r="E156" s="264" t="s">
        <v>1</v>
      </c>
      <c r="F156" s="265" t="s">
        <v>140</v>
      </c>
      <c r="G156" s="263"/>
      <c r="H156" s="266">
        <v>1312</v>
      </c>
      <c r="I156" s="267"/>
      <c r="J156" s="263"/>
      <c r="K156" s="263"/>
      <c r="L156" s="268"/>
      <c r="M156" s="269"/>
      <c r="N156" s="270"/>
      <c r="O156" s="270"/>
      <c r="P156" s="270"/>
      <c r="Q156" s="270"/>
      <c r="R156" s="270"/>
      <c r="S156" s="270"/>
      <c r="T156" s="271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72" t="s">
        <v>137</v>
      </c>
      <c r="AU156" s="272" t="s">
        <v>85</v>
      </c>
      <c r="AV156" s="14" t="s">
        <v>135</v>
      </c>
      <c r="AW156" s="14" t="s">
        <v>31</v>
      </c>
      <c r="AX156" s="14" t="s">
        <v>83</v>
      </c>
      <c r="AY156" s="272" t="s">
        <v>128</v>
      </c>
    </row>
    <row r="157" s="2" customFormat="1" ht="111.75" customHeight="1">
      <c r="A157" s="38"/>
      <c r="B157" s="39"/>
      <c r="C157" s="236" t="s">
        <v>193</v>
      </c>
      <c r="D157" s="236" t="s">
        <v>131</v>
      </c>
      <c r="E157" s="237" t="s">
        <v>231</v>
      </c>
      <c r="F157" s="238" t="s">
        <v>232</v>
      </c>
      <c r="G157" s="239" t="s">
        <v>233</v>
      </c>
      <c r="H157" s="240">
        <v>0.40000000000000002</v>
      </c>
      <c r="I157" s="241"/>
      <c r="J157" s="242">
        <f>ROUND(I157*H157,2)</f>
        <v>0</v>
      </c>
      <c r="K157" s="243"/>
      <c r="L157" s="44"/>
      <c r="M157" s="244" t="s">
        <v>1</v>
      </c>
      <c r="N157" s="245" t="s">
        <v>40</v>
      </c>
      <c r="O157" s="91"/>
      <c r="P157" s="246">
        <f>O157*H157</f>
        <v>0</v>
      </c>
      <c r="Q157" s="246">
        <v>0</v>
      </c>
      <c r="R157" s="246">
        <f>Q157*H157</f>
        <v>0</v>
      </c>
      <c r="S157" s="246">
        <v>0</v>
      </c>
      <c r="T157" s="247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48" t="s">
        <v>135</v>
      </c>
      <c r="AT157" s="248" t="s">
        <v>131</v>
      </c>
      <c r="AU157" s="248" t="s">
        <v>85</v>
      </c>
      <c r="AY157" s="17" t="s">
        <v>128</v>
      </c>
      <c r="BE157" s="249">
        <f>IF(N157="základní",J157,0)</f>
        <v>0</v>
      </c>
      <c r="BF157" s="249">
        <f>IF(N157="snížená",J157,0)</f>
        <v>0</v>
      </c>
      <c r="BG157" s="249">
        <f>IF(N157="zákl. přenesená",J157,0)</f>
        <v>0</v>
      </c>
      <c r="BH157" s="249">
        <f>IF(N157="sníž. přenesená",J157,0)</f>
        <v>0</v>
      </c>
      <c r="BI157" s="249">
        <f>IF(N157="nulová",J157,0)</f>
        <v>0</v>
      </c>
      <c r="BJ157" s="17" t="s">
        <v>83</v>
      </c>
      <c r="BK157" s="249">
        <f>ROUND(I157*H157,2)</f>
        <v>0</v>
      </c>
      <c r="BL157" s="17" t="s">
        <v>135</v>
      </c>
      <c r="BM157" s="248" t="s">
        <v>541</v>
      </c>
    </row>
    <row r="158" s="13" customFormat="1">
      <c r="A158" s="13"/>
      <c r="B158" s="250"/>
      <c r="C158" s="251"/>
      <c r="D158" s="252" t="s">
        <v>137</v>
      </c>
      <c r="E158" s="253" t="s">
        <v>1</v>
      </c>
      <c r="F158" s="254" t="s">
        <v>542</v>
      </c>
      <c r="G158" s="251"/>
      <c r="H158" s="255">
        <v>0.40000000000000002</v>
      </c>
      <c r="I158" s="256"/>
      <c r="J158" s="251"/>
      <c r="K158" s="251"/>
      <c r="L158" s="257"/>
      <c r="M158" s="258"/>
      <c r="N158" s="259"/>
      <c r="O158" s="259"/>
      <c r="P158" s="259"/>
      <c r="Q158" s="259"/>
      <c r="R158" s="259"/>
      <c r="S158" s="259"/>
      <c r="T158" s="260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61" t="s">
        <v>137</v>
      </c>
      <c r="AU158" s="261" t="s">
        <v>85</v>
      </c>
      <c r="AV158" s="13" t="s">
        <v>85</v>
      </c>
      <c r="AW158" s="13" t="s">
        <v>31</v>
      </c>
      <c r="AX158" s="13" t="s">
        <v>75</v>
      </c>
      <c r="AY158" s="261" t="s">
        <v>128</v>
      </c>
    </row>
    <row r="159" s="14" customFormat="1">
      <c r="A159" s="14"/>
      <c r="B159" s="262"/>
      <c r="C159" s="263"/>
      <c r="D159" s="252" t="s">
        <v>137</v>
      </c>
      <c r="E159" s="264" t="s">
        <v>1</v>
      </c>
      <c r="F159" s="265" t="s">
        <v>140</v>
      </c>
      <c r="G159" s="263"/>
      <c r="H159" s="266">
        <v>0.40000000000000002</v>
      </c>
      <c r="I159" s="267"/>
      <c r="J159" s="263"/>
      <c r="K159" s="263"/>
      <c r="L159" s="268"/>
      <c r="M159" s="269"/>
      <c r="N159" s="270"/>
      <c r="O159" s="270"/>
      <c r="P159" s="270"/>
      <c r="Q159" s="270"/>
      <c r="R159" s="270"/>
      <c r="S159" s="270"/>
      <c r="T159" s="271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72" t="s">
        <v>137</v>
      </c>
      <c r="AU159" s="272" t="s">
        <v>85</v>
      </c>
      <c r="AV159" s="14" t="s">
        <v>135</v>
      </c>
      <c r="AW159" s="14" t="s">
        <v>31</v>
      </c>
      <c r="AX159" s="14" t="s">
        <v>83</v>
      </c>
      <c r="AY159" s="272" t="s">
        <v>128</v>
      </c>
    </row>
    <row r="160" s="2" customFormat="1" ht="100.5" customHeight="1">
      <c r="A160" s="38"/>
      <c r="B160" s="39"/>
      <c r="C160" s="236" t="s">
        <v>198</v>
      </c>
      <c r="D160" s="236" t="s">
        <v>131</v>
      </c>
      <c r="E160" s="237" t="s">
        <v>237</v>
      </c>
      <c r="F160" s="238" t="s">
        <v>238</v>
      </c>
      <c r="G160" s="239" t="s">
        <v>239</v>
      </c>
      <c r="H160" s="240">
        <v>28</v>
      </c>
      <c r="I160" s="241"/>
      <c r="J160" s="242">
        <f>ROUND(I160*H160,2)</f>
        <v>0</v>
      </c>
      <c r="K160" s="243"/>
      <c r="L160" s="44"/>
      <c r="M160" s="244" t="s">
        <v>1</v>
      </c>
      <c r="N160" s="245" t="s">
        <v>40</v>
      </c>
      <c r="O160" s="91"/>
      <c r="P160" s="246">
        <f>O160*H160</f>
        <v>0</v>
      </c>
      <c r="Q160" s="246">
        <v>0</v>
      </c>
      <c r="R160" s="246">
        <f>Q160*H160</f>
        <v>0</v>
      </c>
      <c r="S160" s="246">
        <v>0</v>
      </c>
      <c r="T160" s="247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48" t="s">
        <v>135</v>
      </c>
      <c r="AT160" s="248" t="s">
        <v>131</v>
      </c>
      <c r="AU160" s="248" t="s">
        <v>85</v>
      </c>
      <c r="AY160" s="17" t="s">
        <v>128</v>
      </c>
      <c r="BE160" s="249">
        <f>IF(N160="základní",J160,0)</f>
        <v>0</v>
      </c>
      <c r="BF160" s="249">
        <f>IF(N160="snížená",J160,0)</f>
        <v>0</v>
      </c>
      <c r="BG160" s="249">
        <f>IF(N160="zákl. přenesená",J160,0)</f>
        <v>0</v>
      </c>
      <c r="BH160" s="249">
        <f>IF(N160="sníž. přenesená",J160,0)</f>
        <v>0</v>
      </c>
      <c r="BI160" s="249">
        <f>IF(N160="nulová",J160,0)</f>
        <v>0</v>
      </c>
      <c r="BJ160" s="17" t="s">
        <v>83</v>
      </c>
      <c r="BK160" s="249">
        <f>ROUND(I160*H160,2)</f>
        <v>0</v>
      </c>
      <c r="BL160" s="17" t="s">
        <v>135</v>
      </c>
      <c r="BM160" s="248" t="s">
        <v>543</v>
      </c>
    </row>
    <row r="161" s="13" customFormat="1">
      <c r="A161" s="13"/>
      <c r="B161" s="250"/>
      <c r="C161" s="251"/>
      <c r="D161" s="252" t="s">
        <v>137</v>
      </c>
      <c r="E161" s="253" t="s">
        <v>1</v>
      </c>
      <c r="F161" s="254" t="s">
        <v>544</v>
      </c>
      <c r="G161" s="251"/>
      <c r="H161" s="255">
        <v>22</v>
      </c>
      <c r="I161" s="256"/>
      <c r="J161" s="251"/>
      <c r="K161" s="251"/>
      <c r="L161" s="257"/>
      <c r="M161" s="258"/>
      <c r="N161" s="259"/>
      <c r="O161" s="259"/>
      <c r="P161" s="259"/>
      <c r="Q161" s="259"/>
      <c r="R161" s="259"/>
      <c r="S161" s="259"/>
      <c r="T161" s="260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61" t="s">
        <v>137</v>
      </c>
      <c r="AU161" s="261" t="s">
        <v>85</v>
      </c>
      <c r="AV161" s="13" t="s">
        <v>85</v>
      </c>
      <c r="AW161" s="13" t="s">
        <v>31</v>
      </c>
      <c r="AX161" s="13" t="s">
        <v>75</v>
      </c>
      <c r="AY161" s="261" t="s">
        <v>128</v>
      </c>
    </row>
    <row r="162" s="13" customFormat="1">
      <c r="A162" s="13"/>
      <c r="B162" s="250"/>
      <c r="C162" s="251"/>
      <c r="D162" s="252" t="s">
        <v>137</v>
      </c>
      <c r="E162" s="253" t="s">
        <v>1</v>
      </c>
      <c r="F162" s="254" t="s">
        <v>545</v>
      </c>
      <c r="G162" s="251"/>
      <c r="H162" s="255">
        <v>6</v>
      </c>
      <c r="I162" s="256"/>
      <c r="J162" s="251"/>
      <c r="K162" s="251"/>
      <c r="L162" s="257"/>
      <c r="M162" s="258"/>
      <c r="N162" s="259"/>
      <c r="O162" s="259"/>
      <c r="P162" s="259"/>
      <c r="Q162" s="259"/>
      <c r="R162" s="259"/>
      <c r="S162" s="259"/>
      <c r="T162" s="260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61" t="s">
        <v>137</v>
      </c>
      <c r="AU162" s="261" t="s">
        <v>85</v>
      </c>
      <c r="AV162" s="13" t="s">
        <v>85</v>
      </c>
      <c r="AW162" s="13" t="s">
        <v>31</v>
      </c>
      <c r="AX162" s="13" t="s">
        <v>75</v>
      </c>
      <c r="AY162" s="261" t="s">
        <v>128</v>
      </c>
    </row>
    <row r="163" s="14" customFormat="1">
      <c r="A163" s="14"/>
      <c r="B163" s="262"/>
      <c r="C163" s="263"/>
      <c r="D163" s="252" t="s">
        <v>137</v>
      </c>
      <c r="E163" s="264" t="s">
        <v>1</v>
      </c>
      <c r="F163" s="265" t="s">
        <v>140</v>
      </c>
      <c r="G163" s="263"/>
      <c r="H163" s="266">
        <v>28</v>
      </c>
      <c r="I163" s="267"/>
      <c r="J163" s="263"/>
      <c r="K163" s="263"/>
      <c r="L163" s="268"/>
      <c r="M163" s="269"/>
      <c r="N163" s="270"/>
      <c r="O163" s="270"/>
      <c r="P163" s="270"/>
      <c r="Q163" s="270"/>
      <c r="R163" s="270"/>
      <c r="S163" s="270"/>
      <c r="T163" s="271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72" t="s">
        <v>137</v>
      </c>
      <c r="AU163" s="272" t="s">
        <v>85</v>
      </c>
      <c r="AV163" s="14" t="s">
        <v>135</v>
      </c>
      <c r="AW163" s="14" t="s">
        <v>31</v>
      </c>
      <c r="AX163" s="14" t="s">
        <v>83</v>
      </c>
      <c r="AY163" s="272" t="s">
        <v>128</v>
      </c>
    </row>
    <row r="164" s="2" customFormat="1" ht="89.25" customHeight="1">
      <c r="A164" s="38"/>
      <c r="B164" s="39"/>
      <c r="C164" s="236" t="s">
        <v>203</v>
      </c>
      <c r="D164" s="236" t="s">
        <v>131</v>
      </c>
      <c r="E164" s="237" t="s">
        <v>546</v>
      </c>
      <c r="F164" s="238" t="s">
        <v>547</v>
      </c>
      <c r="G164" s="239" t="s">
        <v>156</v>
      </c>
      <c r="H164" s="240">
        <v>800</v>
      </c>
      <c r="I164" s="241"/>
      <c r="J164" s="242">
        <f>ROUND(I164*H164,2)</f>
        <v>0</v>
      </c>
      <c r="K164" s="243"/>
      <c r="L164" s="44"/>
      <c r="M164" s="244" t="s">
        <v>1</v>
      </c>
      <c r="N164" s="245" t="s">
        <v>40</v>
      </c>
      <c r="O164" s="91"/>
      <c r="P164" s="246">
        <f>O164*H164</f>
        <v>0</v>
      </c>
      <c r="Q164" s="246">
        <v>0</v>
      </c>
      <c r="R164" s="246">
        <f>Q164*H164</f>
        <v>0</v>
      </c>
      <c r="S164" s="246">
        <v>0</v>
      </c>
      <c r="T164" s="247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48" t="s">
        <v>135</v>
      </c>
      <c r="AT164" s="248" t="s">
        <v>131</v>
      </c>
      <c r="AU164" s="248" t="s">
        <v>85</v>
      </c>
      <c r="AY164" s="17" t="s">
        <v>128</v>
      </c>
      <c r="BE164" s="249">
        <f>IF(N164="základní",J164,0)</f>
        <v>0</v>
      </c>
      <c r="BF164" s="249">
        <f>IF(N164="snížená",J164,0)</f>
        <v>0</v>
      </c>
      <c r="BG164" s="249">
        <f>IF(N164="zákl. přenesená",J164,0)</f>
        <v>0</v>
      </c>
      <c r="BH164" s="249">
        <f>IF(N164="sníž. přenesená",J164,0)</f>
        <v>0</v>
      </c>
      <c r="BI164" s="249">
        <f>IF(N164="nulová",J164,0)</f>
        <v>0</v>
      </c>
      <c r="BJ164" s="17" t="s">
        <v>83</v>
      </c>
      <c r="BK164" s="249">
        <f>ROUND(I164*H164,2)</f>
        <v>0</v>
      </c>
      <c r="BL164" s="17" t="s">
        <v>135</v>
      </c>
      <c r="BM164" s="248" t="s">
        <v>548</v>
      </c>
    </row>
    <row r="165" s="13" customFormat="1">
      <c r="A165" s="13"/>
      <c r="B165" s="250"/>
      <c r="C165" s="251"/>
      <c r="D165" s="252" t="s">
        <v>137</v>
      </c>
      <c r="E165" s="253" t="s">
        <v>1</v>
      </c>
      <c r="F165" s="254" t="s">
        <v>549</v>
      </c>
      <c r="G165" s="251"/>
      <c r="H165" s="255">
        <v>800</v>
      </c>
      <c r="I165" s="256"/>
      <c r="J165" s="251"/>
      <c r="K165" s="251"/>
      <c r="L165" s="257"/>
      <c r="M165" s="258"/>
      <c r="N165" s="259"/>
      <c r="O165" s="259"/>
      <c r="P165" s="259"/>
      <c r="Q165" s="259"/>
      <c r="R165" s="259"/>
      <c r="S165" s="259"/>
      <c r="T165" s="260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61" t="s">
        <v>137</v>
      </c>
      <c r="AU165" s="261" t="s">
        <v>85</v>
      </c>
      <c r="AV165" s="13" t="s">
        <v>85</v>
      </c>
      <c r="AW165" s="13" t="s">
        <v>31</v>
      </c>
      <c r="AX165" s="13" t="s">
        <v>75</v>
      </c>
      <c r="AY165" s="261" t="s">
        <v>128</v>
      </c>
    </row>
    <row r="166" s="14" customFormat="1">
      <c r="A166" s="14"/>
      <c r="B166" s="262"/>
      <c r="C166" s="263"/>
      <c r="D166" s="252" t="s">
        <v>137</v>
      </c>
      <c r="E166" s="264" t="s">
        <v>1</v>
      </c>
      <c r="F166" s="265" t="s">
        <v>140</v>
      </c>
      <c r="G166" s="263"/>
      <c r="H166" s="266">
        <v>800</v>
      </c>
      <c r="I166" s="267"/>
      <c r="J166" s="263"/>
      <c r="K166" s="263"/>
      <c r="L166" s="268"/>
      <c r="M166" s="269"/>
      <c r="N166" s="270"/>
      <c r="O166" s="270"/>
      <c r="P166" s="270"/>
      <c r="Q166" s="270"/>
      <c r="R166" s="270"/>
      <c r="S166" s="270"/>
      <c r="T166" s="271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72" t="s">
        <v>137</v>
      </c>
      <c r="AU166" s="272" t="s">
        <v>85</v>
      </c>
      <c r="AV166" s="14" t="s">
        <v>135</v>
      </c>
      <c r="AW166" s="14" t="s">
        <v>31</v>
      </c>
      <c r="AX166" s="14" t="s">
        <v>83</v>
      </c>
      <c r="AY166" s="272" t="s">
        <v>128</v>
      </c>
    </row>
    <row r="167" s="12" customFormat="1" ht="25.92" customHeight="1">
      <c r="A167" s="12"/>
      <c r="B167" s="220"/>
      <c r="C167" s="221"/>
      <c r="D167" s="222" t="s">
        <v>74</v>
      </c>
      <c r="E167" s="223" t="s">
        <v>266</v>
      </c>
      <c r="F167" s="223" t="s">
        <v>267</v>
      </c>
      <c r="G167" s="221"/>
      <c r="H167" s="221"/>
      <c r="I167" s="224"/>
      <c r="J167" s="225">
        <f>BK167</f>
        <v>0</v>
      </c>
      <c r="K167" s="221"/>
      <c r="L167" s="226"/>
      <c r="M167" s="227"/>
      <c r="N167" s="228"/>
      <c r="O167" s="228"/>
      <c r="P167" s="229">
        <f>SUM(P168:P173)</f>
        <v>0</v>
      </c>
      <c r="Q167" s="228"/>
      <c r="R167" s="229">
        <f>SUM(R168:R173)</f>
        <v>0</v>
      </c>
      <c r="S167" s="228"/>
      <c r="T167" s="230">
        <f>SUM(T168:T173)</f>
        <v>0</v>
      </c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R167" s="231" t="s">
        <v>135</v>
      </c>
      <c r="AT167" s="232" t="s">
        <v>74</v>
      </c>
      <c r="AU167" s="232" t="s">
        <v>75</v>
      </c>
      <c r="AY167" s="231" t="s">
        <v>128</v>
      </c>
      <c r="BK167" s="233">
        <f>SUM(BK168:BK173)</f>
        <v>0</v>
      </c>
    </row>
    <row r="168" s="2" customFormat="1" ht="178.5" customHeight="1">
      <c r="A168" s="38"/>
      <c r="B168" s="39"/>
      <c r="C168" s="236" t="s">
        <v>215</v>
      </c>
      <c r="D168" s="236" t="s">
        <v>131</v>
      </c>
      <c r="E168" s="237" t="s">
        <v>453</v>
      </c>
      <c r="F168" s="238" t="s">
        <v>454</v>
      </c>
      <c r="G168" s="239" t="s">
        <v>150</v>
      </c>
      <c r="H168" s="240">
        <v>20</v>
      </c>
      <c r="I168" s="241"/>
      <c r="J168" s="242">
        <f>ROUND(I168*H168,2)</f>
        <v>0</v>
      </c>
      <c r="K168" s="243"/>
      <c r="L168" s="44"/>
      <c r="M168" s="244" t="s">
        <v>1</v>
      </c>
      <c r="N168" s="245" t="s">
        <v>40</v>
      </c>
      <c r="O168" s="91"/>
      <c r="P168" s="246">
        <f>O168*H168</f>
        <v>0</v>
      </c>
      <c r="Q168" s="246">
        <v>0</v>
      </c>
      <c r="R168" s="246">
        <f>Q168*H168</f>
        <v>0</v>
      </c>
      <c r="S168" s="246">
        <v>0</v>
      </c>
      <c r="T168" s="247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48" t="s">
        <v>271</v>
      </c>
      <c r="AT168" s="248" t="s">
        <v>131</v>
      </c>
      <c r="AU168" s="248" t="s">
        <v>83</v>
      </c>
      <c r="AY168" s="17" t="s">
        <v>128</v>
      </c>
      <c r="BE168" s="249">
        <f>IF(N168="základní",J168,0)</f>
        <v>0</v>
      </c>
      <c r="BF168" s="249">
        <f>IF(N168="snížená",J168,0)</f>
        <v>0</v>
      </c>
      <c r="BG168" s="249">
        <f>IF(N168="zákl. přenesená",J168,0)</f>
        <v>0</v>
      </c>
      <c r="BH168" s="249">
        <f>IF(N168="sníž. přenesená",J168,0)</f>
        <v>0</v>
      </c>
      <c r="BI168" s="249">
        <f>IF(N168="nulová",J168,0)</f>
        <v>0</v>
      </c>
      <c r="BJ168" s="17" t="s">
        <v>83</v>
      </c>
      <c r="BK168" s="249">
        <f>ROUND(I168*H168,2)</f>
        <v>0</v>
      </c>
      <c r="BL168" s="17" t="s">
        <v>271</v>
      </c>
      <c r="BM168" s="248" t="s">
        <v>550</v>
      </c>
    </row>
    <row r="169" s="13" customFormat="1">
      <c r="A169" s="13"/>
      <c r="B169" s="250"/>
      <c r="C169" s="251"/>
      <c r="D169" s="252" t="s">
        <v>137</v>
      </c>
      <c r="E169" s="253" t="s">
        <v>1</v>
      </c>
      <c r="F169" s="254" t="s">
        <v>399</v>
      </c>
      <c r="G169" s="251"/>
      <c r="H169" s="255">
        <v>20</v>
      </c>
      <c r="I169" s="256"/>
      <c r="J169" s="251"/>
      <c r="K169" s="251"/>
      <c r="L169" s="257"/>
      <c r="M169" s="258"/>
      <c r="N169" s="259"/>
      <c r="O169" s="259"/>
      <c r="P169" s="259"/>
      <c r="Q169" s="259"/>
      <c r="R169" s="259"/>
      <c r="S169" s="259"/>
      <c r="T169" s="260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61" t="s">
        <v>137</v>
      </c>
      <c r="AU169" s="261" t="s">
        <v>83</v>
      </c>
      <c r="AV169" s="13" t="s">
        <v>85</v>
      </c>
      <c r="AW169" s="13" t="s">
        <v>31</v>
      </c>
      <c r="AX169" s="13" t="s">
        <v>75</v>
      </c>
      <c r="AY169" s="261" t="s">
        <v>128</v>
      </c>
    </row>
    <row r="170" s="14" customFormat="1">
      <c r="A170" s="14"/>
      <c r="B170" s="262"/>
      <c r="C170" s="263"/>
      <c r="D170" s="252" t="s">
        <v>137</v>
      </c>
      <c r="E170" s="264" t="s">
        <v>1</v>
      </c>
      <c r="F170" s="265" t="s">
        <v>140</v>
      </c>
      <c r="G170" s="263"/>
      <c r="H170" s="266">
        <v>20</v>
      </c>
      <c r="I170" s="267"/>
      <c r="J170" s="263"/>
      <c r="K170" s="263"/>
      <c r="L170" s="268"/>
      <c r="M170" s="269"/>
      <c r="N170" s="270"/>
      <c r="O170" s="270"/>
      <c r="P170" s="270"/>
      <c r="Q170" s="270"/>
      <c r="R170" s="270"/>
      <c r="S170" s="270"/>
      <c r="T170" s="271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72" t="s">
        <v>137</v>
      </c>
      <c r="AU170" s="272" t="s">
        <v>83</v>
      </c>
      <c r="AV170" s="14" t="s">
        <v>135</v>
      </c>
      <c r="AW170" s="14" t="s">
        <v>31</v>
      </c>
      <c r="AX170" s="14" t="s">
        <v>83</v>
      </c>
      <c r="AY170" s="272" t="s">
        <v>128</v>
      </c>
    </row>
    <row r="171" s="2" customFormat="1" ht="178.5" customHeight="1">
      <c r="A171" s="38"/>
      <c r="B171" s="39"/>
      <c r="C171" s="236" t="s">
        <v>8</v>
      </c>
      <c r="D171" s="236" t="s">
        <v>131</v>
      </c>
      <c r="E171" s="237" t="s">
        <v>284</v>
      </c>
      <c r="F171" s="238" t="s">
        <v>285</v>
      </c>
      <c r="G171" s="239" t="s">
        <v>150</v>
      </c>
      <c r="H171" s="240">
        <v>873</v>
      </c>
      <c r="I171" s="241"/>
      <c r="J171" s="242">
        <f>ROUND(I171*H171,2)</f>
        <v>0</v>
      </c>
      <c r="K171" s="243"/>
      <c r="L171" s="44"/>
      <c r="M171" s="244" t="s">
        <v>1</v>
      </c>
      <c r="N171" s="245" t="s">
        <v>40</v>
      </c>
      <c r="O171" s="91"/>
      <c r="P171" s="246">
        <f>O171*H171</f>
        <v>0</v>
      </c>
      <c r="Q171" s="246">
        <v>0</v>
      </c>
      <c r="R171" s="246">
        <f>Q171*H171</f>
        <v>0</v>
      </c>
      <c r="S171" s="246">
        <v>0</v>
      </c>
      <c r="T171" s="247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48" t="s">
        <v>271</v>
      </c>
      <c r="AT171" s="248" t="s">
        <v>131</v>
      </c>
      <c r="AU171" s="248" t="s">
        <v>83</v>
      </c>
      <c r="AY171" s="17" t="s">
        <v>128</v>
      </c>
      <c r="BE171" s="249">
        <f>IF(N171="základní",J171,0)</f>
        <v>0</v>
      </c>
      <c r="BF171" s="249">
        <f>IF(N171="snížená",J171,0)</f>
        <v>0</v>
      </c>
      <c r="BG171" s="249">
        <f>IF(N171="zákl. přenesená",J171,0)</f>
        <v>0</v>
      </c>
      <c r="BH171" s="249">
        <f>IF(N171="sníž. přenesená",J171,0)</f>
        <v>0</v>
      </c>
      <c r="BI171" s="249">
        <f>IF(N171="nulová",J171,0)</f>
        <v>0</v>
      </c>
      <c r="BJ171" s="17" t="s">
        <v>83</v>
      </c>
      <c r="BK171" s="249">
        <f>ROUND(I171*H171,2)</f>
        <v>0</v>
      </c>
      <c r="BL171" s="17" t="s">
        <v>271</v>
      </c>
      <c r="BM171" s="248" t="s">
        <v>551</v>
      </c>
    </row>
    <row r="172" s="13" customFormat="1">
      <c r="A172" s="13"/>
      <c r="B172" s="250"/>
      <c r="C172" s="251"/>
      <c r="D172" s="252" t="s">
        <v>137</v>
      </c>
      <c r="E172" s="253" t="s">
        <v>1</v>
      </c>
      <c r="F172" s="254" t="s">
        <v>552</v>
      </c>
      <c r="G172" s="251"/>
      <c r="H172" s="255">
        <v>873</v>
      </c>
      <c r="I172" s="256"/>
      <c r="J172" s="251"/>
      <c r="K172" s="251"/>
      <c r="L172" s="257"/>
      <c r="M172" s="258"/>
      <c r="N172" s="259"/>
      <c r="O172" s="259"/>
      <c r="P172" s="259"/>
      <c r="Q172" s="259"/>
      <c r="R172" s="259"/>
      <c r="S172" s="259"/>
      <c r="T172" s="260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61" t="s">
        <v>137</v>
      </c>
      <c r="AU172" s="261" t="s">
        <v>83</v>
      </c>
      <c r="AV172" s="13" t="s">
        <v>85</v>
      </c>
      <c r="AW172" s="13" t="s">
        <v>31</v>
      </c>
      <c r="AX172" s="13" t="s">
        <v>75</v>
      </c>
      <c r="AY172" s="261" t="s">
        <v>128</v>
      </c>
    </row>
    <row r="173" s="14" customFormat="1">
      <c r="A173" s="14"/>
      <c r="B173" s="262"/>
      <c r="C173" s="263"/>
      <c r="D173" s="252" t="s">
        <v>137</v>
      </c>
      <c r="E173" s="264" t="s">
        <v>1</v>
      </c>
      <c r="F173" s="265" t="s">
        <v>140</v>
      </c>
      <c r="G173" s="263"/>
      <c r="H173" s="266">
        <v>873</v>
      </c>
      <c r="I173" s="267"/>
      <c r="J173" s="263"/>
      <c r="K173" s="263"/>
      <c r="L173" s="268"/>
      <c r="M173" s="294"/>
      <c r="N173" s="295"/>
      <c r="O173" s="295"/>
      <c r="P173" s="295"/>
      <c r="Q173" s="295"/>
      <c r="R173" s="295"/>
      <c r="S173" s="295"/>
      <c r="T173" s="296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72" t="s">
        <v>137</v>
      </c>
      <c r="AU173" s="272" t="s">
        <v>83</v>
      </c>
      <c r="AV173" s="14" t="s">
        <v>135</v>
      </c>
      <c r="AW173" s="14" t="s">
        <v>31</v>
      </c>
      <c r="AX173" s="14" t="s">
        <v>83</v>
      </c>
      <c r="AY173" s="272" t="s">
        <v>128</v>
      </c>
    </row>
    <row r="174" s="2" customFormat="1" ht="6.96" customHeight="1">
      <c r="A174" s="38"/>
      <c r="B174" s="66"/>
      <c r="C174" s="67"/>
      <c r="D174" s="67"/>
      <c r="E174" s="67"/>
      <c r="F174" s="67"/>
      <c r="G174" s="67"/>
      <c r="H174" s="67"/>
      <c r="I174" s="183"/>
      <c r="J174" s="67"/>
      <c r="K174" s="67"/>
      <c r="L174" s="44"/>
      <c r="M174" s="38"/>
      <c r="O174" s="38"/>
      <c r="P174" s="38"/>
      <c r="Q174" s="38"/>
      <c r="R174" s="38"/>
      <c r="S174" s="38"/>
      <c r="T174" s="38"/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</row>
  </sheetData>
  <sheetProtection sheet="1" autoFilter="0" formatColumns="0" formatRows="0" objects="1" scenarios="1" spinCount="100000" saltValue="88TndHwHaf8paxeZs4+AbPyeVsRQgZeKxQSjjIB4kM1xUJpI2PfbvCue2ClQdjTOMVMOr1X82YdqtHP7iuB4hw==" hashValue="9BEva4kD4VanIsrbHmCmaF77788eMgzymEiot5eWG3+RNeiV5OFKTmE9hGOeiTJJe07yAIg7AEJ+3Qo+9MrNBg==" algorithmName="SHA-512" password="CC35"/>
  <autoFilter ref="C118:K173"/>
  <mergeCells count="9">
    <mergeCell ref="E7:H7"/>
    <mergeCell ref="E9:H9"/>
    <mergeCell ref="E18:H18"/>
    <mergeCell ref="E27:H27"/>
    <mergeCell ref="E85:H85"/>
    <mergeCell ref="E87:H87"/>
    <mergeCell ref="E109:H109"/>
    <mergeCell ref="E111:H11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36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6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100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9"/>
      <c r="J3" s="138"/>
      <c r="K3" s="138"/>
      <c r="L3" s="20"/>
      <c r="AT3" s="17" t="s">
        <v>85</v>
      </c>
    </row>
    <row r="4" s="1" customFormat="1" ht="24.96" customHeight="1">
      <c r="B4" s="20"/>
      <c r="D4" s="140" t="s">
        <v>101</v>
      </c>
      <c r="I4" s="136"/>
      <c r="L4" s="20"/>
      <c r="M4" s="141" t="s">
        <v>10</v>
      </c>
      <c r="AT4" s="17" t="s">
        <v>4</v>
      </c>
    </row>
    <row r="5" s="1" customFormat="1" ht="6.96" customHeight="1">
      <c r="B5" s="20"/>
      <c r="I5" s="136"/>
      <c r="L5" s="20"/>
    </row>
    <row r="6" s="1" customFormat="1" ht="12" customHeight="1">
      <c r="B6" s="20"/>
      <c r="D6" s="142" t="s">
        <v>16</v>
      </c>
      <c r="I6" s="136"/>
      <c r="L6" s="20"/>
    </row>
    <row r="7" s="1" customFormat="1" ht="16.5" customHeight="1">
      <c r="B7" s="20"/>
      <c r="E7" s="143" t="str">
        <f>'Rekapitulace stavby'!K6</f>
        <v>24-Oprava trati v úseku Kladno-Hostivice</v>
      </c>
      <c r="F7" s="142"/>
      <c r="G7" s="142"/>
      <c r="H7" s="142"/>
      <c r="I7" s="136"/>
      <c r="L7" s="20"/>
    </row>
    <row r="8" s="2" customFormat="1" ht="12" customHeight="1">
      <c r="A8" s="38"/>
      <c r="B8" s="44"/>
      <c r="C8" s="38"/>
      <c r="D8" s="142" t="s">
        <v>102</v>
      </c>
      <c r="E8" s="38"/>
      <c r="F8" s="38"/>
      <c r="G8" s="38"/>
      <c r="H8" s="38"/>
      <c r="I8" s="144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5" t="s">
        <v>553</v>
      </c>
      <c r="F9" s="38"/>
      <c r="G9" s="38"/>
      <c r="H9" s="38"/>
      <c r="I9" s="144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144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2" t="s">
        <v>18</v>
      </c>
      <c r="E11" s="38"/>
      <c r="F11" s="146" t="s">
        <v>1</v>
      </c>
      <c r="G11" s="38"/>
      <c r="H11" s="38"/>
      <c r="I11" s="147" t="s">
        <v>19</v>
      </c>
      <c r="J11" s="146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2" t="s">
        <v>20</v>
      </c>
      <c r="E12" s="38"/>
      <c r="F12" s="146" t="s">
        <v>21</v>
      </c>
      <c r="G12" s="38"/>
      <c r="H12" s="38"/>
      <c r="I12" s="147" t="s">
        <v>22</v>
      </c>
      <c r="J12" s="148" t="str">
        <f>'Rekapitulace stavby'!AN8</f>
        <v>10. 3. 2020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144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2" t="s">
        <v>24</v>
      </c>
      <c r="E14" s="38"/>
      <c r="F14" s="38"/>
      <c r="G14" s="38"/>
      <c r="H14" s="38"/>
      <c r="I14" s="147" t="s">
        <v>25</v>
      </c>
      <c r="J14" s="146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6" t="s">
        <v>26</v>
      </c>
      <c r="F15" s="38"/>
      <c r="G15" s="38"/>
      <c r="H15" s="38"/>
      <c r="I15" s="147" t="s">
        <v>27</v>
      </c>
      <c r="J15" s="146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144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2" t="s">
        <v>28</v>
      </c>
      <c r="E17" s="38"/>
      <c r="F17" s="38"/>
      <c r="G17" s="38"/>
      <c r="H17" s="38"/>
      <c r="I17" s="147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6"/>
      <c r="G18" s="146"/>
      <c r="H18" s="146"/>
      <c r="I18" s="147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144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2" t="s">
        <v>30</v>
      </c>
      <c r="E20" s="38"/>
      <c r="F20" s="38"/>
      <c r="G20" s="38"/>
      <c r="H20" s="38"/>
      <c r="I20" s="147" t="s">
        <v>25</v>
      </c>
      <c r="J20" s="146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6" t="str">
        <f>IF('Rekapitulace stavby'!E17="","",'Rekapitulace stavby'!E17)</f>
        <v xml:space="preserve"> </v>
      </c>
      <c r="F21" s="38"/>
      <c r="G21" s="38"/>
      <c r="H21" s="38"/>
      <c r="I21" s="147" t="s">
        <v>27</v>
      </c>
      <c r="J21" s="146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144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2" t="s">
        <v>32</v>
      </c>
      <c r="E23" s="38"/>
      <c r="F23" s="38"/>
      <c r="G23" s="38"/>
      <c r="H23" s="38"/>
      <c r="I23" s="147" t="s">
        <v>25</v>
      </c>
      <c r="J23" s="146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6" t="s">
        <v>33</v>
      </c>
      <c r="F24" s="38"/>
      <c r="G24" s="38"/>
      <c r="H24" s="38"/>
      <c r="I24" s="147" t="s">
        <v>27</v>
      </c>
      <c r="J24" s="146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144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2" t="s">
        <v>34</v>
      </c>
      <c r="E26" s="38"/>
      <c r="F26" s="38"/>
      <c r="G26" s="38"/>
      <c r="H26" s="38"/>
      <c r="I26" s="144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9"/>
      <c r="B27" s="150"/>
      <c r="C27" s="149"/>
      <c r="D27" s="149"/>
      <c r="E27" s="151" t="s">
        <v>1</v>
      </c>
      <c r="F27" s="151"/>
      <c r="G27" s="151"/>
      <c r="H27" s="151"/>
      <c r="I27" s="152"/>
      <c r="J27" s="149"/>
      <c r="K27" s="149"/>
      <c r="L27" s="153"/>
      <c r="S27" s="149"/>
      <c r="T27" s="149"/>
      <c r="U27" s="149"/>
      <c r="V27" s="149"/>
      <c r="W27" s="149"/>
      <c r="X27" s="149"/>
      <c r="Y27" s="149"/>
      <c r="Z27" s="149"/>
      <c r="AA27" s="149"/>
      <c r="AB27" s="149"/>
      <c r="AC27" s="149"/>
      <c r="AD27" s="149"/>
      <c r="AE27" s="149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144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54"/>
      <c r="E29" s="154"/>
      <c r="F29" s="154"/>
      <c r="G29" s="154"/>
      <c r="H29" s="154"/>
      <c r="I29" s="155"/>
      <c r="J29" s="154"/>
      <c r="K29" s="154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6" t="s">
        <v>35</v>
      </c>
      <c r="E30" s="38"/>
      <c r="F30" s="38"/>
      <c r="G30" s="38"/>
      <c r="H30" s="38"/>
      <c r="I30" s="144"/>
      <c r="J30" s="157">
        <f>ROUND(J117,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4"/>
      <c r="E31" s="154"/>
      <c r="F31" s="154"/>
      <c r="G31" s="154"/>
      <c r="H31" s="154"/>
      <c r="I31" s="155"/>
      <c r="J31" s="154"/>
      <c r="K31" s="154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8" t="s">
        <v>37</v>
      </c>
      <c r="G32" s="38"/>
      <c r="H32" s="38"/>
      <c r="I32" s="159" t="s">
        <v>36</v>
      </c>
      <c r="J32" s="158" t="s">
        <v>38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60" t="s">
        <v>39</v>
      </c>
      <c r="E33" s="142" t="s">
        <v>40</v>
      </c>
      <c r="F33" s="161">
        <f>ROUND((SUM(BE117:BE132)),  2)</f>
        <v>0</v>
      </c>
      <c r="G33" s="38"/>
      <c r="H33" s="38"/>
      <c r="I33" s="162">
        <v>0.20999999999999999</v>
      </c>
      <c r="J33" s="161">
        <f>ROUND(((SUM(BE117:BE132))*I33),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2" t="s">
        <v>41</v>
      </c>
      <c r="F34" s="161">
        <f>ROUND((SUM(BF117:BF132)),  2)</f>
        <v>0</v>
      </c>
      <c r="G34" s="38"/>
      <c r="H34" s="38"/>
      <c r="I34" s="162">
        <v>0.14999999999999999</v>
      </c>
      <c r="J34" s="161">
        <f>ROUND(((SUM(BF117:BF132))*I34),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2" t="s">
        <v>42</v>
      </c>
      <c r="F35" s="161">
        <f>ROUND((SUM(BG117:BG132)),  2)</f>
        <v>0</v>
      </c>
      <c r="G35" s="38"/>
      <c r="H35" s="38"/>
      <c r="I35" s="162">
        <v>0.20999999999999999</v>
      </c>
      <c r="J35" s="161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2" t="s">
        <v>43</v>
      </c>
      <c r="F36" s="161">
        <f>ROUND((SUM(BH117:BH132)),  2)</f>
        <v>0</v>
      </c>
      <c r="G36" s="38"/>
      <c r="H36" s="38"/>
      <c r="I36" s="162">
        <v>0.14999999999999999</v>
      </c>
      <c r="J36" s="161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2" t="s">
        <v>44</v>
      </c>
      <c r="F37" s="161">
        <f>ROUND((SUM(BI117:BI132)),  2)</f>
        <v>0</v>
      </c>
      <c r="G37" s="38"/>
      <c r="H37" s="38"/>
      <c r="I37" s="162">
        <v>0</v>
      </c>
      <c r="J37" s="161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144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63"/>
      <c r="D39" s="164" t="s">
        <v>45</v>
      </c>
      <c r="E39" s="165"/>
      <c r="F39" s="165"/>
      <c r="G39" s="166" t="s">
        <v>46</v>
      </c>
      <c r="H39" s="167" t="s">
        <v>47</v>
      </c>
      <c r="I39" s="168"/>
      <c r="J39" s="169">
        <f>SUM(J30:J37)</f>
        <v>0</v>
      </c>
      <c r="K39" s="170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144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I41" s="136"/>
      <c r="L41" s="20"/>
    </row>
    <row r="42" s="1" customFormat="1" ht="14.4" customHeight="1">
      <c r="B42" s="20"/>
      <c r="I42" s="136"/>
      <c r="L42" s="20"/>
    </row>
    <row r="43" s="1" customFormat="1" ht="14.4" customHeight="1">
      <c r="B43" s="20"/>
      <c r="I43" s="136"/>
      <c r="L43" s="20"/>
    </row>
    <row r="44" s="1" customFormat="1" ht="14.4" customHeight="1">
      <c r="B44" s="20"/>
      <c r="I44" s="136"/>
      <c r="L44" s="20"/>
    </row>
    <row r="45" s="1" customFormat="1" ht="14.4" customHeight="1">
      <c r="B45" s="20"/>
      <c r="I45" s="136"/>
      <c r="L45" s="20"/>
    </row>
    <row r="46" s="1" customFormat="1" ht="14.4" customHeight="1">
      <c r="B46" s="20"/>
      <c r="I46" s="136"/>
      <c r="L46" s="20"/>
    </row>
    <row r="47" s="1" customFormat="1" ht="14.4" customHeight="1">
      <c r="B47" s="20"/>
      <c r="I47" s="136"/>
      <c r="L47" s="20"/>
    </row>
    <row r="48" s="1" customFormat="1" ht="14.4" customHeight="1">
      <c r="B48" s="20"/>
      <c r="I48" s="136"/>
      <c r="L48" s="20"/>
    </row>
    <row r="49" s="1" customFormat="1" ht="14.4" customHeight="1">
      <c r="B49" s="20"/>
      <c r="I49" s="136"/>
      <c r="L49" s="20"/>
    </row>
    <row r="50" s="2" customFormat="1" ht="14.4" customHeight="1">
      <c r="B50" s="63"/>
      <c r="D50" s="171" t="s">
        <v>48</v>
      </c>
      <c r="E50" s="172"/>
      <c r="F50" s="172"/>
      <c r="G50" s="171" t="s">
        <v>49</v>
      </c>
      <c r="H50" s="172"/>
      <c r="I50" s="173"/>
      <c r="J50" s="172"/>
      <c r="K50" s="172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4" t="s">
        <v>50</v>
      </c>
      <c r="E61" s="175"/>
      <c r="F61" s="176" t="s">
        <v>51</v>
      </c>
      <c r="G61" s="174" t="s">
        <v>50</v>
      </c>
      <c r="H61" s="175"/>
      <c r="I61" s="177"/>
      <c r="J61" s="178" t="s">
        <v>51</v>
      </c>
      <c r="K61" s="175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1" t="s">
        <v>52</v>
      </c>
      <c r="E65" s="179"/>
      <c r="F65" s="179"/>
      <c r="G65" s="171" t="s">
        <v>53</v>
      </c>
      <c r="H65" s="179"/>
      <c r="I65" s="180"/>
      <c r="J65" s="179"/>
      <c r="K65" s="17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4" t="s">
        <v>50</v>
      </c>
      <c r="E76" s="175"/>
      <c r="F76" s="176" t="s">
        <v>51</v>
      </c>
      <c r="G76" s="174" t="s">
        <v>50</v>
      </c>
      <c r="H76" s="175"/>
      <c r="I76" s="177"/>
      <c r="J76" s="178" t="s">
        <v>51</v>
      </c>
      <c r="K76" s="175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81"/>
      <c r="C77" s="182"/>
      <c r="D77" s="182"/>
      <c r="E77" s="182"/>
      <c r="F77" s="182"/>
      <c r="G77" s="182"/>
      <c r="H77" s="182"/>
      <c r="I77" s="183"/>
      <c r="J77" s="182"/>
      <c r="K77" s="182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4"/>
      <c r="C81" s="185"/>
      <c r="D81" s="185"/>
      <c r="E81" s="185"/>
      <c r="F81" s="185"/>
      <c r="G81" s="185"/>
      <c r="H81" s="185"/>
      <c r="I81" s="186"/>
      <c r="J81" s="185"/>
      <c r="K81" s="185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104</v>
      </c>
      <c r="D82" s="40"/>
      <c r="E82" s="40"/>
      <c r="F82" s="40"/>
      <c r="G82" s="40"/>
      <c r="H82" s="40"/>
      <c r="I82" s="144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144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144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7" t="str">
        <f>E7</f>
        <v>24-Oprava trati v úseku Kladno-Hostivice</v>
      </c>
      <c r="F85" s="32"/>
      <c r="G85" s="32"/>
      <c r="H85" s="32"/>
      <c r="I85" s="144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102</v>
      </c>
      <c r="D86" s="40"/>
      <c r="E86" s="40"/>
      <c r="F86" s="40"/>
      <c r="G86" s="40"/>
      <c r="H86" s="40"/>
      <c r="I86" s="144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06 - VRN</v>
      </c>
      <c r="F87" s="40"/>
      <c r="G87" s="40"/>
      <c r="H87" s="40"/>
      <c r="I87" s="144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144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147" t="s">
        <v>22</v>
      </c>
      <c r="J89" s="79" t="str">
        <f>IF(J12="","",J12)</f>
        <v>10. 3. 2020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144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Ing. Aleš Bednář</v>
      </c>
      <c r="G91" s="40"/>
      <c r="H91" s="40"/>
      <c r="I91" s="147" t="s">
        <v>30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147" t="s">
        <v>32</v>
      </c>
      <c r="J92" s="36" t="str">
        <f>E24</f>
        <v>Jan Marušák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144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88" t="s">
        <v>105</v>
      </c>
      <c r="D94" s="189"/>
      <c r="E94" s="189"/>
      <c r="F94" s="189"/>
      <c r="G94" s="189"/>
      <c r="H94" s="189"/>
      <c r="I94" s="190"/>
      <c r="J94" s="191" t="s">
        <v>106</v>
      </c>
      <c r="K94" s="189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144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92" t="s">
        <v>107</v>
      </c>
      <c r="D96" s="40"/>
      <c r="E96" s="40"/>
      <c r="F96" s="40"/>
      <c r="G96" s="40"/>
      <c r="H96" s="40"/>
      <c r="I96" s="144"/>
      <c r="J96" s="110">
        <f>J117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108</v>
      </c>
    </row>
    <row r="97" s="9" customFormat="1" ht="24.96" customHeight="1">
      <c r="A97" s="9"/>
      <c r="B97" s="193"/>
      <c r="C97" s="194"/>
      <c r="D97" s="195" t="s">
        <v>112</v>
      </c>
      <c r="E97" s="196"/>
      <c r="F97" s="196"/>
      <c r="G97" s="196"/>
      <c r="H97" s="196"/>
      <c r="I97" s="197"/>
      <c r="J97" s="198">
        <f>J118</f>
        <v>0</v>
      </c>
      <c r="K97" s="194"/>
      <c r="L97" s="19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2" customFormat="1" ht="21.84" customHeight="1">
      <c r="A98" s="38"/>
      <c r="B98" s="39"/>
      <c r="C98" s="40"/>
      <c r="D98" s="40"/>
      <c r="E98" s="40"/>
      <c r="F98" s="40"/>
      <c r="G98" s="40"/>
      <c r="H98" s="40"/>
      <c r="I98" s="144"/>
      <c r="J98" s="40"/>
      <c r="K98" s="40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</row>
    <row r="99" s="2" customFormat="1" ht="6.96" customHeight="1">
      <c r="A99" s="38"/>
      <c r="B99" s="66"/>
      <c r="C99" s="67"/>
      <c r="D99" s="67"/>
      <c r="E99" s="67"/>
      <c r="F99" s="67"/>
      <c r="G99" s="67"/>
      <c r="H99" s="67"/>
      <c r="I99" s="183"/>
      <c r="J99" s="67"/>
      <c r="K99" s="67"/>
      <c r="L99" s="63"/>
      <c r="S99" s="38"/>
      <c r="T99" s="38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</row>
    <row r="103" s="2" customFormat="1" ht="6.96" customHeight="1">
      <c r="A103" s="38"/>
      <c r="B103" s="68"/>
      <c r="C103" s="69"/>
      <c r="D103" s="69"/>
      <c r="E103" s="69"/>
      <c r="F103" s="69"/>
      <c r="G103" s="69"/>
      <c r="H103" s="69"/>
      <c r="I103" s="186"/>
      <c r="J103" s="69"/>
      <c r="K103" s="69"/>
      <c r="L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4" s="2" customFormat="1" ht="24.96" customHeight="1">
      <c r="A104" s="38"/>
      <c r="B104" s="39"/>
      <c r="C104" s="23" t="s">
        <v>113</v>
      </c>
      <c r="D104" s="40"/>
      <c r="E104" s="40"/>
      <c r="F104" s="40"/>
      <c r="G104" s="40"/>
      <c r="H104" s="40"/>
      <c r="I104" s="144"/>
      <c r="J104" s="40"/>
      <c r="K104" s="40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5" s="2" customFormat="1" ht="6.96" customHeight="1">
      <c r="A105" s="38"/>
      <c r="B105" s="39"/>
      <c r="C105" s="40"/>
      <c r="D105" s="40"/>
      <c r="E105" s="40"/>
      <c r="F105" s="40"/>
      <c r="G105" s="40"/>
      <c r="H105" s="40"/>
      <c r="I105" s="144"/>
      <c r="J105" s="40"/>
      <c r="K105" s="40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12" customHeight="1">
      <c r="A106" s="38"/>
      <c r="B106" s="39"/>
      <c r="C106" s="32" t="s">
        <v>16</v>
      </c>
      <c r="D106" s="40"/>
      <c r="E106" s="40"/>
      <c r="F106" s="40"/>
      <c r="G106" s="40"/>
      <c r="H106" s="40"/>
      <c r="I106" s="144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16.5" customHeight="1">
      <c r="A107" s="38"/>
      <c r="B107" s="39"/>
      <c r="C107" s="40"/>
      <c r="D107" s="40"/>
      <c r="E107" s="187" t="str">
        <f>E7</f>
        <v>24-Oprava trati v úseku Kladno-Hostivice</v>
      </c>
      <c r="F107" s="32"/>
      <c r="G107" s="32"/>
      <c r="H107" s="32"/>
      <c r="I107" s="144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12" customHeight="1">
      <c r="A108" s="38"/>
      <c r="B108" s="39"/>
      <c r="C108" s="32" t="s">
        <v>102</v>
      </c>
      <c r="D108" s="40"/>
      <c r="E108" s="40"/>
      <c r="F108" s="40"/>
      <c r="G108" s="40"/>
      <c r="H108" s="40"/>
      <c r="I108" s="144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6.5" customHeight="1">
      <c r="A109" s="38"/>
      <c r="B109" s="39"/>
      <c r="C109" s="40"/>
      <c r="D109" s="40"/>
      <c r="E109" s="76" t="str">
        <f>E9</f>
        <v>06 - VRN</v>
      </c>
      <c r="F109" s="40"/>
      <c r="G109" s="40"/>
      <c r="H109" s="40"/>
      <c r="I109" s="144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6.96" customHeight="1">
      <c r="A110" s="38"/>
      <c r="B110" s="39"/>
      <c r="C110" s="40"/>
      <c r="D110" s="40"/>
      <c r="E110" s="40"/>
      <c r="F110" s="40"/>
      <c r="G110" s="40"/>
      <c r="H110" s="40"/>
      <c r="I110" s="144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2" customHeight="1">
      <c r="A111" s="38"/>
      <c r="B111" s="39"/>
      <c r="C111" s="32" t="s">
        <v>20</v>
      </c>
      <c r="D111" s="40"/>
      <c r="E111" s="40"/>
      <c r="F111" s="27" t="str">
        <f>F12</f>
        <v xml:space="preserve"> </v>
      </c>
      <c r="G111" s="40"/>
      <c r="H111" s="40"/>
      <c r="I111" s="147" t="s">
        <v>22</v>
      </c>
      <c r="J111" s="79" t="str">
        <f>IF(J12="","",J12)</f>
        <v>10. 3. 2020</v>
      </c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6.96" customHeight="1">
      <c r="A112" s="38"/>
      <c r="B112" s="39"/>
      <c r="C112" s="40"/>
      <c r="D112" s="40"/>
      <c r="E112" s="40"/>
      <c r="F112" s="40"/>
      <c r="G112" s="40"/>
      <c r="H112" s="40"/>
      <c r="I112" s="144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5.15" customHeight="1">
      <c r="A113" s="38"/>
      <c r="B113" s="39"/>
      <c r="C113" s="32" t="s">
        <v>24</v>
      </c>
      <c r="D113" s="40"/>
      <c r="E113" s="40"/>
      <c r="F113" s="27" t="str">
        <f>E15</f>
        <v>Ing. Aleš Bednář</v>
      </c>
      <c r="G113" s="40"/>
      <c r="H113" s="40"/>
      <c r="I113" s="147" t="s">
        <v>30</v>
      </c>
      <c r="J113" s="36" t="str">
        <f>E21</f>
        <v xml:space="preserve"> </v>
      </c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5.15" customHeight="1">
      <c r="A114" s="38"/>
      <c r="B114" s="39"/>
      <c r="C114" s="32" t="s">
        <v>28</v>
      </c>
      <c r="D114" s="40"/>
      <c r="E114" s="40"/>
      <c r="F114" s="27" t="str">
        <f>IF(E18="","",E18)</f>
        <v>Vyplň údaj</v>
      </c>
      <c r="G114" s="40"/>
      <c r="H114" s="40"/>
      <c r="I114" s="147" t="s">
        <v>32</v>
      </c>
      <c r="J114" s="36" t="str">
        <f>E24</f>
        <v>Jan Marušák</v>
      </c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0.32" customHeight="1">
      <c r="A115" s="38"/>
      <c r="B115" s="39"/>
      <c r="C115" s="40"/>
      <c r="D115" s="40"/>
      <c r="E115" s="40"/>
      <c r="F115" s="40"/>
      <c r="G115" s="40"/>
      <c r="H115" s="40"/>
      <c r="I115" s="144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11" customFormat="1" ht="29.28" customHeight="1">
      <c r="A116" s="207"/>
      <c r="B116" s="208"/>
      <c r="C116" s="209" t="s">
        <v>114</v>
      </c>
      <c r="D116" s="210" t="s">
        <v>60</v>
      </c>
      <c r="E116" s="210" t="s">
        <v>56</v>
      </c>
      <c r="F116" s="210" t="s">
        <v>57</v>
      </c>
      <c r="G116" s="210" t="s">
        <v>115</v>
      </c>
      <c r="H116" s="210" t="s">
        <v>116</v>
      </c>
      <c r="I116" s="211" t="s">
        <v>117</v>
      </c>
      <c r="J116" s="212" t="s">
        <v>106</v>
      </c>
      <c r="K116" s="213" t="s">
        <v>118</v>
      </c>
      <c r="L116" s="214"/>
      <c r="M116" s="100" t="s">
        <v>1</v>
      </c>
      <c r="N116" s="101" t="s">
        <v>39</v>
      </c>
      <c r="O116" s="101" t="s">
        <v>119</v>
      </c>
      <c r="P116" s="101" t="s">
        <v>120</v>
      </c>
      <c r="Q116" s="101" t="s">
        <v>121</v>
      </c>
      <c r="R116" s="101" t="s">
        <v>122</v>
      </c>
      <c r="S116" s="101" t="s">
        <v>123</v>
      </c>
      <c r="T116" s="102" t="s">
        <v>124</v>
      </c>
      <c r="U116" s="207"/>
      <c r="V116" s="207"/>
      <c r="W116" s="207"/>
      <c r="X116" s="207"/>
      <c r="Y116" s="207"/>
      <c r="Z116" s="207"/>
      <c r="AA116" s="207"/>
      <c r="AB116" s="207"/>
      <c r="AC116" s="207"/>
      <c r="AD116" s="207"/>
      <c r="AE116" s="207"/>
    </row>
    <row r="117" s="2" customFormat="1" ht="22.8" customHeight="1">
      <c r="A117" s="38"/>
      <c r="B117" s="39"/>
      <c r="C117" s="107" t="s">
        <v>125</v>
      </c>
      <c r="D117" s="40"/>
      <c r="E117" s="40"/>
      <c r="F117" s="40"/>
      <c r="G117" s="40"/>
      <c r="H117" s="40"/>
      <c r="I117" s="144"/>
      <c r="J117" s="215">
        <f>BK117</f>
        <v>0</v>
      </c>
      <c r="K117" s="40"/>
      <c r="L117" s="44"/>
      <c r="M117" s="103"/>
      <c r="N117" s="216"/>
      <c r="O117" s="104"/>
      <c r="P117" s="217">
        <f>P118</f>
        <v>0</v>
      </c>
      <c r="Q117" s="104"/>
      <c r="R117" s="217">
        <f>R118</f>
        <v>0</v>
      </c>
      <c r="S117" s="104"/>
      <c r="T117" s="218">
        <f>T118</f>
        <v>0</v>
      </c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T117" s="17" t="s">
        <v>74</v>
      </c>
      <c r="AU117" s="17" t="s">
        <v>108</v>
      </c>
      <c r="BK117" s="219">
        <f>BK118</f>
        <v>0</v>
      </c>
    </row>
    <row r="118" s="12" customFormat="1" ht="25.92" customHeight="1">
      <c r="A118" s="12"/>
      <c r="B118" s="220"/>
      <c r="C118" s="221"/>
      <c r="D118" s="222" t="s">
        <v>74</v>
      </c>
      <c r="E118" s="223" t="s">
        <v>99</v>
      </c>
      <c r="F118" s="223" t="s">
        <v>297</v>
      </c>
      <c r="G118" s="221"/>
      <c r="H118" s="221"/>
      <c r="I118" s="224"/>
      <c r="J118" s="225">
        <f>BK118</f>
        <v>0</v>
      </c>
      <c r="K118" s="221"/>
      <c r="L118" s="226"/>
      <c r="M118" s="227"/>
      <c r="N118" s="228"/>
      <c r="O118" s="228"/>
      <c r="P118" s="229">
        <f>SUM(P119:P132)</f>
        <v>0</v>
      </c>
      <c r="Q118" s="228"/>
      <c r="R118" s="229">
        <f>SUM(R119:R132)</f>
        <v>0</v>
      </c>
      <c r="S118" s="228"/>
      <c r="T118" s="230">
        <f>SUM(T119:T132)</f>
        <v>0</v>
      </c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R118" s="231" t="s">
        <v>129</v>
      </c>
      <c r="AT118" s="232" t="s">
        <v>74</v>
      </c>
      <c r="AU118" s="232" t="s">
        <v>75</v>
      </c>
      <c r="AY118" s="231" t="s">
        <v>128</v>
      </c>
      <c r="BK118" s="233">
        <f>SUM(BK119:BK132)</f>
        <v>0</v>
      </c>
    </row>
    <row r="119" s="2" customFormat="1" ht="66.75" customHeight="1">
      <c r="A119" s="38"/>
      <c r="B119" s="39"/>
      <c r="C119" s="236" t="s">
        <v>83</v>
      </c>
      <c r="D119" s="236" t="s">
        <v>131</v>
      </c>
      <c r="E119" s="237" t="s">
        <v>554</v>
      </c>
      <c r="F119" s="238" t="s">
        <v>555</v>
      </c>
      <c r="G119" s="239" t="s">
        <v>180</v>
      </c>
      <c r="H119" s="240">
        <v>5</v>
      </c>
      <c r="I119" s="241"/>
      <c r="J119" s="242">
        <f>ROUND(I119*H119,2)</f>
        <v>0</v>
      </c>
      <c r="K119" s="243"/>
      <c r="L119" s="44"/>
      <c r="M119" s="244" t="s">
        <v>1</v>
      </c>
      <c r="N119" s="245" t="s">
        <v>40</v>
      </c>
      <c r="O119" s="91"/>
      <c r="P119" s="246">
        <f>O119*H119</f>
        <v>0</v>
      </c>
      <c r="Q119" s="246">
        <v>0</v>
      </c>
      <c r="R119" s="246">
        <f>Q119*H119</f>
        <v>0</v>
      </c>
      <c r="S119" s="246">
        <v>0</v>
      </c>
      <c r="T119" s="247">
        <f>S119*H119</f>
        <v>0</v>
      </c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R119" s="248" t="s">
        <v>135</v>
      </c>
      <c r="AT119" s="248" t="s">
        <v>131</v>
      </c>
      <c r="AU119" s="248" t="s">
        <v>83</v>
      </c>
      <c r="AY119" s="17" t="s">
        <v>128</v>
      </c>
      <c r="BE119" s="249">
        <f>IF(N119="základní",J119,0)</f>
        <v>0</v>
      </c>
      <c r="BF119" s="249">
        <f>IF(N119="snížená",J119,0)</f>
        <v>0</v>
      </c>
      <c r="BG119" s="249">
        <f>IF(N119="zákl. přenesená",J119,0)</f>
        <v>0</v>
      </c>
      <c r="BH119" s="249">
        <f>IF(N119="sníž. přenesená",J119,0)</f>
        <v>0</v>
      </c>
      <c r="BI119" s="249">
        <f>IF(N119="nulová",J119,0)</f>
        <v>0</v>
      </c>
      <c r="BJ119" s="17" t="s">
        <v>83</v>
      </c>
      <c r="BK119" s="249">
        <f>ROUND(I119*H119,2)</f>
        <v>0</v>
      </c>
      <c r="BL119" s="17" t="s">
        <v>135</v>
      </c>
      <c r="BM119" s="248" t="s">
        <v>556</v>
      </c>
    </row>
    <row r="120" s="13" customFormat="1">
      <c r="A120" s="13"/>
      <c r="B120" s="250"/>
      <c r="C120" s="251"/>
      <c r="D120" s="252" t="s">
        <v>137</v>
      </c>
      <c r="E120" s="253" t="s">
        <v>1</v>
      </c>
      <c r="F120" s="254" t="s">
        <v>129</v>
      </c>
      <c r="G120" s="251"/>
      <c r="H120" s="255">
        <v>5</v>
      </c>
      <c r="I120" s="256"/>
      <c r="J120" s="251"/>
      <c r="K120" s="251"/>
      <c r="L120" s="257"/>
      <c r="M120" s="258"/>
      <c r="N120" s="259"/>
      <c r="O120" s="259"/>
      <c r="P120" s="259"/>
      <c r="Q120" s="259"/>
      <c r="R120" s="259"/>
      <c r="S120" s="259"/>
      <c r="T120" s="260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61" t="s">
        <v>137</v>
      </c>
      <c r="AU120" s="261" t="s">
        <v>83</v>
      </c>
      <c r="AV120" s="13" t="s">
        <v>85</v>
      </c>
      <c r="AW120" s="13" t="s">
        <v>31</v>
      </c>
      <c r="AX120" s="13" t="s">
        <v>75</v>
      </c>
      <c r="AY120" s="261" t="s">
        <v>128</v>
      </c>
    </row>
    <row r="121" s="14" customFormat="1">
      <c r="A121" s="14"/>
      <c r="B121" s="262"/>
      <c r="C121" s="263"/>
      <c r="D121" s="252" t="s">
        <v>137</v>
      </c>
      <c r="E121" s="264" t="s">
        <v>1</v>
      </c>
      <c r="F121" s="265" t="s">
        <v>140</v>
      </c>
      <c r="G121" s="263"/>
      <c r="H121" s="266">
        <v>5</v>
      </c>
      <c r="I121" s="267"/>
      <c r="J121" s="263"/>
      <c r="K121" s="263"/>
      <c r="L121" s="268"/>
      <c r="M121" s="269"/>
      <c r="N121" s="270"/>
      <c r="O121" s="270"/>
      <c r="P121" s="270"/>
      <c r="Q121" s="270"/>
      <c r="R121" s="270"/>
      <c r="S121" s="270"/>
      <c r="T121" s="271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T121" s="272" t="s">
        <v>137</v>
      </c>
      <c r="AU121" s="272" t="s">
        <v>83</v>
      </c>
      <c r="AV121" s="14" t="s">
        <v>135</v>
      </c>
      <c r="AW121" s="14" t="s">
        <v>31</v>
      </c>
      <c r="AX121" s="14" t="s">
        <v>83</v>
      </c>
      <c r="AY121" s="272" t="s">
        <v>128</v>
      </c>
    </row>
    <row r="122" s="2" customFormat="1" ht="16.5" customHeight="1">
      <c r="A122" s="38"/>
      <c r="B122" s="39"/>
      <c r="C122" s="236" t="s">
        <v>85</v>
      </c>
      <c r="D122" s="236" t="s">
        <v>131</v>
      </c>
      <c r="E122" s="237" t="s">
        <v>557</v>
      </c>
      <c r="F122" s="238" t="s">
        <v>558</v>
      </c>
      <c r="G122" s="239" t="s">
        <v>559</v>
      </c>
      <c r="H122" s="240">
        <v>1</v>
      </c>
      <c r="I122" s="241"/>
      <c r="J122" s="242">
        <f>ROUND(I122*H122,2)</f>
        <v>0</v>
      </c>
      <c r="K122" s="243"/>
      <c r="L122" s="44"/>
      <c r="M122" s="244" t="s">
        <v>1</v>
      </c>
      <c r="N122" s="245" t="s">
        <v>40</v>
      </c>
      <c r="O122" s="91"/>
      <c r="P122" s="246">
        <f>O122*H122</f>
        <v>0</v>
      </c>
      <c r="Q122" s="246">
        <v>0</v>
      </c>
      <c r="R122" s="246">
        <f>Q122*H122</f>
        <v>0</v>
      </c>
      <c r="S122" s="246">
        <v>0</v>
      </c>
      <c r="T122" s="247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248" t="s">
        <v>135</v>
      </c>
      <c r="AT122" s="248" t="s">
        <v>131</v>
      </c>
      <c r="AU122" s="248" t="s">
        <v>83</v>
      </c>
      <c r="AY122" s="17" t="s">
        <v>128</v>
      </c>
      <c r="BE122" s="249">
        <f>IF(N122="základní",J122,0)</f>
        <v>0</v>
      </c>
      <c r="BF122" s="249">
        <f>IF(N122="snížená",J122,0)</f>
        <v>0</v>
      </c>
      <c r="BG122" s="249">
        <f>IF(N122="zákl. přenesená",J122,0)</f>
        <v>0</v>
      </c>
      <c r="BH122" s="249">
        <f>IF(N122="sníž. přenesená",J122,0)</f>
        <v>0</v>
      </c>
      <c r="BI122" s="249">
        <f>IF(N122="nulová",J122,0)</f>
        <v>0</v>
      </c>
      <c r="BJ122" s="17" t="s">
        <v>83</v>
      </c>
      <c r="BK122" s="249">
        <f>ROUND(I122*H122,2)</f>
        <v>0</v>
      </c>
      <c r="BL122" s="17" t="s">
        <v>135</v>
      </c>
      <c r="BM122" s="248" t="s">
        <v>560</v>
      </c>
    </row>
    <row r="123" s="13" customFormat="1">
      <c r="A123" s="13"/>
      <c r="B123" s="250"/>
      <c r="C123" s="251"/>
      <c r="D123" s="252" t="s">
        <v>137</v>
      </c>
      <c r="E123" s="253" t="s">
        <v>1</v>
      </c>
      <c r="F123" s="254" t="s">
        <v>83</v>
      </c>
      <c r="G123" s="251"/>
      <c r="H123" s="255">
        <v>1</v>
      </c>
      <c r="I123" s="256"/>
      <c r="J123" s="251"/>
      <c r="K123" s="251"/>
      <c r="L123" s="257"/>
      <c r="M123" s="258"/>
      <c r="N123" s="259"/>
      <c r="O123" s="259"/>
      <c r="P123" s="259"/>
      <c r="Q123" s="259"/>
      <c r="R123" s="259"/>
      <c r="S123" s="259"/>
      <c r="T123" s="260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61" t="s">
        <v>137</v>
      </c>
      <c r="AU123" s="261" t="s">
        <v>83</v>
      </c>
      <c r="AV123" s="13" t="s">
        <v>85</v>
      </c>
      <c r="AW123" s="13" t="s">
        <v>31</v>
      </c>
      <c r="AX123" s="13" t="s">
        <v>83</v>
      </c>
      <c r="AY123" s="261" t="s">
        <v>128</v>
      </c>
    </row>
    <row r="124" s="2" customFormat="1" ht="16.5" customHeight="1">
      <c r="A124" s="38"/>
      <c r="B124" s="39"/>
      <c r="C124" s="236" t="s">
        <v>146</v>
      </c>
      <c r="D124" s="236" t="s">
        <v>131</v>
      </c>
      <c r="E124" s="237" t="s">
        <v>561</v>
      </c>
      <c r="F124" s="238" t="s">
        <v>562</v>
      </c>
      <c r="G124" s="239" t="s">
        <v>301</v>
      </c>
      <c r="H124" s="240">
        <v>1</v>
      </c>
      <c r="I124" s="241"/>
      <c r="J124" s="242">
        <f>ROUND(I124*H124,2)</f>
        <v>0</v>
      </c>
      <c r="K124" s="243"/>
      <c r="L124" s="44"/>
      <c r="M124" s="244" t="s">
        <v>1</v>
      </c>
      <c r="N124" s="245" t="s">
        <v>40</v>
      </c>
      <c r="O124" s="91"/>
      <c r="P124" s="246">
        <f>O124*H124</f>
        <v>0</v>
      </c>
      <c r="Q124" s="246">
        <v>0</v>
      </c>
      <c r="R124" s="246">
        <f>Q124*H124</f>
        <v>0</v>
      </c>
      <c r="S124" s="246">
        <v>0</v>
      </c>
      <c r="T124" s="247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48" t="s">
        <v>135</v>
      </c>
      <c r="AT124" s="248" t="s">
        <v>131</v>
      </c>
      <c r="AU124" s="248" t="s">
        <v>83</v>
      </c>
      <c r="AY124" s="17" t="s">
        <v>128</v>
      </c>
      <c r="BE124" s="249">
        <f>IF(N124="základní",J124,0)</f>
        <v>0</v>
      </c>
      <c r="BF124" s="249">
        <f>IF(N124="snížená",J124,0)</f>
        <v>0</v>
      </c>
      <c r="BG124" s="249">
        <f>IF(N124="zákl. přenesená",J124,0)</f>
        <v>0</v>
      </c>
      <c r="BH124" s="249">
        <f>IF(N124="sníž. přenesená",J124,0)</f>
        <v>0</v>
      </c>
      <c r="BI124" s="249">
        <f>IF(N124="nulová",J124,0)</f>
        <v>0</v>
      </c>
      <c r="BJ124" s="17" t="s">
        <v>83</v>
      </c>
      <c r="BK124" s="249">
        <f>ROUND(I124*H124,2)</f>
        <v>0</v>
      </c>
      <c r="BL124" s="17" t="s">
        <v>135</v>
      </c>
      <c r="BM124" s="248" t="s">
        <v>563</v>
      </c>
    </row>
    <row r="125" s="13" customFormat="1">
      <c r="A125" s="13"/>
      <c r="B125" s="250"/>
      <c r="C125" s="251"/>
      <c r="D125" s="252" t="s">
        <v>137</v>
      </c>
      <c r="E125" s="253" t="s">
        <v>1</v>
      </c>
      <c r="F125" s="254" t="s">
        <v>83</v>
      </c>
      <c r="G125" s="251"/>
      <c r="H125" s="255">
        <v>1</v>
      </c>
      <c r="I125" s="256"/>
      <c r="J125" s="251"/>
      <c r="K125" s="251"/>
      <c r="L125" s="257"/>
      <c r="M125" s="258"/>
      <c r="N125" s="259"/>
      <c r="O125" s="259"/>
      <c r="P125" s="259"/>
      <c r="Q125" s="259"/>
      <c r="R125" s="259"/>
      <c r="S125" s="259"/>
      <c r="T125" s="260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61" t="s">
        <v>137</v>
      </c>
      <c r="AU125" s="261" t="s">
        <v>83</v>
      </c>
      <c r="AV125" s="13" t="s">
        <v>85</v>
      </c>
      <c r="AW125" s="13" t="s">
        <v>31</v>
      </c>
      <c r="AX125" s="13" t="s">
        <v>75</v>
      </c>
      <c r="AY125" s="261" t="s">
        <v>128</v>
      </c>
    </row>
    <row r="126" s="14" customFormat="1">
      <c r="A126" s="14"/>
      <c r="B126" s="262"/>
      <c r="C126" s="263"/>
      <c r="D126" s="252" t="s">
        <v>137</v>
      </c>
      <c r="E126" s="264" t="s">
        <v>1</v>
      </c>
      <c r="F126" s="265" t="s">
        <v>140</v>
      </c>
      <c r="G126" s="263"/>
      <c r="H126" s="266">
        <v>1</v>
      </c>
      <c r="I126" s="267"/>
      <c r="J126" s="263"/>
      <c r="K126" s="263"/>
      <c r="L126" s="268"/>
      <c r="M126" s="269"/>
      <c r="N126" s="270"/>
      <c r="O126" s="270"/>
      <c r="P126" s="270"/>
      <c r="Q126" s="270"/>
      <c r="R126" s="270"/>
      <c r="S126" s="270"/>
      <c r="T126" s="271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72" t="s">
        <v>137</v>
      </c>
      <c r="AU126" s="272" t="s">
        <v>83</v>
      </c>
      <c r="AV126" s="14" t="s">
        <v>135</v>
      </c>
      <c r="AW126" s="14" t="s">
        <v>31</v>
      </c>
      <c r="AX126" s="14" t="s">
        <v>83</v>
      </c>
      <c r="AY126" s="272" t="s">
        <v>128</v>
      </c>
    </row>
    <row r="127" s="2" customFormat="1" ht="66.75" customHeight="1">
      <c r="A127" s="38"/>
      <c r="B127" s="39"/>
      <c r="C127" s="236" t="s">
        <v>135</v>
      </c>
      <c r="D127" s="236" t="s">
        <v>131</v>
      </c>
      <c r="E127" s="237" t="s">
        <v>564</v>
      </c>
      <c r="F127" s="238" t="s">
        <v>565</v>
      </c>
      <c r="G127" s="239" t="s">
        <v>301</v>
      </c>
      <c r="H127" s="240">
        <v>1</v>
      </c>
      <c r="I127" s="241"/>
      <c r="J127" s="242">
        <f>ROUND(I127*H127,2)</f>
        <v>0</v>
      </c>
      <c r="K127" s="243"/>
      <c r="L127" s="44"/>
      <c r="M127" s="244" t="s">
        <v>1</v>
      </c>
      <c r="N127" s="245" t="s">
        <v>40</v>
      </c>
      <c r="O127" s="91"/>
      <c r="P127" s="246">
        <f>O127*H127</f>
        <v>0</v>
      </c>
      <c r="Q127" s="246">
        <v>0</v>
      </c>
      <c r="R127" s="246">
        <f>Q127*H127</f>
        <v>0</v>
      </c>
      <c r="S127" s="246">
        <v>0</v>
      </c>
      <c r="T127" s="247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48" t="s">
        <v>135</v>
      </c>
      <c r="AT127" s="248" t="s">
        <v>131</v>
      </c>
      <c r="AU127" s="248" t="s">
        <v>83</v>
      </c>
      <c r="AY127" s="17" t="s">
        <v>128</v>
      </c>
      <c r="BE127" s="249">
        <f>IF(N127="základní",J127,0)</f>
        <v>0</v>
      </c>
      <c r="BF127" s="249">
        <f>IF(N127="snížená",J127,0)</f>
        <v>0</v>
      </c>
      <c r="BG127" s="249">
        <f>IF(N127="zákl. přenesená",J127,0)</f>
        <v>0</v>
      </c>
      <c r="BH127" s="249">
        <f>IF(N127="sníž. přenesená",J127,0)</f>
        <v>0</v>
      </c>
      <c r="BI127" s="249">
        <f>IF(N127="nulová",J127,0)</f>
        <v>0</v>
      </c>
      <c r="BJ127" s="17" t="s">
        <v>83</v>
      </c>
      <c r="BK127" s="249">
        <f>ROUND(I127*H127,2)</f>
        <v>0</v>
      </c>
      <c r="BL127" s="17" t="s">
        <v>135</v>
      </c>
      <c r="BM127" s="248" t="s">
        <v>566</v>
      </c>
    </row>
    <row r="128" s="13" customFormat="1">
      <c r="A128" s="13"/>
      <c r="B128" s="250"/>
      <c r="C128" s="251"/>
      <c r="D128" s="252" t="s">
        <v>137</v>
      </c>
      <c r="E128" s="253" t="s">
        <v>1</v>
      </c>
      <c r="F128" s="254" t="s">
        <v>83</v>
      </c>
      <c r="G128" s="251"/>
      <c r="H128" s="255">
        <v>1</v>
      </c>
      <c r="I128" s="256"/>
      <c r="J128" s="251"/>
      <c r="K128" s="251"/>
      <c r="L128" s="257"/>
      <c r="M128" s="258"/>
      <c r="N128" s="259"/>
      <c r="O128" s="259"/>
      <c r="P128" s="259"/>
      <c r="Q128" s="259"/>
      <c r="R128" s="259"/>
      <c r="S128" s="259"/>
      <c r="T128" s="260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61" t="s">
        <v>137</v>
      </c>
      <c r="AU128" s="261" t="s">
        <v>83</v>
      </c>
      <c r="AV128" s="13" t="s">
        <v>85</v>
      </c>
      <c r="AW128" s="13" t="s">
        <v>31</v>
      </c>
      <c r="AX128" s="13" t="s">
        <v>75</v>
      </c>
      <c r="AY128" s="261" t="s">
        <v>128</v>
      </c>
    </row>
    <row r="129" s="14" customFormat="1">
      <c r="A129" s="14"/>
      <c r="B129" s="262"/>
      <c r="C129" s="263"/>
      <c r="D129" s="252" t="s">
        <v>137</v>
      </c>
      <c r="E129" s="264" t="s">
        <v>1</v>
      </c>
      <c r="F129" s="265" t="s">
        <v>140</v>
      </c>
      <c r="G129" s="263"/>
      <c r="H129" s="266">
        <v>1</v>
      </c>
      <c r="I129" s="267"/>
      <c r="J129" s="263"/>
      <c r="K129" s="263"/>
      <c r="L129" s="268"/>
      <c r="M129" s="269"/>
      <c r="N129" s="270"/>
      <c r="O129" s="270"/>
      <c r="P129" s="270"/>
      <c r="Q129" s="270"/>
      <c r="R129" s="270"/>
      <c r="S129" s="270"/>
      <c r="T129" s="271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72" t="s">
        <v>137</v>
      </c>
      <c r="AU129" s="272" t="s">
        <v>83</v>
      </c>
      <c r="AV129" s="14" t="s">
        <v>135</v>
      </c>
      <c r="AW129" s="14" t="s">
        <v>31</v>
      </c>
      <c r="AX129" s="14" t="s">
        <v>83</v>
      </c>
      <c r="AY129" s="272" t="s">
        <v>128</v>
      </c>
    </row>
    <row r="130" s="2" customFormat="1" ht="55.5" customHeight="1">
      <c r="A130" s="38"/>
      <c r="B130" s="39"/>
      <c r="C130" s="236" t="s">
        <v>129</v>
      </c>
      <c r="D130" s="236" t="s">
        <v>131</v>
      </c>
      <c r="E130" s="237" t="s">
        <v>567</v>
      </c>
      <c r="F130" s="238" t="s">
        <v>568</v>
      </c>
      <c r="G130" s="239" t="s">
        <v>301</v>
      </c>
      <c r="H130" s="240">
        <v>1</v>
      </c>
      <c r="I130" s="241"/>
      <c r="J130" s="242">
        <f>ROUND(I130*H130,2)</f>
        <v>0</v>
      </c>
      <c r="K130" s="243"/>
      <c r="L130" s="44"/>
      <c r="M130" s="244" t="s">
        <v>1</v>
      </c>
      <c r="N130" s="245" t="s">
        <v>40</v>
      </c>
      <c r="O130" s="91"/>
      <c r="P130" s="246">
        <f>O130*H130</f>
        <v>0</v>
      </c>
      <c r="Q130" s="246">
        <v>0</v>
      </c>
      <c r="R130" s="246">
        <f>Q130*H130</f>
        <v>0</v>
      </c>
      <c r="S130" s="246">
        <v>0</v>
      </c>
      <c r="T130" s="247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48" t="s">
        <v>135</v>
      </c>
      <c r="AT130" s="248" t="s">
        <v>131</v>
      </c>
      <c r="AU130" s="248" t="s">
        <v>83</v>
      </c>
      <c r="AY130" s="17" t="s">
        <v>128</v>
      </c>
      <c r="BE130" s="249">
        <f>IF(N130="základní",J130,0)</f>
        <v>0</v>
      </c>
      <c r="BF130" s="249">
        <f>IF(N130="snížená",J130,0)</f>
        <v>0</v>
      </c>
      <c r="BG130" s="249">
        <f>IF(N130="zákl. přenesená",J130,0)</f>
        <v>0</v>
      </c>
      <c r="BH130" s="249">
        <f>IF(N130="sníž. přenesená",J130,0)</f>
        <v>0</v>
      </c>
      <c r="BI130" s="249">
        <f>IF(N130="nulová",J130,0)</f>
        <v>0</v>
      </c>
      <c r="BJ130" s="17" t="s">
        <v>83</v>
      </c>
      <c r="BK130" s="249">
        <f>ROUND(I130*H130,2)</f>
        <v>0</v>
      </c>
      <c r="BL130" s="17" t="s">
        <v>135</v>
      </c>
      <c r="BM130" s="248" t="s">
        <v>569</v>
      </c>
    </row>
    <row r="131" s="13" customFormat="1">
      <c r="A131" s="13"/>
      <c r="B131" s="250"/>
      <c r="C131" s="251"/>
      <c r="D131" s="252" t="s">
        <v>137</v>
      </c>
      <c r="E131" s="253" t="s">
        <v>1</v>
      </c>
      <c r="F131" s="254" t="s">
        <v>570</v>
      </c>
      <c r="G131" s="251"/>
      <c r="H131" s="255">
        <v>1</v>
      </c>
      <c r="I131" s="256"/>
      <c r="J131" s="251"/>
      <c r="K131" s="251"/>
      <c r="L131" s="257"/>
      <c r="M131" s="258"/>
      <c r="N131" s="259"/>
      <c r="O131" s="259"/>
      <c r="P131" s="259"/>
      <c r="Q131" s="259"/>
      <c r="R131" s="259"/>
      <c r="S131" s="259"/>
      <c r="T131" s="260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61" t="s">
        <v>137</v>
      </c>
      <c r="AU131" s="261" t="s">
        <v>83</v>
      </c>
      <c r="AV131" s="13" t="s">
        <v>85</v>
      </c>
      <c r="AW131" s="13" t="s">
        <v>31</v>
      </c>
      <c r="AX131" s="13" t="s">
        <v>75</v>
      </c>
      <c r="AY131" s="261" t="s">
        <v>128</v>
      </c>
    </row>
    <row r="132" s="14" customFormat="1">
      <c r="A132" s="14"/>
      <c r="B132" s="262"/>
      <c r="C132" s="263"/>
      <c r="D132" s="252" t="s">
        <v>137</v>
      </c>
      <c r="E132" s="264" t="s">
        <v>1</v>
      </c>
      <c r="F132" s="265" t="s">
        <v>140</v>
      </c>
      <c r="G132" s="263"/>
      <c r="H132" s="266">
        <v>1</v>
      </c>
      <c r="I132" s="267"/>
      <c r="J132" s="263"/>
      <c r="K132" s="263"/>
      <c r="L132" s="268"/>
      <c r="M132" s="294"/>
      <c r="N132" s="295"/>
      <c r="O132" s="295"/>
      <c r="P132" s="295"/>
      <c r="Q132" s="295"/>
      <c r="R132" s="295"/>
      <c r="S132" s="295"/>
      <c r="T132" s="296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72" t="s">
        <v>137</v>
      </c>
      <c r="AU132" s="272" t="s">
        <v>83</v>
      </c>
      <c r="AV132" s="14" t="s">
        <v>135</v>
      </c>
      <c r="AW132" s="14" t="s">
        <v>31</v>
      </c>
      <c r="AX132" s="14" t="s">
        <v>83</v>
      </c>
      <c r="AY132" s="272" t="s">
        <v>128</v>
      </c>
    </row>
    <row r="133" s="2" customFormat="1" ht="6.96" customHeight="1">
      <c r="A133" s="38"/>
      <c r="B133" s="66"/>
      <c r="C133" s="67"/>
      <c r="D133" s="67"/>
      <c r="E133" s="67"/>
      <c r="F133" s="67"/>
      <c r="G133" s="67"/>
      <c r="H133" s="67"/>
      <c r="I133" s="183"/>
      <c r="J133" s="67"/>
      <c r="K133" s="67"/>
      <c r="L133" s="44"/>
      <c r="M133" s="38"/>
      <c r="O133" s="38"/>
      <c r="P133" s="38"/>
      <c r="Q133" s="38"/>
      <c r="R133" s="38"/>
      <c r="S133" s="38"/>
      <c r="T133" s="38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</row>
  </sheetData>
  <sheetProtection sheet="1" autoFilter="0" formatColumns="0" formatRows="0" objects="1" scenarios="1" spinCount="100000" saltValue="/I0xe9Vf2LkHwKP62OWIBiba507BnmYdcex+YWc9NSuVpneQDbmhq3JLWpt7mhR0dT8pEQ5erSg76nMBMRhNtw==" hashValue="gbQdPtnaX3rbmNV4k+7ywCclJIBVPwhTk6ipxIq5VBF99/HrwX0AmuRsowsW/K8xpQbz0IeawO0QurFe+iZSDw==" algorithmName="SHA-512" password="CC35"/>
  <autoFilter ref="C116:K132"/>
  <mergeCells count="9">
    <mergeCell ref="E7:H7"/>
    <mergeCell ref="E9:H9"/>
    <mergeCell ref="E18:H18"/>
    <mergeCell ref="E27:H27"/>
    <mergeCell ref="E85:H85"/>
    <mergeCell ref="E87:H87"/>
    <mergeCell ref="E107:H107"/>
    <mergeCell ref="E109:H10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Marušák Jan</dc:creator>
  <cp:lastModifiedBy>Marušák Jan</cp:lastModifiedBy>
  <dcterms:created xsi:type="dcterms:W3CDTF">2020-05-25T05:15:00Z</dcterms:created>
  <dcterms:modified xsi:type="dcterms:W3CDTF">2020-05-25T05:15:11Z</dcterms:modified>
</cp:coreProperties>
</file>