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90" yWindow="465" windowWidth="28530" windowHeight="16275"/>
  </bookViews>
  <sheets>
    <sheet name="Rekapitulace stavby" sheetId="1" r:id="rId1"/>
    <sheet name="PS01 - Oprava staničních ..." sheetId="2" r:id="rId2"/>
    <sheet name="PS02 - Oprava vypínačů vn..." sheetId="3" r:id="rId3"/>
    <sheet name="PS03 - Oprava vypínačů vn..." sheetId="4" r:id="rId4"/>
    <sheet name="PS04-1 - STS Bohuňovice" sheetId="5" r:id="rId5"/>
    <sheet name="PS04-2 - STS Blatec" sheetId="6" r:id="rId6"/>
    <sheet name="PS04-3 - ŽSt. Hranice na ..." sheetId="7" r:id="rId7"/>
    <sheet name="PS04-4 - TS7 Přerov" sheetId="8" r:id="rId8"/>
    <sheet name="PS05-1 - Profylaktické pr..." sheetId="9" r:id="rId9"/>
    <sheet name="PS05-2 - Profylaktické pr..." sheetId="10" r:id="rId10"/>
    <sheet name="PS05-3 - Profylaktické pr..." sheetId="11" r:id="rId11"/>
    <sheet name="PS05-4 - Profylaktické pr..." sheetId="12" r:id="rId12"/>
    <sheet name="PS05-5 - Profylaktické pr..." sheetId="13" r:id="rId13"/>
    <sheet name="PS06-1 - Oprava NZEE v žs..." sheetId="14" r:id="rId14"/>
    <sheet name="PS07-1 - Oprava osvětlení" sheetId="15" r:id="rId15"/>
    <sheet name="PS08-1 - žst. Mohelnice" sheetId="16" r:id="rId16"/>
    <sheet name="PS08-2 - žst. Moravičany" sheetId="17" r:id="rId17"/>
    <sheet name="PS08-3 - žst. Štěpánov" sheetId="18" r:id="rId18"/>
    <sheet name="PS08-4 - žst. Grygov" sheetId="19" r:id="rId19"/>
    <sheet name="PS08-5 - žst. Brodek u Př..." sheetId="20" r:id="rId20"/>
    <sheet name="PS08-6 - žst. Bojkovice" sheetId="21" r:id="rId21"/>
    <sheet name="PS08-7 - žst. Kunovice" sheetId="22" r:id="rId22"/>
    <sheet name="PS09-1 - Orava záložního ..." sheetId="23" r:id="rId23"/>
    <sheet name="PS09-2 - Orava záložního ..." sheetId="24" r:id="rId24"/>
    <sheet name="PS10-1 - Technologická čá..." sheetId="25" r:id="rId25"/>
  </sheets>
  <definedNames>
    <definedName name="_xlnm._FilterDatabase" localSheetId="1" hidden="1">'PS01 - Oprava staničních ...'!$C$121:$L$162</definedName>
    <definedName name="_xlnm._FilterDatabase" localSheetId="2" hidden="1">'PS02 - Oprava vypínačů vn...'!$C$118:$L$134</definedName>
    <definedName name="_xlnm._FilterDatabase" localSheetId="3" hidden="1">'PS03 - Oprava vypínačů vn...'!$C$118:$L$140</definedName>
    <definedName name="_xlnm._FilterDatabase" localSheetId="4" hidden="1">'PS04-1 - STS Bohuňovice'!$C$120:$L$131</definedName>
    <definedName name="_xlnm._FilterDatabase" localSheetId="5" hidden="1">'PS04-2 - STS Blatec'!$C$120:$L$131</definedName>
    <definedName name="_xlnm._FilterDatabase" localSheetId="6" hidden="1">'PS04-3 - ŽSt. Hranice na ...'!$C$120:$L$131</definedName>
    <definedName name="_xlnm._FilterDatabase" localSheetId="7" hidden="1">'PS04-4 - TS7 Přerov'!$C$120:$L$131</definedName>
    <definedName name="_xlnm._FilterDatabase" localSheetId="8" hidden="1">'PS05-1 - Profylaktické pr...'!$C$120:$L$140</definedName>
    <definedName name="_xlnm._FilterDatabase" localSheetId="9" hidden="1">'PS05-2 - Profylaktické pr...'!$C$120:$L$137</definedName>
    <definedName name="_xlnm._FilterDatabase" localSheetId="10" hidden="1">'PS05-3 - Profylaktické pr...'!$C$120:$L$128</definedName>
    <definedName name="_xlnm._FilterDatabase" localSheetId="11" hidden="1">'PS05-4 - Profylaktické pr...'!$C$120:$L$146</definedName>
    <definedName name="_xlnm._FilterDatabase" localSheetId="12" hidden="1">'PS05-5 - Profylaktické pr...'!$C$120:$L$140</definedName>
    <definedName name="_xlnm._FilterDatabase" localSheetId="13" hidden="1">'PS06-1 - Oprava NZEE v žs...'!$C$126:$L$196</definedName>
    <definedName name="_xlnm._FilterDatabase" localSheetId="14" hidden="1">'PS07-1 - Oprava osvětlení'!$C$124:$L$212</definedName>
    <definedName name="_xlnm._FilterDatabase" localSheetId="15" hidden="1">'PS08-1 - žst. Mohelnice'!$C$122:$L$175</definedName>
    <definedName name="_xlnm._FilterDatabase" localSheetId="16" hidden="1">'PS08-2 - žst. Moravičany'!$C$122:$L$171</definedName>
    <definedName name="_xlnm._FilterDatabase" localSheetId="17" hidden="1">'PS08-3 - žst. Štěpánov'!$C$122:$L$175</definedName>
    <definedName name="_xlnm._FilterDatabase" localSheetId="18" hidden="1">'PS08-4 - žst. Grygov'!$C$122:$L$175</definedName>
    <definedName name="_xlnm._FilterDatabase" localSheetId="19" hidden="1">'PS08-5 - žst. Brodek u Př...'!$C$122:$L$183</definedName>
    <definedName name="_xlnm._FilterDatabase" localSheetId="20" hidden="1">'PS08-6 - žst. Bojkovice'!$C$122:$L$151</definedName>
    <definedName name="_xlnm._FilterDatabase" localSheetId="21" hidden="1">'PS08-7 - žst. Kunovice'!$C$122:$L$139</definedName>
    <definedName name="_xlnm._FilterDatabase" localSheetId="22" hidden="1">'PS09-1 - Orava záložního ...'!$C$122:$L$179</definedName>
    <definedName name="_xlnm._FilterDatabase" localSheetId="23" hidden="1">'PS09-2 - Orava záložního ...'!$C$122:$L$179</definedName>
    <definedName name="_xlnm._FilterDatabase" localSheetId="24" hidden="1">'PS10-1 - Technologická čá...'!$C$123:$L$172</definedName>
    <definedName name="_xlnm.Print_Titles" localSheetId="1">'PS01 - Oprava staničních ...'!$121:$121</definedName>
    <definedName name="_xlnm.Print_Titles" localSheetId="2">'PS02 - Oprava vypínačů vn...'!$118:$118</definedName>
    <definedName name="_xlnm.Print_Titles" localSheetId="3">'PS03 - Oprava vypínačů vn...'!$118:$118</definedName>
    <definedName name="_xlnm.Print_Titles" localSheetId="4">'PS04-1 - STS Bohuňovice'!$120:$120</definedName>
    <definedName name="_xlnm.Print_Titles" localSheetId="5">'PS04-2 - STS Blatec'!$120:$120</definedName>
    <definedName name="_xlnm.Print_Titles" localSheetId="6">'PS04-3 - ŽSt. Hranice na ...'!$120:$120</definedName>
    <definedName name="_xlnm.Print_Titles" localSheetId="7">'PS04-4 - TS7 Přerov'!$120:$120</definedName>
    <definedName name="_xlnm.Print_Titles" localSheetId="8">'PS05-1 - Profylaktické pr...'!$120:$120</definedName>
    <definedName name="_xlnm.Print_Titles" localSheetId="9">'PS05-2 - Profylaktické pr...'!$120:$120</definedName>
    <definedName name="_xlnm.Print_Titles" localSheetId="10">'PS05-3 - Profylaktické pr...'!$120:$120</definedName>
    <definedName name="_xlnm.Print_Titles" localSheetId="11">'PS05-4 - Profylaktické pr...'!$120:$120</definedName>
    <definedName name="_xlnm.Print_Titles" localSheetId="12">'PS05-5 - Profylaktické pr...'!$120:$120</definedName>
    <definedName name="_xlnm.Print_Titles" localSheetId="13">'PS06-1 - Oprava NZEE v žs...'!$126:$126</definedName>
    <definedName name="_xlnm.Print_Titles" localSheetId="14">'PS07-1 - Oprava osvětlení'!$124:$124</definedName>
    <definedName name="_xlnm.Print_Titles" localSheetId="15">'PS08-1 - žst. Mohelnice'!$122:$122</definedName>
    <definedName name="_xlnm.Print_Titles" localSheetId="16">'PS08-2 - žst. Moravičany'!$122:$122</definedName>
    <definedName name="_xlnm.Print_Titles" localSheetId="17">'PS08-3 - žst. Štěpánov'!$122:$122</definedName>
    <definedName name="_xlnm.Print_Titles" localSheetId="18">'PS08-4 - žst. Grygov'!$122:$122</definedName>
    <definedName name="_xlnm.Print_Titles" localSheetId="19">'PS08-5 - žst. Brodek u Př...'!$122:$122</definedName>
    <definedName name="_xlnm.Print_Titles" localSheetId="20">'PS08-6 - žst. Bojkovice'!$122:$122</definedName>
    <definedName name="_xlnm.Print_Titles" localSheetId="21">'PS08-7 - žst. Kunovice'!$122:$122</definedName>
    <definedName name="_xlnm.Print_Titles" localSheetId="22">'PS09-1 - Orava záložního ...'!$122:$122</definedName>
    <definedName name="_xlnm.Print_Titles" localSheetId="23">'PS09-2 - Orava záložního ...'!$122:$122</definedName>
    <definedName name="_xlnm.Print_Titles" localSheetId="24">'PS10-1 - Technologická čá...'!$123:$123</definedName>
    <definedName name="_xlnm.Print_Titles" localSheetId="0">'Rekapitulace stavby'!$92:$92</definedName>
    <definedName name="_xlnm.Print_Area" localSheetId="1">'PS01 - Oprava staničních ...'!$C$4:$K$76,'PS01 - Oprava staničních ...'!$C$82:$K$103,'PS01 - Oprava staničních ...'!$C$109:$L$162</definedName>
    <definedName name="_xlnm.Print_Area" localSheetId="2">'PS02 - Oprava vypínačů vn...'!$C$4:$K$76,'PS02 - Oprava vypínačů vn...'!$C$82:$K$100,'PS02 - Oprava vypínačů vn...'!$C$106:$L$134</definedName>
    <definedName name="_xlnm.Print_Area" localSheetId="3">'PS03 - Oprava vypínačů vn...'!$C$4:$K$76,'PS03 - Oprava vypínačů vn...'!$C$82:$K$100,'PS03 - Oprava vypínačů vn...'!$C$106:$L$140</definedName>
    <definedName name="_xlnm.Print_Area" localSheetId="4">'PS04-1 - STS Bohuňovice'!$C$4:$K$76,'PS04-1 - STS Bohuňovice'!$C$82:$K$100,'PS04-1 - STS Bohuňovice'!$C$106:$L$131</definedName>
    <definedName name="_xlnm.Print_Area" localSheetId="5">'PS04-2 - STS Blatec'!$C$4:$K$76,'PS04-2 - STS Blatec'!$C$82:$K$100,'PS04-2 - STS Blatec'!$C$106:$L$131</definedName>
    <definedName name="_xlnm.Print_Area" localSheetId="6">'PS04-3 - ŽSt. Hranice na ...'!$C$4:$K$76,'PS04-3 - ŽSt. Hranice na ...'!$C$82:$K$100,'PS04-3 - ŽSt. Hranice na ...'!$C$106:$L$131</definedName>
    <definedName name="_xlnm.Print_Area" localSheetId="7">'PS04-4 - TS7 Přerov'!$C$4:$K$76,'PS04-4 - TS7 Přerov'!$C$82:$K$100,'PS04-4 - TS7 Přerov'!$C$106:$L$131</definedName>
    <definedName name="_xlnm.Print_Area" localSheetId="8">'PS05-1 - Profylaktické pr...'!$C$4:$K$76,'PS05-1 - Profylaktické pr...'!$C$82:$K$100,'PS05-1 - Profylaktické pr...'!$C$106:$L$140</definedName>
    <definedName name="_xlnm.Print_Area" localSheetId="9">'PS05-2 - Profylaktické pr...'!$C$4:$K$76,'PS05-2 - Profylaktické pr...'!$C$82:$K$100,'PS05-2 - Profylaktické pr...'!$C$106:$L$137</definedName>
    <definedName name="_xlnm.Print_Area" localSheetId="10">'PS05-3 - Profylaktické pr...'!$C$4:$K$76,'PS05-3 - Profylaktické pr...'!$C$82:$K$100,'PS05-3 - Profylaktické pr...'!$C$106:$L$128</definedName>
    <definedName name="_xlnm.Print_Area" localSheetId="11">'PS05-4 - Profylaktické pr...'!$C$4:$K$76,'PS05-4 - Profylaktické pr...'!$C$82:$K$100,'PS05-4 - Profylaktické pr...'!$C$106:$L$146</definedName>
    <definedName name="_xlnm.Print_Area" localSheetId="12">'PS05-5 - Profylaktické pr...'!$C$4:$K$76,'PS05-5 - Profylaktické pr...'!$C$82:$K$100,'PS05-5 - Profylaktické pr...'!$C$106:$L$140</definedName>
    <definedName name="_xlnm.Print_Area" localSheetId="13">'PS06-1 - Oprava NZEE v žs...'!$C$4:$K$76,'PS06-1 - Oprava NZEE v žs...'!$C$82:$K$106,'PS06-1 - Oprava NZEE v žs...'!$C$112:$L$196</definedName>
    <definedName name="_xlnm.Print_Area" localSheetId="14">'PS07-1 - Oprava osvětlení'!$C$4:$K$76,'PS07-1 - Oprava osvětlení'!$C$82:$K$104,'PS07-1 - Oprava osvětlení'!$C$110:$L$212</definedName>
    <definedName name="_xlnm.Print_Area" localSheetId="15">'PS08-1 - žst. Mohelnice'!$C$4:$K$76,'PS08-1 - žst. Mohelnice'!$C$82:$K$102,'PS08-1 - žst. Mohelnice'!$C$108:$L$175</definedName>
    <definedName name="_xlnm.Print_Area" localSheetId="16">'PS08-2 - žst. Moravičany'!$C$4:$K$76,'PS08-2 - žst. Moravičany'!$C$82:$K$102,'PS08-2 - žst. Moravičany'!$C$108:$L$171</definedName>
    <definedName name="_xlnm.Print_Area" localSheetId="17">'PS08-3 - žst. Štěpánov'!$C$4:$K$76,'PS08-3 - žst. Štěpánov'!$C$82:$K$102,'PS08-3 - žst. Štěpánov'!$C$108:$L$175</definedName>
    <definedName name="_xlnm.Print_Area" localSheetId="18">'PS08-4 - žst. Grygov'!$C$4:$K$76,'PS08-4 - žst. Grygov'!$C$82:$K$102,'PS08-4 - žst. Grygov'!$C$108:$L$175</definedName>
    <definedName name="_xlnm.Print_Area" localSheetId="19">'PS08-5 - žst. Brodek u Př...'!$C$4:$K$76,'PS08-5 - žst. Brodek u Př...'!$C$82:$K$102,'PS08-5 - žst. Brodek u Př...'!$C$108:$L$183</definedName>
    <definedName name="_xlnm.Print_Area" localSheetId="20">'PS08-6 - žst. Bojkovice'!$C$4:$K$76,'PS08-6 - žst. Bojkovice'!$C$82:$K$102,'PS08-6 - žst. Bojkovice'!$C$108:$L$151</definedName>
    <definedName name="_xlnm.Print_Area" localSheetId="21">'PS08-7 - žst. Kunovice'!$C$4:$K$76,'PS08-7 - žst. Kunovice'!$C$82:$K$102,'PS08-7 - žst. Kunovice'!$C$108:$L$139</definedName>
    <definedName name="_xlnm.Print_Area" localSheetId="22">'PS09-1 - Orava záložního ...'!$C$4:$K$76,'PS09-1 - Orava záložního ...'!$C$82:$K$102,'PS09-1 - Orava záložního ...'!$C$108:$L$179</definedName>
    <definedName name="_xlnm.Print_Area" localSheetId="23">'PS09-2 - Orava záložního ...'!$C$4:$K$76,'PS09-2 - Orava záložního ...'!$C$82:$K$102,'PS09-2 - Orava záložního ...'!$C$108:$L$179</definedName>
    <definedName name="_xlnm.Print_Area" localSheetId="24">'PS10-1 - Technologická čá...'!$C$4:$K$76,'PS10-1 - Technologická čá...'!$C$82:$K$103,'PS10-1 - Technologická čá...'!$C$109:$L$172</definedName>
    <definedName name="_xlnm.Print_Area" localSheetId="0">'Rekapitulace stavby'!$D$4:$AO$76,'Rekapitulace stavby'!$C$82:$AQ$126</definedName>
  </definedNames>
  <calcPr calcId="145621"/>
</workbook>
</file>

<file path=xl/calcChain.xml><?xml version="1.0" encoding="utf-8"?>
<calcChain xmlns="http://schemas.openxmlformats.org/spreadsheetml/2006/main">
  <c r="K41" i="25" l="1"/>
  <c r="K40" i="25"/>
  <c r="BA125" i="1"/>
  <c r="K39" i="25"/>
  <c r="AZ125" i="1"/>
  <c r="BI171" i="25"/>
  <c r="BH171" i="25"/>
  <c r="BG171" i="25"/>
  <c r="BF171" i="25"/>
  <c r="X171" i="25"/>
  <c r="V171" i="25"/>
  <c r="T171" i="25"/>
  <c r="P171" i="25"/>
  <c r="BI169" i="25"/>
  <c r="BH169" i="25"/>
  <c r="BG169" i="25"/>
  <c r="BF169" i="25"/>
  <c r="X169" i="25"/>
  <c r="V169" i="25"/>
  <c r="T169" i="25"/>
  <c r="P169" i="25"/>
  <c r="BI167" i="25"/>
  <c r="BH167" i="25"/>
  <c r="BG167" i="25"/>
  <c r="BF167" i="25"/>
  <c r="X167" i="25"/>
  <c r="V167" i="25"/>
  <c r="T167" i="25"/>
  <c r="P167" i="25"/>
  <c r="BI165" i="25"/>
  <c r="BH165" i="25"/>
  <c r="BG165" i="25"/>
  <c r="BF165" i="25"/>
  <c r="X165" i="25"/>
  <c r="V165" i="25"/>
  <c r="T165" i="25"/>
  <c r="P165" i="25"/>
  <c r="BI163" i="25"/>
  <c r="BH163" i="25"/>
  <c r="BG163" i="25"/>
  <c r="BF163" i="25"/>
  <c r="X163" i="25"/>
  <c r="V163" i="25"/>
  <c r="T163" i="25"/>
  <c r="P163" i="25"/>
  <c r="BI161" i="25"/>
  <c r="BH161" i="25"/>
  <c r="BG161" i="25"/>
  <c r="BF161" i="25"/>
  <c r="X161" i="25"/>
  <c r="V161" i="25"/>
  <c r="T161" i="25"/>
  <c r="P161" i="25"/>
  <c r="BI157" i="25"/>
  <c r="BH157" i="25"/>
  <c r="BG157" i="25"/>
  <c r="BF157" i="25"/>
  <c r="X157" i="25"/>
  <c r="V157" i="25"/>
  <c r="T157" i="25"/>
  <c r="P157" i="25"/>
  <c r="BI154" i="25"/>
  <c r="BH154" i="25"/>
  <c r="BG154" i="25"/>
  <c r="BF154" i="25"/>
  <c r="X154" i="25"/>
  <c r="V154" i="25"/>
  <c r="T154" i="25"/>
  <c r="P154" i="25"/>
  <c r="BI152" i="25"/>
  <c r="BH152" i="25"/>
  <c r="BG152" i="25"/>
  <c r="BF152" i="25"/>
  <c r="X152" i="25"/>
  <c r="V152" i="25"/>
  <c r="T152" i="25"/>
  <c r="P152" i="25"/>
  <c r="BI150" i="25"/>
  <c r="BH150" i="25"/>
  <c r="BG150" i="25"/>
  <c r="BF150" i="25"/>
  <c r="X150" i="25"/>
  <c r="V150" i="25"/>
  <c r="T150" i="25"/>
  <c r="P150" i="25"/>
  <c r="BI148" i="25"/>
  <c r="BH148" i="25"/>
  <c r="BG148" i="25"/>
  <c r="BF148" i="25"/>
  <c r="X148" i="25"/>
  <c r="V148" i="25"/>
  <c r="T148" i="25"/>
  <c r="P148" i="25"/>
  <c r="BI146" i="25"/>
  <c r="BH146" i="25"/>
  <c r="BG146" i="25"/>
  <c r="BF146" i="25"/>
  <c r="X146" i="25"/>
  <c r="V146" i="25"/>
  <c r="T146" i="25"/>
  <c r="P146" i="25"/>
  <c r="BI144" i="25"/>
  <c r="BH144" i="25"/>
  <c r="BG144" i="25"/>
  <c r="BF144" i="25"/>
  <c r="X144" i="25"/>
  <c r="V144" i="25"/>
  <c r="T144" i="25"/>
  <c r="P144" i="25"/>
  <c r="BI142" i="25"/>
  <c r="BH142" i="25"/>
  <c r="BG142" i="25"/>
  <c r="BF142" i="25"/>
  <c r="X142" i="25"/>
  <c r="V142" i="25"/>
  <c r="T142" i="25"/>
  <c r="P142" i="25"/>
  <c r="BI140" i="25"/>
  <c r="BH140" i="25"/>
  <c r="BG140" i="25"/>
  <c r="BF140" i="25"/>
  <c r="X140" i="25"/>
  <c r="V140" i="25"/>
  <c r="T140" i="25"/>
  <c r="P140" i="25"/>
  <c r="BI138" i="25"/>
  <c r="BH138" i="25"/>
  <c r="BG138" i="25"/>
  <c r="BF138" i="25"/>
  <c r="X138" i="25"/>
  <c r="V138" i="25"/>
  <c r="T138" i="25"/>
  <c r="P138" i="25"/>
  <c r="BI136" i="25"/>
  <c r="BH136" i="25"/>
  <c r="BG136" i="25"/>
  <c r="BF136" i="25"/>
  <c r="X136" i="25"/>
  <c r="V136" i="25"/>
  <c r="T136" i="25"/>
  <c r="P136" i="25"/>
  <c r="BI134" i="25"/>
  <c r="BH134" i="25"/>
  <c r="BG134" i="25"/>
  <c r="BF134" i="25"/>
  <c r="X134" i="25"/>
  <c r="V134" i="25"/>
  <c r="T134" i="25"/>
  <c r="P134" i="25"/>
  <c r="BI132" i="25"/>
  <c r="BH132" i="25"/>
  <c r="BG132" i="25"/>
  <c r="BF132" i="25"/>
  <c r="X132" i="25"/>
  <c r="V132" i="25"/>
  <c r="T132" i="25"/>
  <c r="P132" i="25"/>
  <c r="BI129" i="25"/>
  <c r="BH129" i="25"/>
  <c r="BG129" i="25"/>
  <c r="BF129" i="25"/>
  <c r="X129" i="25"/>
  <c r="V129" i="25"/>
  <c r="T129" i="25"/>
  <c r="P129" i="25"/>
  <c r="BI127" i="25"/>
  <c r="BH127" i="25"/>
  <c r="BG127" i="25"/>
  <c r="BF127" i="25"/>
  <c r="X127" i="25"/>
  <c r="V127" i="25"/>
  <c r="T127" i="25"/>
  <c r="P127" i="25"/>
  <c r="F118" i="25"/>
  <c r="E116" i="25"/>
  <c r="F91" i="25"/>
  <c r="E89" i="25"/>
  <c r="J26" i="25"/>
  <c r="E26" i="25"/>
  <c r="J121" i="25" s="1"/>
  <c r="J25" i="25"/>
  <c r="J23" i="25"/>
  <c r="E23" i="25"/>
  <c r="J93" i="25" s="1"/>
  <c r="J22" i="25"/>
  <c r="J20" i="25"/>
  <c r="E20" i="25"/>
  <c r="F121" i="25" s="1"/>
  <c r="J19" i="25"/>
  <c r="J17" i="25"/>
  <c r="E17" i="25"/>
  <c r="F93" i="25" s="1"/>
  <c r="J16" i="25"/>
  <c r="J14" i="25"/>
  <c r="J118" i="25" s="1"/>
  <c r="E7" i="25"/>
  <c r="E112" i="25"/>
  <c r="K41" i="24"/>
  <c r="K40" i="24"/>
  <c r="BA123" i="1" s="1"/>
  <c r="K39" i="24"/>
  <c r="AZ123" i="1" s="1"/>
  <c r="BI178" i="24"/>
  <c r="BH178" i="24"/>
  <c r="BG178" i="24"/>
  <c r="BF178" i="24"/>
  <c r="X178" i="24"/>
  <c r="V178" i="24"/>
  <c r="T178" i="24"/>
  <c r="P178" i="24"/>
  <c r="BI175" i="24"/>
  <c r="BH175" i="24"/>
  <c r="BG175" i="24"/>
  <c r="BF175" i="24"/>
  <c r="X175" i="24"/>
  <c r="V175" i="24"/>
  <c r="T175" i="24"/>
  <c r="P175" i="24"/>
  <c r="BI173" i="24"/>
  <c r="BH173" i="24"/>
  <c r="BG173" i="24"/>
  <c r="BF173" i="24"/>
  <c r="X173" i="24"/>
  <c r="V173" i="24"/>
  <c r="T173" i="24"/>
  <c r="P173" i="24"/>
  <c r="BI171" i="24"/>
  <c r="BH171" i="24"/>
  <c r="BG171" i="24"/>
  <c r="BF171" i="24"/>
  <c r="X171" i="24"/>
  <c r="V171" i="24"/>
  <c r="T171" i="24"/>
  <c r="P171" i="24"/>
  <c r="BI169" i="24"/>
  <c r="BH169" i="24"/>
  <c r="BG169" i="24"/>
  <c r="BF169" i="24"/>
  <c r="X169" i="24"/>
  <c r="V169" i="24"/>
  <c r="T169" i="24"/>
  <c r="P169" i="24"/>
  <c r="BI167" i="24"/>
  <c r="BH167" i="24"/>
  <c r="BG167" i="24"/>
  <c r="BF167" i="24"/>
  <c r="X167" i="24"/>
  <c r="V167" i="24"/>
  <c r="T167" i="24"/>
  <c r="P167" i="24"/>
  <c r="BI165" i="24"/>
  <c r="BH165" i="24"/>
  <c r="BG165" i="24"/>
  <c r="BF165" i="24"/>
  <c r="X165" i="24"/>
  <c r="V165" i="24"/>
  <c r="T165" i="24"/>
  <c r="P165" i="24"/>
  <c r="BI163" i="24"/>
  <c r="BH163" i="24"/>
  <c r="BG163" i="24"/>
  <c r="BF163" i="24"/>
  <c r="X163" i="24"/>
  <c r="V163" i="24"/>
  <c r="T163" i="24"/>
  <c r="P163" i="24"/>
  <c r="BI161" i="24"/>
  <c r="BH161" i="24"/>
  <c r="BG161" i="24"/>
  <c r="BF161" i="24"/>
  <c r="X161" i="24"/>
  <c r="V161" i="24"/>
  <c r="T161" i="24"/>
  <c r="P161" i="24"/>
  <c r="BI158" i="24"/>
  <c r="BH158" i="24"/>
  <c r="BG158" i="24"/>
  <c r="BF158" i="24"/>
  <c r="X158" i="24"/>
  <c r="V158" i="24"/>
  <c r="T158" i="24"/>
  <c r="P158" i="24"/>
  <c r="BI156" i="24"/>
  <c r="BH156" i="24"/>
  <c r="BG156" i="24"/>
  <c r="BF156" i="24"/>
  <c r="X156" i="24"/>
  <c r="V156" i="24"/>
  <c r="T156" i="24"/>
  <c r="P156" i="24"/>
  <c r="BI154" i="24"/>
  <c r="BH154" i="24"/>
  <c r="BG154" i="24"/>
  <c r="BF154" i="24"/>
  <c r="X154" i="24"/>
  <c r="V154" i="24"/>
  <c r="T154" i="24"/>
  <c r="P154" i="24"/>
  <c r="BI152" i="24"/>
  <c r="BH152" i="24"/>
  <c r="BG152" i="24"/>
  <c r="BF152" i="24"/>
  <c r="X152" i="24"/>
  <c r="V152" i="24"/>
  <c r="T152" i="24"/>
  <c r="P152" i="24"/>
  <c r="BI149" i="24"/>
  <c r="BH149" i="24"/>
  <c r="BG149" i="24"/>
  <c r="BF149" i="24"/>
  <c r="X149" i="24"/>
  <c r="V149" i="24"/>
  <c r="T149" i="24"/>
  <c r="P149" i="24"/>
  <c r="BI146" i="24"/>
  <c r="BH146" i="24"/>
  <c r="BG146" i="24"/>
  <c r="BF146" i="24"/>
  <c r="X146" i="24"/>
  <c r="V146" i="24"/>
  <c r="T146" i="24"/>
  <c r="P146" i="24"/>
  <c r="BI144" i="24"/>
  <c r="BH144" i="24"/>
  <c r="BG144" i="24"/>
  <c r="BF144" i="24"/>
  <c r="X144" i="24"/>
  <c r="V144" i="24"/>
  <c r="T144" i="24"/>
  <c r="P144" i="24"/>
  <c r="BI142" i="24"/>
  <c r="BH142" i="24"/>
  <c r="BG142" i="24"/>
  <c r="BF142" i="24"/>
  <c r="X142" i="24"/>
  <c r="V142" i="24"/>
  <c r="T142" i="24"/>
  <c r="P142" i="24"/>
  <c r="BI140" i="24"/>
  <c r="BH140" i="24"/>
  <c r="BG140" i="24"/>
  <c r="BF140" i="24"/>
  <c r="X140" i="24"/>
  <c r="V140" i="24"/>
  <c r="T140" i="24"/>
  <c r="P140" i="24"/>
  <c r="BI138" i="24"/>
  <c r="BH138" i="24"/>
  <c r="BG138" i="24"/>
  <c r="BF138" i="24"/>
  <c r="X138" i="24"/>
  <c r="V138" i="24"/>
  <c r="T138" i="24"/>
  <c r="P138" i="24"/>
  <c r="BI136" i="24"/>
  <c r="BH136" i="24"/>
  <c r="BG136" i="24"/>
  <c r="BF136" i="24"/>
  <c r="X136" i="24"/>
  <c r="V136" i="24"/>
  <c r="T136" i="24"/>
  <c r="P136" i="24"/>
  <c r="BI134" i="24"/>
  <c r="BH134" i="24"/>
  <c r="BG134" i="24"/>
  <c r="BF134" i="24"/>
  <c r="X134" i="24"/>
  <c r="V134" i="24"/>
  <c r="T134" i="24"/>
  <c r="P134" i="24"/>
  <c r="BI132" i="24"/>
  <c r="BH132" i="24"/>
  <c r="BG132" i="24"/>
  <c r="BF132" i="24"/>
  <c r="X132" i="24"/>
  <c r="V132" i="24"/>
  <c r="T132" i="24"/>
  <c r="P132" i="24"/>
  <c r="BI129" i="24"/>
  <c r="BH129" i="24"/>
  <c r="BG129" i="24"/>
  <c r="BF129" i="24"/>
  <c r="X129" i="24"/>
  <c r="V129" i="24"/>
  <c r="T129" i="24"/>
  <c r="P129" i="24"/>
  <c r="BI126" i="24"/>
  <c r="BH126" i="24"/>
  <c r="BG126" i="24"/>
  <c r="BF126" i="24"/>
  <c r="X126" i="24"/>
  <c r="V126" i="24"/>
  <c r="T126" i="24"/>
  <c r="P126" i="24"/>
  <c r="F117" i="24"/>
  <c r="E115" i="24"/>
  <c r="F91" i="24"/>
  <c r="E89" i="24"/>
  <c r="J26" i="24"/>
  <c r="E26" i="24"/>
  <c r="J120" i="24"/>
  <c r="J25" i="24"/>
  <c r="J23" i="24"/>
  <c r="E23" i="24"/>
  <c r="J93" i="24"/>
  <c r="J22" i="24"/>
  <c r="J20" i="24"/>
  <c r="E20" i="24"/>
  <c r="F120" i="24"/>
  <c r="J19" i="24"/>
  <c r="J17" i="24"/>
  <c r="E17" i="24"/>
  <c r="F119" i="24"/>
  <c r="J16" i="24"/>
  <c r="J14" i="24"/>
  <c r="J117" i="24" s="1"/>
  <c r="E7" i="24"/>
  <c r="E111" i="24"/>
  <c r="K41" i="23"/>
  <c r="K40" i="23"/>
  <c r="BA122" i="1"/>
  <c r="K39" i="23"/>
  <c r="AZ122" i="1" s="1"/>
  <c r="BI178" i="23"/>
  <c r="BH178" i="23"/>
  <c r="BG178" i="23"/>
  <c r="BF178" i="23"/>
  <c r="X178" i="23"/>
  <c r="V178" i="23"/>
  <c r="T178" i="23"/>
  <c r="P178" i="23"/>
  <c r="BI175" i="23"/>
  <c r="BH175" i="23"/>
  <c r="BG175" i="23"/>
  <c r="BF175" i="23"/>
  <c r="X175" i="23"/>
  <c r="V175" i="23"/>
  <c r="T175" i="23"/>
  <c r="P175" i="23"/>
  <c r="BI173" i="23"/>
  <c r="BH173" i="23"/>
  <c r="BG173" i="23"/>
  <c r="BF173" i="23"/>
  <c r="X173" i="23"/>
  <c r="V173" i="23"/>
  <c r="T173" i="23"/>
  <c r="P173" i="23"/>
  <c r="BI171" i="23"/>
  <c r="BH171" i="23"/>
  <c r="BG171" i="23"/>
  <c r="BF171" i="23"/>
  <c r="X171" i="23"/>
  <c r="V171" i="23"/>
  <c r="T171" i="23"/>
  <c r="P171" i="23"/>
  <c r="BI169" i="23"/>
  <c r="BH169" i="23"/>
  <c r="BG169" i="23"/>
  <c r="BF169" i="23"/>
  <c r="X169" i="23"/>
  <c r="V169" i="23"/>
  <c r="T169" i="23"/>
  <c r="P169" i="23"/>
  <c r="BI167" i="23"/>
  <c r="BH167" i="23"/>
  <c r="BG167" i="23"/>
  <c r="BF167" i="23"/>
  <c r="X167" i="23"/>
  <c r="V167" i="23"/>
  <c r="T167" i="23"/>
  <c r="P167" i="23"/>
  <c r="BI165" i="23"/>
  <c r="BH165" i="23"/>
  <c r="BG165" i="23"/>
  <c r="BF165" i="23"/>
  <c r="X165" i="23"/>
  <c r="V165" i="23"/>
  <c r="T165" i="23"/>
  <c r="P165" i="23"/>
  <c r="BI163" i="23"/>
  <c r="BH163" i="23"/>
  <c r="BG163" i="23"/>
  <c r="BF163" i="23"/>
  <c r="X163" i="23"/>
  <c r="V163" i="23"/>
  <c r="T163" i="23"/>
  <c r="P163" i="23"/>
  <c r="BI161" i="23"/>
  <c r="BH161" i="23"/>
  <c r="BG161" i="23"/>
  <c r="BF161" i="23"/>
  <c r="X161" i="23"/>
  <c r="V161" i="23"/>
  <c r="T161" i="23"/>
  <c r="P161" i="23"/>
  <c r="BI158" i="23"/>
  <c r="BH158" i="23"/>
  <c r="BG158" i="23"/>
  <c r="BF158" i="23"/>
  <c r="X158" i="23"/>
  <c r="V158" i="23"/>
  <c r="T158" i="23"/>
  <c r="P158" i="23"/>
  <c r="BI156" i="23"/>
  <c r="BH156" i="23"/>
  <c r="BG156" i="23"/>
  <c r="BF156" i="23"/>
  <c r="X156" i="23"/>
  <c r="V156" i="23"/>
  <c r="T156" i="23"/>
  <c r="P156" i="23"/>
  <c r="BI154" i="23"/>
  <c r="BH154" i="23"/>
  <c r="BG154" i="23"/>
  <c r="BF154" i="23"/>
  <c r="X154" i="23"/>
  <c r="V154" i="23"/>
  <c r="T154" i="23"/>
  <c r="P154" i="23"/>
  <c r="BI152" i="23"/>
  <c r="BH152" i="23"/>
  <c r="BG152" i="23"/>
  <c r="BF152" i="23"/>
  <c r="X152" i="23"/>
  <c r="V152" i="23"/>
  <c r="T152" i="23"/>
  <c r="P152" i="23"/>
  <c r="BI149" i="23"/>
  <c r="BH149" i="23"/>
  <c r="BG149" i="23"/>
  <c r="BF149" i="23"/>
  <c r="X149" i="23"/>
  <c r="V149" i="23"/>
  <c r="T149" i="23"/>
  <c r="P149" i="23"/>
  <c r="BI146" i="23"/>
  <c r="BH146" i="23"/>
  <c r="BG146" i="23"/>
  <c r="BF146" i="23"/>
  <c r="X146" i="23"/>
  <c r="V146" i="23"/>
  <c r="T146" i="23"/>
  <c r="P146" i="23"/>
  <c r="BI144" i="23"/>
  <c r="BH144" i="23"/>
  <c r="BG144" i="23"/>
  <c r="BF144" i="23"/>
  <c r="X144" i="23"/>
  <c r="V144" i="23"/>
  <c r="T144" i="23"/>
  <c r="P144" i="23"/>
  <c r="BI142" i="23"/>
  <c r="BH142" i="23"/>
  <c r="BG142" i="23"/>
  <c r="BF142" i="23"/>
  <c r="X142" i="23"/>
  <c r="V142" i="23"/>
  <c r="T142" i="23"/>
  <c r="P142" i="23"/>
  <c r="BI140" i="23"/>
  <c r="BH140" i="23"/>
  <c r="BG140" i="23"/>
  <c r="BF140" i="23"/>
  <c r="X140" i="23"/>
  <c r="V140" i="23"/>
  <c r="T140" i="23"/>
  <c r="P140" i="23"/>
  <c r="BI138" i="23"/>
  <c r="BH138" i="23"/>
  <c r="BG138" i="23"/>
  <c r="BF138" i="23"/>
  <c r="X138" i="23"/>
  <c r="V138" i="23"/>
  <c r="T138" i="23"/>
  <c r="P138" i="23"/>
  <c r="BI136" i="23"/>
  <c r="BH136" i="23"/>
  <c r="BG136" i="23"/>
  <c r="BF136" i="23"/>
  <c r="X136" i="23"/>
  <c r="V136" i="23"/>
  <c r="T136" i="23"/>
  <c r="P136" i="23"/>
  <c r="BI134" i="23"/>
  <c r="BH134" i="23"/>
  <c r="BG134" i="23"/>
  <c r="BF134" i="23"/>
  <c r="X134" i="23"/>
  <c r="V134" i="23"/>
  <c r="T134" i="23"/>
  <c r="P134" i="23"/>
  <c r="BI132" i="23"/>
  <c r="BH132" i="23"/>
  <c r="BG132" i="23"/>
  <c r="BF132" i="23"/>
  <c r="X132" i="23"/>
  <c r="V132" i="23"/>
  <c r="T132" i="23"/>
  <c r="P132" i="23"/>
  <c r="BI129" i="23"/>
  <c r="BH129" i="23"/>
  <c r="BG129" i="23"/>
  <c r="BF129" i="23"/>
  <c r="X129" i="23"/>
  <c r="V129" i="23"/>
  <c r="T129" i="23"/>
  <c r="P129" i="23"/>
  <c r="BI126" i="23"/>
  <c r="BH126" i="23"/>
  <c r="BG126" i="23"/>
  <c r="BF126" i="23"/>
  <c r="X126" i="23"/>
  <c r="V126" i="23"/>
  <c r="T126" i="23"/>
  <c r="P126" i="23"/>
  <c r="F117" i="23"/>
  <c r="E115" i="23"/>
  <c r="F91" i="23"/>
  <c r="E89" i="23"/>
  <c r="J26" i="23"/>
  <c r="E26" i="23"/>
  <c r="J120" i="23"/>
  <c r="J25" i="23"/>
  <c r="J23" i="23"/>
  <c r="E23" i="23"/>
  <c r="J119" i="23"/>
  <c r="J22" i="23"/>
  <c r="J20" i="23"/>
  <c r="E20" i="23"/>
  <c r="F120" i="23"/>
  <c r="J19" i="23"/>
  <c r="J17" i="23"/>
  <c r="E17" i="23"/>
  <c r="F93" i="23"/>
  <c r="J16" i="23"/>
  <c r="J14" i="23"/>
  <c r="J117" i="23"/>
  <c r="E7" i="23"/>
  <c r="E111" i="23" s="1"/>
  <c r="K41" i="22"/>
  <c r="K40" i="22"/>
  <c r="BA120" i="1"/>
  <c r="K39" i="22"/>
  <c r="AZ120" i="1" s="1"/>
  <c r="BI137" i="22"/>
  <c r="BH137" i="22"/>
  <c r="BG137" i="22"/>
  <c r="BF137" i="22"/>
  <c r="X137" i="22"/>
  <c r="V137" i="22"/>
  <c r="T137" i="22"/>
  <c r="P137" i="22"/>
  <c r="BI135" i="22"/>
  <c r="BH135" i="22"/>
  <c r="BG135" i="22"/>
  <c r="BF135" i="22"/>
  <c r="X135" i="22"/>
  <c r="V135" i="22"/>
  <c r="T135" i="22"/>
  <c r="P135" i="22"/>
  <c r="BI133" i="22"/>
  <c r="BH133" i="22"/>
  <c r="BG133" i="22"/>
  <c r="BF133" i="22"/>
  <c r="X133" i="22"/>
  <c r="V133" i="22"/>
  <c r="T133" i="22"/>
  <c r="P133" i="22"/>
  <c r="BI131" i="22"/>
  <c r="BH131" i="22"/>
  <c r="BG131" i="22"/>
  <c r="BF131" i="22"/>
  <c r="X131" i="22"/>
  <c r="V131" i="22"/>
  <c r="T131" i="22"/>
  <c r="P131" i="22"/>
  <c r="BI128" i="22"/>
  <c r="BH128" i="22"/>
  <c r="BG128" i="22"/>
  <c r="BF128" i="22"/>
  <c r="X128" i="22"/>
  <c r="V128" i="22"/>
  <c r="T128" i="22"/>
  <c r="P128" i="22"/>
  <c r="BI126" i="22"/>
  <c r="BH126" i="22"/>
  <c r="BG126" i="22"/>
  <c r="BF126" i="22"/>
  <c r="X126" i="22"/>
  <c r="V126" i="22"/>
  <c r="T126" i="22"/>
  <c r="P126" i="22"/>
  <c r="F117" i="22"/>
  <c r="E115" i="22"/>
  <c r="F91" i="22"/>
  <c r="E89" i="22"/>
  <c r="J26" i="22"/>
  <c r="E26" i="22"/>
  <c r="J120" i="22" s="1"/>
  <c r="J25" i="22"/>
  <c r="J23" i="22"/>
  <c r="E23" i="22"/>
  <c r="J119" i="22" s="1"/>
  <c r="J22" i="22"/>
  <c r="J20" i="22"/>
  <c r="E20" i="22"/>
  <c r="F94" i="22" s="1"/>
  <c r="J19" i="22"/>
  <c r="J17" i="22"/>
  <c r="E17" i="22"/>
  <c r="F119" i="22" s="1"/>
  <c r="J16" i="22"/>
  <c r="J14" i="22"/>
  <c r="J117" i="22" s="1"/>
  <c r="E7" i="22"/>
  <c r="E111" i="22" s="1"/>
  <c r="K41" i="21"/>
  <c r="K40" i="21"/>
  <c r="BA119" i="1" s="1"/>
  <c r="K39" i="21"/>
  <c r="AZ119" i="1"/>
  <c r="BI149" i="21"/>
  <c r="BH149" i="21"/>
  <c r="BG149" i="21"/>
  <c r="BF149" i="21"/>
  <c r="X149" i="21"/>
  <c r="V149" i="21"/>
  <c r="T149" i="21"/>
  <c r="P149" i="21"/>
  <c r="BI147" i="21"/>
  <c r="BH147" i="21"/>
  <c r="BG147" i="21"/>
  <c r="BF147" i="21"/>
  <c r="X147" i="21"/>
  <c r="V147" i="21"/>
  <c r="T147" i="21"/>
  <c r="P147" i="21"/>
  <c r="BI145" i="21"/>
  <c r="BH145" i="21"/>
  <c r="BG145" i="21"/>
  <c r="BF145" i="21"/>
  <c r="X145" i="21"/>
  <c r="V145" i="21"/>
  <c r="T145" i="21"/>
  <c r="P145" i="21"/>
  <c r="BI143" i="21"/>
  <c r="BH143" i="21"/>
  <c r="BG143" i="21"/>
  <c r="BF143" i="21"/>
  <c r="X143" i="21"/>
  <c r="V143" i="21"/>
  <c r="T143" i="21"/>
  <c r="P143" i="21"/>
  <c r="BI140" i="21"/>
  <c r="BH140" i="21"/>
  <c r="BG140" i="21"/>
  <c r="BF140" i="21"/>
  <c r="X140" i="21"/>
  <c r="V140" i="21"/>
  <c r="T140" i="21"/>
  <c r="P140" i="21"/>
  <c r="BI138" i="21"/>
  <c r="BH138" i="21"/>
  <c r="BG138" i="21"/>
  <c r="BF138" i="21"/>
  <c r="X138" i="21"/>
  <c r="V138" i="21"/>
  <c r="T138" i="21"/>
  <c r="P138" i="21"/>
  <c r="BI136" i="21"/>
  <c r="BH136" i="21"/>
  <c r="BG136" i="21"/>
  <c r="BF136" i="21"/>
  <c r="X136" i="21"/>
  <c r="V136" i="21"/>
  <c r="T136" i="21"/>
  <c r="P136" i="21"/>
  <c r="BI134" i="21"/>
  <c r="BH134" i="21"/>
  <c r="BG134" i="21"/>
  <c r="BF134" i="21"/>
  <c r="X134" i="21"/>
  <c r="V134" i="21"/>
  <c r="T134" i="21"/>
  <c r="P134" i="21"/>
  <c r="BI132" i="21"/>
  <c r="BH132" i="21"/>
  <c r="BG132" i="21"/>
  <c r="BF132" i="21"/>
  <c r="X132" i="21"/>
  <c r="V132" i="21"/>
  <c r="T132" i="21"/>
  <c r="P132" i="21"/>
  <c r="BI130" i="21"/>
  <c r="BH130" i="21"/>
  <c r="BG130" i="21"/>
  <c r="BF130" i="21"/>
  <c r="X130" i="21"/>
  <c r="V130" i="21"/>
  <c r="T130" i="21"/>
  <c r="P130" i="21"/>
  <c r="BI128" i="21"/>
  <c r="BH128" i="21"/>
  <c r="BG128" i="21"/>
  <c r="BF128" i="21"/>
  <c r="X128" i="21"/>
  <c r="V128" i="21"/>
  <c r="T128" i="21"/>
  <c r="P128" i="21"/>
  <c r="BI126" i="21"/>
  <c r="BH126" i="21"/>
  <c r="BG126" i="21"/>
  <c r="BF126" i="21"/>
  <c r="X126" i="21"/>
  <c r="V126" i="21"/>
  <c r="T126" i="21"/>
  <c r="P126" i="21"/>
  <c r="F117" i="21"/>
  <c r="E115" i="21"/>
  <c r="F91" i="21"/>
  <c r="E89" i="21"/>
  <c r="J26" i="21"/>
  <c r="E26" i="21"/>
  <c r="J94" i="21" s="1"/>
  <c r="J25" i="21"/>
  <c r="J23" i="21"/>
  <c r="E23" i="21"/>
  <c r="J93" i="21" s="1"/>
  <c r="J22" i="21"/>
  <c r="J20" i="21"/>
  <c r="E20" i="21"/>
  <c r="F94" i="21" s="1"/>
  <c r="J19" i="21"/>
  <c r="J17" i="21"/>
  <c r="E17" i="21"/>
  <c r="F119" i="21" s="1"/>
  <c r="J16" i="21"/>
  <c r="J14" i="21"/>
  <c r="J117" i="21" s="1"/>
  <c r="E7" i="21"/>
  <c r="E85" i="21"/>
  <c r="K41" i="20"/>
  <c r="K40" i="20"/>
  <c r="BA118" i="1" s="1"/>
  <c r="K39" i="20"/>
  <c r="AZ118" i="1"/>
  <c r="BI181" i="20"/>
  <c r="BH181" i="20"/>
  <c r="BG181" i="20"/>
  <c r="BF181" i="20"/>
  <c r="X181" i="20"/>
  <c r="V181" i="20"/>
  <c r="T181" i="20"/>
  <c r="P181" i="20"/>
  <c r="BI179" i="20"/>
  <c r="BH179" i="20"/>
  <c r="BG179" i="20"/>
  <c r="BF179" i="20"/>
  <c r="X179" i="20"/>
  <c r="V179" i="20"/>
  <c r="T179" i="20"/>
  <c r="P179" i="20"/>
  <c r="BI177" i="20"/>
  <c r="BH177" i="20"/>
  <c r="BG177" i="20"/>
  <c r="BF177" i="20"/>
  <c r="X177" i="20"/>
  <c r="V177" i="20"/>
  <c r="T177" i="20"/>
  <c r="P177" i="20"/>
  <c r="BI175" i="20"/>
  <c r="BH175" i="20"/>
  <c r="BG175" i="20"/>
  <c r="BF175" i="20"/>
  <c r="X175" i="20"/>
  <c r="V175" i="20"/>
  <c r="T175" i="20"/>
  <c r="P175" i="20"/>
  <c r="BI173" i="20"/>
  <c r="BH173" i="20"/>
  <c r="BG173" i="20"/>
  <c r="BF173" i="20"/>
  <c r="X173" i="20"/>
  <c r="V173" i="20"/>
  <c r="T173" i="20"/>
  <c r="P173" i="20"/>
  <c r="BI171" i="20"/>
  <c r="BH171" i="20"/>
  <c r="BG171" i="20"/>
  <c r="BF171" i="20"/>
  <c r="X171" i="20"/>
  <c r="V171" i="20"/>
  <c r="T171" i="20"/>
  <c r="P171" i="20"/>
  <c r="BI169" i="20"/>
  <c r="BH169" i="20"/>
  <c r="BG169" i="20"/>
  <c r="BF169" i="20"/>
  <c r="X169" i="20"/>
  <c r="V169" i="20"/>
  <c r="T169" i="20"/>
  <c r="P169" i="20"/>
  <c r="BI167" i="20"/>
  <c r="BH167" i="20"/>
  <c r="BG167" i="20"/>
  <c r="BF167" i="20"/>
  <c r="X167" i="20"/>
  <c r="V167" i="20"/>
  <c r="T167" i="20"/>
  <c r="P167" i="20"/>
  <c r="BI164" i="20"/>
  <c r="BH164" i="20"/>
  <c r="BG164" i="20"/>
  <c r="BF164" i="20"/>
  <c r="X164" i="20"/>
  <c r="V164" i="20"/>
  <c r="T164" i="20"/>
  <c r="P164" i="20"/>
  <c r="BI162" i="20"/>
  <c r="BH162" i="20"/>
  <c r="BG162" i="20"/>
  <c r="BF162" i="20"/>
  <c r="X162" i="20"/>
  <c r="V162" i="20"/>
  <c r="T162" i="20"/>
  <c r="P162" i="20"/>
  <c r="BI160" i="20"/>
  <c r="BH160" i="20"/>
  <c r="BG160" i="20"/>
  <c r="BF160" i="20"/>
  <c r="X160" i="20"/>
  <c r="V160" i="20"/>
  <c r="T160" i="20"/>
  <c r="P160" i="20"/>
  <c r="BI158" i="20"/>
  <c r="BH158" i="20"/>
  <c r="BG158" i="20"/>
  <c r="BF158" i="20"/>
  <c r="X158" i="20"/>
  <c r="V158" i="20"/>
  <c r="T158" i="20"/>
  <c r="P158" i="20"/>
  <c r="BI156" i="20"/>
  <c r="BH156" i="20"/>
  <c r="BG156" i="20"/>
  <c r="BF156" i="20"/>
  <c r="X156" i="20"/>
  <c r="V156" i="20"/>
  <c r="T156" i="20"/>
  <c r="P156" i="20"/>
  <c r="BI154" i="20"/>
  <c r="BH154" i="20"/>
  <c r="BG154" i="20"/>
  <c r="BF154" i="20"/>
  <c r="X154" i="20"/>
  <c r="V154" i="20"/>
  <c r="T154" i="20"/>
  <c r="P154" i="20"/>
  <c r="BI152" i="20"/>
  <c r="BH152" i="20"/>
  <c r="BG152" i="20"/>
  <c r="BF152" i="20"/>
  <c r="X152" i="20"/>
  <c r="V152" i="20"/>
  <c r="T152" i="20"/>
  <c r="P152" i="20"/>
  <c r="BI150" i="20"/>
  <c r="BH150" i="20"/>
  <c r="BG150" i="20"/>
  <c r="BF150" i="20"/>
  <c r="X150" i="20"/>
  <c r="V150" i="20"/>
  <c r="T150" i="20"/>
  <c r="P150" i="20"/>
  <c r="BI148" i="20"/>
  <c r="BH148" i="20"/>
  <c r="BG148" i="20"/>
  <c r="BF148" i="20"/>
  <c r="X148" i="20"/>
  <c r="V148" i="20"/>
  <c r="T148" i="20"/>
  <c r="P148" i="20"/>
  <c r="BI146" i="20"/>
  <c r="BH146" i="20"/>
  <c r="BG146" i="20"/>
  <c r="BF146" i="20"/>
  <c r="X146" i="20"/>
  <c r="V146" i="20"/>
  <c r="T146" i="20"/>
  <c r="P146" i="20"/>
  <c r="BI144" i="20"/>
  <c r="BH144" i="20"/>
  <c r="BG144" i="20"/>
  <c r="BF144" i="20"/>
  <c r="X144" i="20"/>
  <c r="V144" i="20"/>
  <c r="T144" i="20"/>
  <c r="P144" i="20"/>
  <c r="BI142" i="20"/>
  <c r="BH142" i="20"/>
  <c r="BG142" i="20"/>
  <c r="BF142" i="20"/>
  <c r="X142" i="20"/>
  <c r="V142" i="20"/>
  <c r="T142" i="20"/>
  <c r="P142" i="20"/>
  <c r="BI140" i="20"/>
  <c r="BH140" i="20"/>
  <c r="BG140" i="20"/>
  <c r="BF140" i="20"/>
  <c r="X140" i="20"/>
  <c r="V140" i="20"/>
  <c r="T140" i="20"/>
  <c r="P140" i="20"/>
  <c r="BI138" i="20"/>
  <c r="BH138" i="20"/>
  <c r="BG138" i="20"/>
  <c r="BF138" i="20"/>
  <c r="X138" i="20"/>
  <c r="V138" i="20"/>
  <c r="T138" i="20"/>
  <c r="P138" i="20"/>
  <c r="BI136" i="20"/>
  <c r="BH136" i="20"/>
  <c r="BG136" i="20"/>
  <c r="BF136" i="20"/>
  <c r="X136" i="20"/>
  <c r="V136" i="20"/>
  <c r="T136" i="20"/>
  <c r="P136" i="20"/>
  <c r="BI134" i="20"/>
  <c r="BH134" i="20"/>
  <c r="BG134" i="20"/>
  <c r="BF134" i="20"/>
  <c r="X134" i="20"/>
  <c r="V134" i="20"/>
  <c r="T134" i="20"/>
  <c r="P134" i="20"/>
  <c r="BI132" i="20"/>
  <c r="BH132" i="20"/>
  <c r="BG132" i="20"/>
  <c r="BF132" i="20"/>
  <c r="X132" i="20"/>
  <c r="V132" i="20"/>
  <c r="T132" i="20"/>
  <c r="P132" i="20"/>
  <c r="BI130" i="20"/>
  <c r="BH130" i="20"/>
  <c r="BG130" i="20"/>
  <c r="BF130" i="20"/>
  <c r="X130" i="20"/>
  <c r="V130" i="20"/>
  <c r="T130" i="20"/>
  <c r="P130" i="20"/>
  <c r="BI128" i="20"/>
  <c r="BH128" i="20"/>
  <c r="BG128" i="20"/>
  <c r="BF128" i="20"/>
  <c r="X128" i="20"/>
  <c r="V128" i="20"/>
  <c r="T128" i="20"/>
  <c r="P128" i="20"/>
  <c r="BI126" i="20"/>
  <c r="BH126" i="20"/>
  <c r="BG126" i="20"/>
  <c r="BF126" i="20"/>
  <c r="X126" i="20"/>
  <c r="V126" i="20"/>
  <c r="T126" i="20"/>
  <c r="P126" i="20"/>
  <c r="F117" i="20"/>
  <c r="E115" i="20"/>
  <c r="F91" i="20"/>
  <c r="E89" i="20"/>
  <c r="J26" i="20"/>
  <c r="E26" i="20"/>
  <c r="J94" i="20"/>
  <c r="J25" i="20"/>
  <c r="J23" i="20"/>
  <c r="E23" i="20"/>
  <c r="J119" i="20"/>
  <c r="J22" i="20"/>
  <c r="J20" i="20"/>
  <c r="E20" i="20"/>
  <c r="F120" i="20"/>
  <c r="J19" i="20"/>
  <c r="J17" i="20"/>
  <c r="E17" i="20"/>
  <c r="F119" i="20"/>
  <c r="J16" i="20"/>
  <c r="J14" i="20"/>
  <c r="J117" i="20" s="1"/>
  <c r="E7" i="20"/>
  <c r="E85" i="20"/>
  <c r="K41" i="19"/>
  <c r="K40" i="19"/>
  <c r="BA117" i="1"/>
  <c r="K39" i="19"/>
  <c r="AZ117" i="1" s="1"/>
  <c r="BI173" i="19"/>
  <c r="BH173" i="19"/>
  <c r="BG173" i="19"/>
  <c r="BF173" i="19"/>
  <c r="X173" i="19"/>
  <c r="V173" i="19"/>
  <c r="T173" i="19"/>
  <c r="P173" i="19"/>
  <c r="BI171" i="19"/>
  <c r="BH171" i="19"/>
  <c r="BG171" i="19"/>
  <c r="BF171" i="19"/>
  <c r="X171" i="19"/>
  <c r="V171" i="19"/>
  <c r="T171" i="19"/>
  <c r="P171" i="19"/>
  <c r="BI169" i="19"/>
  <c r="BH169" i="19"/>
  <c r="BG169" i="19"/>
  <c r="BF169" i="19"/>
  <c r="X169" i="19"/>
  <c r="V169" i="19"/>
  <c r="T169" i="19"/>
  <c r="P169" i="19"/>
  <c r="BI167" i="19"/>
  <c r="BH167" i="19"/>
  <c r="BG167" i="19"/>
  <c r="BF167" i="19"/>
  <c r="X167" i="19"/>
  <c r="V167" i="19"/>
  <c r="T167" i="19"/>
  <c r="P167" i="19"/>
  <c r="BI165" i="19"/>
  <c r="BH165" i="19"/>
  <c r="BG165" i="19"/>
  <c r="BF165" i="19"/>
  <c r="X165" i="19"/>
  <c r="V165" i="19"/>
  <c r="T165" i="19"/>
  <c r="P165" i="19"/>
  <c r="BI162" i="19"/>
  <c r="BH162" i="19"/>
  <c r="BG162" i="19"/>
  <c r="BF162" i="19"/>
  <c r="X162" i="19"/>
  <c r="V162" i="19"/>
  <c r="T162" i="19"/>
  <c r="P162" i="19"/>
  <c r="BI160" i="19"/>
  <c r="BH160" i="19"/>
  <c r="BG160" i="19"/>
  <c r="BF160" i="19"/>
  <c r="X160" i="19"/>
  <c r="V160" i="19"/>
  <c r="T160" i="19"/>
  <c r="P160" i="19"/>
  <c r="BI158" i="19"/>
  <c r="BH158" i="19"/>
  <c r="BG158" i="19"/>
  <c r="BF158" i="19"/>
  <c r="X158" i="19"/>
  <c r="V158" i="19"/>
  <c r="T158" i="19"/>
  <c r="P158" i="19"/>
  <c r="BI156" i="19"/>
  <c r="BH156" i="19"/>
  <c r="BG156" i="19"/>
  <c r="BF156" i="19"/>
  <c r="X156" i="19"/>
  <c r="V156" i="19"/>
  <c r="T156" i="19"/>
  <c r="P156" i="19"/>
  <c r="BI154" i="19"/>
  <c r="BH154" i="19"/>
  <c r="BG154" i="19"/>
  <c r="BF154" i="19"/>
  <c r="X154" i="19"/>
  <c r="V154" i="19"/>
  <c r="T154" i="19"/>
  <c r="P154" i="19"/>
  <c r="BI152" i="19"/>
  <c r="BH152" i="19"/>
  <c r="BG152" i="19"/>
  <c r="BF152" i="19"/>
  <c r="X152" i="19"/>
  <c r="V152" i="19"/>
  <c r="T152" i="19"/>
  <c r="P152" i="19"/>
  <c r="BI150" i="19"/>
  <c r="BH150" i="19"/>
  <c r="BG150" i="19"/>
  <c r="BF150" i="19"/>
  <c r="X150" i="19"/>
  <c r="V150" i="19"/>
  <c r="T150" i="19"/>
  <c r="P150" i="19"/>
  <c r="BI148" i="19"/>
  <c r="BH148" i="19"/>
  <c r="BG148" i="19"/>
  <c r="BF148" i="19"/>
  <c r="X148" i="19"/>
  <c r="V148" i="19"/>
  <c r="T148" i="19"/>
  <c r="P148" i="19"/>
  <c r="BI146" i="19"/>
  <c r="BH146" i="19"/>
  <c r="BG146" i="19"/>
  <c r="BF146" i="19"/>
  <c r="X146" i="19"/>
  <c r="V146" i="19"/>
  <c r="T146" i="19"/>
  <c r="P146" i="19"/>
  <c r="BI144" i="19"/>
  <c r="BH144" i="19"/>
  <c r="BG144" i="19"/>
  <c r="BF144" i="19"/>
  <c r="X144" i="19"/>
  <c r="V144" i="19"/>
  <c r="T144" i="19"/>
  <c r="P144" i="19"/>
  <c r="BI142" i="19"/>
  <c r="BH142" i="19"/>
  <c r="BG142" i="19"/>
  <c r="BF142" i="19"/>
  <c r="X142" i="19"/>
  <c r="V142" i="19"/>
  <c r="T142" i="19"/>
  <c r="P142" i="19"/>
  <c r="BI140" i="19"/>
  <c r="BH140" i="19"/>
  <c r="BG140" i="19"/>
  <c r="BF140" i="19"/>
  <c r="X140" i="19"/>
  <c r="V140" i="19"/>
  <c r="T140" i="19"/>
  <c r="P140" i="19"/>
  <c r="BI138" i="19"/>
  <c r="BH138" i="19"/>
  <c r="BG138" i="19"/>
  <c r="BF138" i="19"/>
  <c r="X138" i="19"/>
  <c r="V138" i="19"/>
  <c r="T138" i="19"/>
  <c r="P138" i="19"/>
  <c r="BI136" i="19"/>
  <c r="BH136" i="19"/>
  <c r="BG136" i="19"/>
  <c r="BF136" i="19"/>
  <c r="X136" i="19"/>
  <c r="V136" i="19"/>
  <c r="T136" i="19"/>
  <c r="P136" i="19"/>
  <c r="BI134" i="19"/>
  <c r="BH134" i="19"/>
  <c r="BG134" i="19"/>
  <c r="BF134" i="19"/>
  <c r="X134" i="19"/>
  <c r="V134" i="19"/>
  <c r="T134" i="19"/>
  <c r="P134" i="19"/>
  <c r="BI132" i="19"/>
  <c r="BH132" i="19"/>
  <c r="BG132" i="19"/>
  <c r="BF132" i="19"/>
  <c r="X132" i="19"/>
  <c r="V132" i="19"/>
  <c r="T132" i="19"/>
  <c r="P132" i="19"/>
  <c r="BI130" i="19"/>
  <c r="BH130" i="19"/>
  <c r="BG130" i="19"/>
  <c r="BF130" i="19"/>
  <c r="X130" i="19"/>
  <c r="V130" i="19"/>
  <c r="T130" i="19"/>
  <c r="P130" i="19"/>
  <c r="BI128" i="19"/>
  <c r="BH128" i="19"/>
  <c r="BG128" i="19"/>
  <c r="BF128" i="19"/>
  <c r="X128" i="19"/>
  <c r="V128" i="19"/>
  <c r="T128" i="19"/>
  <c r="P128" i="19"/>
  <c r="BI126" i="19"/>
  <c r="BH126" i="19"/>
  <c r="BG126" i="19"/>
  <c r="BF126" i="19"/>
  <c r="X126" i="19"/>
  <c r="V126" i="19"/>
  <c r="T126" i="19"/>
  <c r="P126" i="19"/>
  <c r="F117" i="19"/>
  <c r="E115" i="19"/>
  <c r="F91" i="19"/>
  <c r="E89" i="19"/>
  <c r="J26" i="19"/>
  <c r="E26" i="19"/>
  <c r="J120" i="19"/>
  <c r="J25" i="19"/>
  <c r="J23" i="19"/>
  <c r="E23" i="19"/>
  <c r="J119" i="19"/>
  <c r="J22" i="19"/>
  <c r="J20" i="19"/>
  <c r="E20" i="19"/>
  <c r="F94" i="19"/>
  <c r="J19" i="19"/>
  <c r="J17" i="19"/>
  <c r="E17" i="19"/>
  <c r="F119" i="19"/>
  <c r="J16" i="19"/>
  <c r="J14" i="19"/>
  <c r="J91" i="19"/>
  <c r="E7" i="19"/>
  <c r="E111" i="19" s="1"/>
  <c r="K41" i="18"/>
  <c r="K40" i="18"/>
  <c r="BA116" i="1"/>
  <c r="K39" i="18"/>
  <c r="AZ116" i="1" s="1"/>
  <c r="BI173" i="18"/>
  <c r="BH173" i="18"/>
  <c r="BG173" i="18"/>
  <c r="BF173" i="18"/>
  <c r="X173" i="18"/>
  <c r="V173" i="18"/>
  <c r="T173" i="18"/>
  <c r="P173" i="18"/>
  <c r="BI171" i="18"/>
  <c r="BH171" i="18"/>
  <c r="BG171" i="18"/>
  <c r="BF171" i="18"/>
  <c r="X171" i="18"/>
  <c r="V171" i="18"/>
  <c r="T171" i="18"/>
  <c r="P171" i="18"/>
  <c r="BI169" i="18"/>
  <c r="BH169" i="18"/>
  <c r="BG169" i="18"/>
  <c r="BF169" i="18"/>
  <c r="X169" i="18"/>
  <c r="V169" i="18"/>
  <c r="T169" i="18"/>
  <c r="P169" i="18"/>
  <c r="BI167" i="18"/>
  <c r="BH167" i="18"/>
  <c r="BG167" i="18"/>
  <c r="BF167" i="18"/>
  <c r="X167" i="18"/>
  <c r="V167" i="18"/>
  <c r="T167" i="18"/>
  <c r="P167" i="18"/>
  <c r="BI165" i="18"/>
  <c r="BH165" i="18"/>
  <c r="BG165" i="18"/>
  <c r="BF165" i="18"/>
  <c r="X165" i="18"/>
  <c r="V165" i="18"/>
  <c r="T165" i="18"/>
  <c r="P165" i="18"/>
  <c r="BI162" i="18"/>
  <c r="BH162" i="18"/>
  <c r="BG162" i="18"/>
  <c r="BF162" i="18"/>
  <c r="X162" i="18"/>
  <c r="V162" i="18"/>
  <c r="T162" i="18"/>
  <c r="P162" i="18"/>
  <c r="BI160" i="18"/>
  <c r="BH160" i="18"/>
  <c r="BG160" i="18"/>
  <c r="BF160" i="18"/>
  <c r="X160" i="18"/>
  <c r="V160" i="18"/>
  <c r="T160" i="18"/>
  <c r="P160" i="18"/>
  <c r="BI158" i="18"/>
  <c r="BH158" i="18"/>
  <c r="BG158" i="18"/>
  <c r="BF158" i="18"/>
  <c r="X158" i="18"/>
  <c r="V158" i="18"/>
  <c r="T158" i="18"/>
  <c r="P158" i="18"/>
  <c r="BI156" i="18"/>
  <c r="BH156" i="18"/>
  <c r="BG156" i="18"/>
  <c r="BF156" i="18"/>
  <c r="X156" i="18"/>
  <c r="V156" i="18"/>
  <c r="T156" i="18"/>
  <c r="P156" i="18"/>
  <c r="BI154" i="18"/>
  <c r="BH154" i="18"/>
  <c r="BG154" i="18"/>
  <c r="BF154" i="18"/>
  <c r="X154" i="18"/>
  <c r="V154" i="18"/>
  <c r="T154" i="18"/>
  <c r="P154" i="18"/>
  <c r="BI152" i="18"/>
  <c r="BH152" i="18"/>
  <c r="BG152" i="18"/>
  <c r="BF152" i="18"/>
  <c r="X152" i="18"/>
  <c r="V152" i="18"/>
  <c r="T152" i="18"/>
  <c r="P152" i="18"/>
  <c r="BI150" i="18"/>
  <c r="BH150" i="18"/>
  <c r="BG150" i="18"/>
  <c r="BF150" i="18"/>
  <c r="X150" i="18"/>
  <c r="V150" i="18"/>
  <c r="T150" i="18"/>
  <c r="P150" i="18"/>
  <c r="BI148" i="18"/>
  <c r="BH148" i="18"/>
  <c r="BG148" i="18"/>
  <c r="BF148" i="18"/>
  <c r="X148" i="18"/>
  <c r="V148" i="18"/>
  <c r="T148" i="18"/>
  <c r="P148" i="18"/>
  <c r="BI146" i="18"/>
  <c r="BH146" i="18"/>
  <c r="BG146" i="18"/>
  <c r="BF146" i="18"/>
  <c r="X146" i="18"/>
  <c r="V146" i="18"/>
  <c r="T146" i="18"/>
  <c r="P146" i="18"/>
  <c r="BI144" i="18"/>
  <c r="BH144" i="18"/>
  <c r="BG144" i="18"/>
  <c r="BF144" i="18"/>
  <c r="X144" i="18"/>
  <c r="V144" i="18"/>
  <c r="T144" i="18"/>
  <c r="P144" i="18"/>
  <c r="BI142" i="18"/>
  <c r="BH142" i="18"/>
  <c r="BG142" i="18"/>
  <c r="BF142" i="18"/>
  <c r="X142" i="18"/>
  <c r="V142" i="18"/>
  <c r="T142" i="18"/>
  <c r="P142" i="18"/>
  <c r="BI140" i="18"/>
  <c r="BH140" i="18"/>
  <c r="BG140" i="18"/>
  <c r="BF140" i="18"/>
  <c r="X140" i="18"/>
  <c r="V140" i="18"/>
  <c r="T140" i="18"/>
  <c r="P140" i="18"/>
  <c r="BI138" i="18"/>
  <c r="BH138" i="18"/>
  <c r="BG138" i="18"/>
  <c r="BF138" i="18"/>
  <c r="X138" i="18"/>
  <c r="V138" i="18"/>
  <c r="T138" i="18"/>
  <c r="P138" i="18"/>
  <c r="BI136" i="18"/>
  <c r="BH136" i="18"/>
  <c r="BG136" i="18"/>
  <c r="BF136" i="18"/>
  <c r="X136" i="18"/>
  <c r="V136" i="18"/>
  <c r="T136" i="18"/>
  <c r="P136" i="18"/>
  <c r="BI134" i="18"/>
  <c r="BH134" i="18"/>
  <c r="BG134" i="18"/>
  <c r="BF134" i="18"/>
  <c r="X134" i="18"/>
  <c r="V134" i="18"/>
  <c r="T134" i="18"/>
  <c r="P134" i="18"/>
  <c r="BI132" i="18"/>
  <c r="BH132" i="18"/>
  <c r="BG132" i="18"/>
  <c r="BF132" i="18"/>
  <c r="X132" i="18"/>
  <c r="V132" i="18"/>
  <c r="T132" i="18"/>
  <c r="P132" i="18"/>
  <c r="BI130" i="18"/>
  <c r="BH130" i="18"/>
  <c r="BG130" i="18"/>
  <c r="BF130" i="18"/>
  <c r="X130" i="18"/>
  <c r="V130" i="18"/>
  <c r="T130" i="18"/>
  <c r="P130" i="18"/>
  <c r="BI128" i="18"/>
  <c r="BH128" i="18"/>
  <c r="BG128" i="18"/>
  <c r="BF128" i="18"/>
  <c r="X128" i="18"/>
  <c r="V128" i="18"/>
  <c r="T128" i="18"/>
  <c r="P128" i="18"/>
  <c r="BI126" i="18"/>
  <c r="BH126" i="18"/>
  <c r="BG126" i="18"/>
  <c r="BF126" i="18"/>
  <c r="X126" i="18"/>
  <c r="V126" i="18"/>
  <c r="T126" i="18"/>
  <c r="P126" i="18"/>
  <c r="F117" i="18"/>
  <c r="E115" i="18"/>
  <c r="F91" i="18"/>
  <c r="E89" i="18"/>
  <c r="J26" i="18"/>
  <c r="E26" i="18"/>
  <c r="J120" i="18" s="1"/>
  <c r="J25" i="18"/>
  <c r="J23" i="18"/>
  <c r="E23" i="18"/>
  <c r="J119" i="18" s="1"/>
  <c r="J22" i="18"/>
  <c r="J20" i="18"/>
  <c r="E20" i="18"/>
  <c r="F94" i="18" s="1"/>
  <c r="J19" i="18"/>
  <c r="J17" i="18"/>
  <c r="E17" i="18"/>
  <c r="F93" i="18" s="1"/>
  <c r="J16" i="18"/>
  <c r="J14" i="18"/>
  <c r="J117" i="18" s="1"/>
  <c r="E7" i="18"/>
  <c r="E111" i="18" s="1"/>
  <c r="K41" i="17"/>
  <c r="K40" i="17"/>
  <c r="BA115" i="1" s="1"/>
  <c r="K39" i="17"/>
  <c r="AZ115" i="1"/>
  <c r="BI169" i="17"/>
  <c r="BH169" i="17"/>
  <c r="BG169" i="17"/>
  <c r="BF169" i="17"/>
  <c r="X169" i="17"/>
  <c r="V169" i="17"/>
  <c r="T169" i="17"/>
  <c r="P169" i="17"/>
  <c r="BI167" i="17"/>
  <c r="BH167" i="17"/>
  <c r="BG167" i="17"/>
  <c r="BF167" i="17"/>
  <c r="X167" i="17"/>
  <c r="V167" i="17"/>
  <c r="T167" i="17"/>
  <c r="P167" i="17"/>
  <c r="BI165" i="17"/>
  <c r="BH165" i="17"/>
  <c r="BG165" i="17"/>
  <c r="BF165" i="17"/>
  <c r="X165" i="17"/>
  <c r="V165" i="17"/>
  <c r="T165" i="17"/>
  <c r="P165" i="17"/>
  <c r="BI163" i="17"/>
  <c r="BH163" i="17"/>
  <c r="BG163" i="17"/>
  <c r="BF163" i="17"/>
  <c r="X163" i="17"/>
  <c r="V163" i="17"/>
  <c r="T163" i="17"/>
  <c r="P163" i="17"/>
  <c r="BI161" i="17"/>
  <c r="BH161" i="17"/>
  <c r="BG161" i="17"/>
  <c r="BF161" i="17"/>
  <c r="X161" i="17"/>
  <c r="V161" i="17"/>
  <c r="T161" i="17"/>
  <c r="P161" i="17"/>
  <c r="BI158" i="17"/>
  <c r="BH158" i="17"/>
  <c r="BG158" i="17"/>
  <c r="BF158" i="17"/>
  <c r="X158" i="17"/>
  <c r="V158" i="17"/>
  <c r="T158" i="17"/>
  <c r="P158" i="17"/>
  <c r="BI156" i="17"/>
  <c r="BH156" i="17"/>
  <c r="BG156" i="17"/>
  <c r="BF156" i="17"/>
  <c r="X156" i="17"/>
  <c r="V156" i="17"/>
  <c r="T156" i="17"/>
  <c r="P156" i="17"/>
  <c r="BI154" i="17"/>
  <c r="BH154" i="17"/>
  <c r="BG154" i="17"/>
  <c r="BF154" i="17"/>
  <c r="X154" i="17"/>
  <c r="V154" i="17"/>
  <c r="T154" i="17"/>
  <c r="P154" i="17"/>
  <c r="BI152" i="17"/>
  <c r="BH152" i="17"/>
  <c r="BG152" i="17"/>
  <c r="BF152" i="17"/>
  <c r="X152" i="17"/>
  <c r="V152" i="17"/>
  <c r="T152" i="17"/>
  <c r="P152" i="17"/>
  <c r="BI150" i="17"/>
  <c r="BH150" i="17"/>
  <c r="BG150" i="17"/>
  <c r="BF150" i="17"/>
  <c r="X150" i="17"/>
  <c r="V150" i="17"/>
  <c r="T150" i="17"/>
  <c r="P150" i="17"/>
  <c r="BI148" i="17"/>
  <c r="BH148" i="17"/>
  <c r="BG148" i="17"/>
  <c r="BF148" i="17"/>
  <c r="X148" i="17"/>
  <c r="V148" i="17"/>
  <c r="T148" i="17"/>
  <c r="P148" i="17"/>
  <c r="BI146" i="17"/>
  <c r="BH146" i="17"/>
  <c r="BG146" i="17"/>
  <c r="BF146" i="17"/>
  <c r="X146" i="17"/>
  <c r="V146" i="17"/>
  <c r="T146" i="17"/>
  <c r="P146" i="17"/>
  <c r="BI144" i="17"/>
  <c r="BH144" i="17"/>
  <c r="BG144" i="17"/>
  <c r="BF144" i="17"/>
  <c r="X144" i="17"/>
  <c r="V144" i="17"/>
  <c r="T144" i="17"/>
  <c r="P144" i="17"/>
  <c r="BI142" i="17"/>
  <c r="BH142" i="17"/>
  <c r="BG142" i="17"/>
  <c r="BF142" i="17"/>
  <c r="X142" i="17"/>
  <c r="V142" i="17"/>
  <c r="T142" i="17"/>
  <c r="P142" i="17"/>
  <c r="BI140" i="17"/>
  <c r="BH140" i="17"/>
  <c r="BG140" i="17"/>
  <c r="BF140" i="17"/>
  <c r="X140" i="17"/>
  <c r="V140" i="17"/>
  <c r="T140" i="17"/>
  <c r="P140" i="17"/>
  <c r="BI138" i="17"/>
  <c r="BH138" i="17"/>
  <c r="BG138" i="17"/>
  <c r="BF138" i="17"/>
  <c r="X138" i="17"/>
  <c r="V138" i="17"/>
  <c r="T138" i="17"/>
  <c r="P138" i="17"/>
  <c r="BI136" i="17"/>
  <c r="BH136" i="17"/>
  <c r="BG136" i="17"/>
  <c r="BF136" i="17"/>
  <c r="X136" i="17"/>
  <c r="V136" i="17"/>
  <c r="T136" i="17"/>
  <c r="P136" i="17"/>
  <c r="BI134" i="17"/>
  <c r="BH134" i="17"/>
  <c r="BG134" i="17"/>
  <c r="BF134" i="17"/>
  <c r="X134" i="17"/>
  <c r="V134" i="17"/>
  <c r="T134" i="17"/>
  <c r="P134" i="17"/>
  <c r="BI132" i="17"/>
  <c r="BH132" i="17"/>
  <c r="BG132" i="17"/>
  <c r="BF132" i="17"/>
  <c r="X132" i="17"/>
  <c r="V132" i="17"/>
  <c r="T132" i="17"/>
  <c r="P132" i="17"/>
  <c r="BI130" i="17"/>
  <c r="BH130" i="17"/>
  <c r="BG130" i="17"/>
  <c r="BF130" i="17"/>
  <c r="X130" i="17"/>
  <c r="V130" i="17"/>
  <c r="T130" i="17"/>
  <c r="P130" i="17"/>
  <c r="BI128" i="17"/>
  <c r="BH128" i="17"/>
  <c r="BG128" i="17"/>
  <c r="BF128" i="17"/>
  <c r="X128" i="17"/>
  <c r="V128" i="17"/>
  <c r="T128" i="17"/>
  <c r="P128" i="17"/>
  <c r="BI126" i="17"/>
  <c r="BH126" i="17"/>
  <c r="BG126" i="17"/>
  <c r="BF126" i="17"/>
  <c r="X126" i="17"/>
  <c r="V126" i="17"/>
  <c r="T126" i="17"/>
  <c r="P126" i="17"/>
  <c r="F117" i="17"/>
  <c r="E115" i="17"/>
  <c r="F91" i="17"/>
  <c r="E89" i="17"/>
  <c r="J26" i="17"/>
  <c r="E26" i="17"/>
  <c r="J120" i="17" s="1"/>
  <c r="J25" i="17"/>
  <c r="J23" i="17"/>
  <c r="E23" i="17"/>
  <c r="J119" i="17" s="1"/>
  <c r="J22" i="17"/>
  <c r="J20" i="17"/>
  <c r="E20" i="17"/>
  <c r="F94" i="17" s="1"/>
  <c r="J19" i="17"/>
  <c r="J17" i="17"/>
  <c r="E17" i="17"/>
  <c r="F119" i="17" s="1"/>
  <c r="J16" i="17"/>
  <c r="J14" i="17"/>
  <c r="J91" i="17" s="1"/>
  <c r="E7" i="17"/>
  <c r="E111" i="17"/>
  <c r="K41" i="16"/>
  <c r="K40" i="16"/>
  <c r="BA114" i="1" s="1"/>
  <c r="K39" i="16"/>
  <c r="AZ114" i="1"/>
  <c r="BI173" i="16"/>
  <c r="BH173" i="16"/>
  <c r="BG173" i="16"/>
  <c r="BF173" i="16"/>
  <c r="X173" i="16"/>
  <c r="V173" i="16"/>
  <c r="T173" i="16"/>
  <c r="P173" i="16"/>
  <c r="BI171" i="16"/>
  <c r="BH171" i="16"/>
  <c r="BG171" i="16"/>
  <c r="BF171" i="16"/>
  <c r="X171" i="16"/>
  <c r="V171" i="16"/>
  <c r="T171" i="16"/>
  <c r="P171" i="16"/>
  <c r="BI169" i="16"/>
  <c r="BH169" i="16"/>
  <c r="BG169" i="16"/>
  <c r="BF169" i="16"/>
  <c r="X169" i="16"/>
  <c r="V169" i="16"/>
  <c r="T169" i="16"/>
  <c r="P169" i="16"/>
  <c r="BI167" i="16"/>
  <c r="BH167" i="16"/>
  <c r="BG167" i="16"/>
  <c r="BF167" i="16"/>
  <c r="X167" i="16"/>
  <c r="V167" i="16"/>
  <c r="T167" i="16"/>
  <c r="P167" i="16"/>
  <c r="BI165" i="16"/>
  <c r="BH165" i="16"/>
  <c r="BG165" i="16"/>
  <c r="BF165" i="16"/>
  <c r="X165" i="16"/>
  <c r="V165" i="16"/>
  <c r="T165" i="16"/>
  <c r="P165" i="16"/>
  <c r="BI162" i="16"/>
  <c r="BH162" i="16"/>
  <c r="BG162" i="16"/>
  <c r="BF162" i="16"/>
  <c r="X162" i="16"/>
  <c r="V162" i="16"/>
  <c r="T162" i="16"/>
  <c r="P162" i="16"/>
  <c r="BI160" i="16"/>
  <c r="BH160" i="16"/>
  <c r="BG160" i="16"/>
  <c r="BF160" i="16"/>
  <c r="X160" i="16"/>
  <c r="V160" i="16"/>
  <c r="T160" i="16"/>
  <c r="P160" i="16"/>
  <c r="BI158" i="16"/>
  <c r="BH158" i="16"/>
  <c r="BG158" i="16"/>
  <c r="BF158" i="16"/>
  <c r="X158" i="16"/>
  <c r="V158" i="16"/>
  <c r="T158" i="16"/>
  <c r="P158" i="16"/>
  <c r="BI156" i="16"/>
  <c r="BH156" i="16"/>
  <c r="BG156" i="16"/>
  <c r="BF156" i="16"/>
  <c r="X156" i="16"/>
  <c r="V156" i="16"/>
  <c r="T156" i="16"/>
  <c r="P156" i="16"/>
  <c r="BI154" i="16"/>
  <c r="BH154" i="16"/>
  <c r="BG154" i="16"/>
  <c r="BF154" i="16"/>
  <c r="X154" i="16"/>
  <c r="V154" i="16"/>
  <c r="T154" i="16"/>
  <c r="P154" i="16"/>
  <c r="BI152" i="16"/>
  <c r="BH152" i="16"/>
  <c r="BG152" i="16"/>
  <c r="BF152" i="16"/>
  <c r="X152" i="16"/>
  <c r="V152" i="16"/>
  <c r="T152" i="16"/>
  <c r="P152" i="16"/>
  <c r="BI150" i="16"/>
  <c r="BH150" i="16"/>
  <c r="BG150" i="16"/>
  <c r="BF150" i="16"/>
  <c r="X150" i="16"/>
  <c r="V150" i="16"/>
  <c r="T150" i="16"/>
  <c r="P150" i="16"/>
  <c r="BI148" i="16"/>
  <c r="BH148" i="16"/>
  <c r="BG148" i="16"/>
  <c r="BF148" i="16"/>
  <c r="X148" i="16"/>
  <c r="V148" i="16"/>
  <c r="T148" i="16"/>
  <c r="P148" i="16"/>
  <c r="BI146" i="16"/>
  <c r="BH146" i="16"/>
  <c r="BG146" i="16"/>
  <c r="BF146" i="16"/>
  <c r="X146" i="16"/>
  <c r="V146" i="16"/>
  <c r="T146" i="16"/>
  <c r="P146" i="16"/>
  <c r="BI144" i="16"/>
  <c r="BH144" i="16"/>
  <c r="BG144" i="16"/>
  <c r="BF144" i="16"/>
  <c r="X144" i="16"/>
  <c r="V144" i="16"/>
  <c r="T144" i="16"/>
  <c r="P144" i="16"/>
  <c r="BI142" i="16"/>
  <c r="BH142" i="16"/>
  <c r="BG142" i="16"/>
  <c r="BF142" i="16"/>
  <c r="X142" i="16"/>
  <c r="V142" i="16"/>
  <c r="T142" i="16"/>
  <c r="P142" i="16"/>
  <c r="BI140" i="16"/>
  <c r="BH140" i="16"/>
  <c r="BG140" i="16"/>
  <c r="BF140" i="16"/>
  <c r="X140" i="16"/>
  <c r="V140" i="16"/>
  <c r="T140" i="16"/>
  <c r="P140" i="16"/>
  <c r="BI138" i="16"/>
  <c r="BH138" i="16"/>
  <c r="BG138" i="16"/>
  <c r="BF138" i="16"/>
  <c r="X138" i="16"/>
  <c r="V138" i="16"/>
  <c r="T138" i="16"/>
  <c r="P138" i="16"/>
  <c r="BI136" i="16"/>
  <c r="BH136" i="16"/>
  <c r="BG136" i="16"/>
  <c r="BF136" i="16"/>
  <c r="X136" i="16"/>
  <c r="V136" i="16"/>
  <c r="T136" i="16"/>
  <c r="P136" i="16"/>
  <c r="BI134" i="16"/>
  <c r="BH134" i="16"/>
  <c r="BG134" i="16"/>
  <c r="BF134" i="16"/>
  <c r="X134" i="16"/>
  <c r="V134" i="16"/>
  <c r="T134" i="16"/>
  <c r="P134" i="16"/>
  <c r="BI132" i="16"/>
  <c r="BH132" i="16"/>
  <c r="BG132" i="16"/>
  <c r="BF132" i="16"/>
  <c r="X132" i="16"/>
  <c r="V132" i="16"/>
  <c r="T132" i="16"/>
  <c r="P132" i="16"/>
  <c r="BI130" i="16"/>
  <c r="BH130" i="16"/>
  <c r="BG130" i="16"/>
  <c r="BF130" i="16"/>
  <c r="X130" i="16"/>
  <c r="V130" i="16"/>
  <c r="T130" i="16"/>
  <c r="P130" i="16"/>
  <c r="BI128" i="16"/>
  <c r="BH128" i="16"/>
  <c r="BG128" i="16"/>
  <c r="BF128" i="16"/>
  <c r="X128" i="16"/>
  <c r="V128" i="16"/>
  <c r="T128" i="16"/>
  <c r="P128" i="16"/>
  <c r="BI126" i="16"/>
  <c r="BH126" i="16"/>
  <c r="BG126" i="16"/>
  <c r="BF126" i="16"/>
  <c r="X126" i="16"/>
  <c r="V126" i="16"/>
  <c r="T126" i="16"/>
  <c r="P126" i="16"/>
  <c r="F117" i="16"/>
  <c r="E115" i="16"/>
  <c r="F91" i="16"/>
  <c r="E89" i="16"/>
  <c r="J26" i="16"/>
  <c r="E26" i="16"/>
  <c r="J94" i="16"/>
  <c r="J25" i="16"/>
  <c r="J23" i="16"/>
  <c r="E23" i="16"/>
  <c r="J119" i="16"/>
  <c r="J22" i="16"/>
  <c r="J20" i="16"/>
  <c r="E20" i="16"/>
  <c r="F120" i="16"/>
  <c r="J19" i="16"/>
  <c r="J17" i="16"/>
  <c r="E17" i="16"/>
  <c r="F93" i="16"/>
  <c r="J16" i="16"/>
  <c r="J14" i="16"/>
  <c r="J117" i="16" s="1"/>
  <c r="E7" i="16"/>
  <c r="E85" i="16"/>
  <c r="K41" i="15"/>
  <c r="K40" i="15"/>
  <c r="BA112" i="1"/>
  <c r="K39" i="15"/>
  <c r="AZ112" i="1" s="1"/>
  <c r="BI210" i="15"/>
  <c r="BH210" i="15"/>
  <c r="BG210" i="15"/>
  <c r="BF210" i="15"/>
  <c r="X210" i="15"/>
  <c r="V210" i="15"/>
  <c r="T210" i="15"/>
  <c r="P210" i="15"/>
  <c r="BI208" i="15"/>
  <c r="BH208" i="15"/>
  <c r="BG208" i="15"/>
  <c r="BF208" i="15"/>
  <c r="X208" i="15"/>
  <c r="V208" i="15"/>
  <c r="T208" i="15"/>
  <c r="P208" i="15"/>
  <c r="BI204" i="15"/>
  <c r="BH204" i="15"/>
  <c r="BG204" i="15"/>
  <c r="BF204" i="15"/>
  <c r="X204" i="15"/>
  <c r="V204" i="15"/>
  <c r="T204" i="15"/>
  <c r="P204" i="15"/>
  <c r="BI202" i="15"/>
  <c r="BH202" i="15"/>
  <c r="BG202" i="15"/>
  <c r="BF202" i="15"/>
  <c r="X202" i="15"/>
  <c r="V202" i="15"/>
  <c r="T202" i="15"/>
  <c r="P202" i="15"/>
  <c r="BI200" i="15"/>
  <c r="BH200" i="15"/>
  <c r="BG200" i="15"/>
  <c r="BF200" i="15"/>
  <c r="X200" i="15"/>
  <c r="V200" i="15"/>
  <c r="T200" i="15"/>
  <c r="P200" i="15"/>
  <c r="BI198" i="15"/>
  <c r="BH198" i="15"/>
  <c r="BG198" i="15"/>
  <c r="BF198" i="15"/>
  <c r="X198" i="15"/>
  <c r="V198" i="15"/>
  <c r="T198" i="15"/>
  <c r="P198" i="15"/>
  <c r="BI196" i="15"/>
  <c r="BH196" i="15"/>
  <c r="BG196" i="15"/>
  <c r="BF196" i="15"/>
  <c r="X196" i="15"/>
  <c r="V196" i="15"/>
  <c r="T196" i="15"/>
  <c r="P196" i="15"/>
  <c r="BI194" i="15"/>
  <c r="BH194" i="15"/>
  <c r="BG194" i="15"/>
  <c r="BF194" i="15"/>
  <c r="X194" i="15"/>
  <c r="V194" i="15"/>
  <c r="T194" i="15"/>
  <c r="P194" i="15"/>
  <c r="BI192" i="15"/>
  <c r="BH192" i="15"/>
  <c r="BG192" i="15"/>
  <c r="BF192" i="15"/>
  <c r="X192" i="15"/>
  <c r="V192" i="15"/>
  <c r="T192" i="15"/>
  <c r="P192" i="15"/>
  <c r="BI190" i="15"/>
  <c r="BH190" i="15"/>
  <c r="BG190" i="15"/>
  <c r="BF190" i="15"/>
  <c r="X190" i="15"/>
  <c r="V190" i="15"/>
  <c r="T190" i="15"/>
  <c r="P190" i="15"/>
  <c r="BI188" i="15"/>
  <c r="BH188" i="15"/>
  <c r="BG188" i="15"/>
  <c r="BF188" i="15"/>
  <c r="X188" i="15"/>
  <c r="V188" i="15"/>
  <c r="T188" i="15"/>
  <c r="P188" i="15"/>
  <c r="BI186" i="15"/>
  <c r="BH186" i="15"/>
  <c r="BG186" i="15"/>
  <c r="BF186" i="15"/>
  <c r="X186" i="15"/>
  <c r="V186" i="15"/>
  <c r="T186" i="15"/>
  <c r="P186" i="15"/>
  <c r="BI183" i="15"/>
  <c r="BH183" i="15"/>
  <c r="BG183" i="15"/>
  <c r="BF183" i="15"/>
  <c r="X183" i="15"/>
  <c r="V183" i="15"/>
  <c r="T183" i="15"/>
  <c r="P183" i="15"/>
  <c r="BI181" i="15"/>
  <c r="BH181" i="15"/>
  <c r="BG181" i="15"/>
  <c r="BF181" i="15"/>
  <c r="X181" i="15"/>
  <c r="V181" i="15"/>
  <c r="T181" i="15"/>
  <c r="P181" i="15"/>
  <c r="BI179" i="15"/>
  <c r="BH179" i="15"/>
  <c r="BG179" i="15"/>
  <c r="BF179" i="15"/>
  <c r="X179" i="15"/>
  <c r="V179" i="15"/>
  <c r="T179" i="15"/>
  <c r="P179" i="15"/>
  <c r="BI176" i="15"/>
  <c r="BH176" i="15"/>
  <c r="BG176" i="15"/>
  <c r="BF176" i="15"/>
  <c r="X176" i="15"/>
  <c r="V176" i="15"/>
  <c r="T176" i="15"/>
  <c r="P176" i="15"/>
  <c r="BI174" i="15"/>
  <c r="BH174" i="15"/>
  <c r="BG174" i="15"/>
  <c r="BF174" i="15"/>
  <c r="X174" i="15"/>
  <c r="V174" i="15"/>
  <c r="T174" i="15"/>
  <c r="P174" i="15"/>
  <c r="BI172" i="15"/>
  <c r="BH172" i="15"/>
  <c r="BG172" i="15"/>
  <c r="BF172" i="15"/>
  <c r="X172" i="15"/>
  <c r="V172" i="15"/>
  <c r="T172" i="15"/>
  <c r="P172" i="15"/>
  <c r="BI170" i="15"/>
  <c r="BH170" i="15"/>
  <c r="BG170" i="15"/>
  <c r="BF170" i="15"/>
  <c r="X170" i="15"/>
  <c r="V170" i="15"/>
  <c r="T170" i="15"/>
  <c r="P170" i="15"/>
  <c r="BI168" i="15"/>
  <c r="BH168" i="15"/>
  <c r="BG168" i="15"/>
  <c r="BF168" i="15"/>
  <c r="X168" i="15"/>
  <c r="V168" i="15"/>
  <c r="T168" i="15"/>
  <c r="P168" i="15"/>
  <c r="BI166" i="15"/>
  <c r="BH166" i="15"/>
  <c r="BG166" i="15"/>
  <c r="BF166" i="15"/>
  <c r="X166" i="15"/>
  <c r="V166" i="15"/>
  <c r="T166" i="15"/>
  <c r="P166" i="15"/>
  <c r="BI162" i="15"/>
  <c r="BH162" i="15"/>
  <c r="BG162" i="15"/>
  <c r="BF162" i="15"/>
  <c r="X162" i="15"/>
  <c r="V162" i="15"/>
  <c r="T162" i="15"/>
  <c r="P162" i="15"/>
  <c r="BI160" i="15"/>
  <c r="BH160" i="15"/>
  <c r="BG160" i="15"/>
  <c r="BF160" i="15"/>
  <c r="X160" i="15"/>
  <c r="V160" i="15"/>
  <c r="T160" i="15"/>
  <c r="P160" i="15"/>
  <c r="BI158" i="15"/>
  <c r="BH158" i="15"/>
  <c r="BG158" i="15"/>
  <c r="BF158" i="15"/>
  <c r="X158" i="15"/>
  <c r="V158" i="15"/>
  <c r="T158" i="15"/>
  <c r="P158" i="15"/>
  <c r="BI156" i="15"/>
  <c r="BH156" i="15"/>
  <c r="BG156" i="15"/>
  <c r="BF156" i="15"/>
  <c r="X156" i="15"/>
  <c r="V156" i="15"/>
  <c r="T156" i="15"/>
  <c r="P156" i="15"/>
  <c r="BI154" i="15"/>
  <c r="BH154" i="15"/>
  <c r="BG154" i="15"/>
  <c r="BF154" i="15"/>
  <c r="X154" i="15"/>
  <c r="V154" i="15"/>
  <c r="T154" i="15"/>
  <c r="P154" i="15"/>
  <c r="BI152" i="15"/>
  <c r="BH152" i="15"/>
  <c r="BG152" i="15"/>
  <c r="BF152" i="15"/>
  <c r="X152" i="15"/>
  <c r="V152" i="15"/>
  <c r="T152" i="15"/>
  <c r="P152" i="15"/>
  <c r="BI150" i="15"/>
  <c r="BH150" i="15"/>
  <c r="BG150" i="15"/>
  <c r="BF150" i="15"/>
  <c r="X150" i="15"/>
  <c r="V150" i="15"/>
  <c r="T150" i="15"/>
  <c r="P150" i="15"/>
  <c r="BI148" i="15"/>
  <c r="BH148" i="15"/>
  <c r="BG148" i="15"/>
  <c r="BF148" i="15"/>
  <c r="X148" i="15"/>
  <c r="V148" i="15"/>
  <c r="T148" i="15"/>
  <c r="P148" i="15"/>
  <c r="BI146" i="15"/>
  <c r="BH146" i="15"/>
  <c r="BG146" i="15"/>
  <c r="BF146" i="15"/>
  <c r="X146" i="15"/>
  <c r="V146" i="15"/>
  <c r="T146" i="15"/>
  <c r="P146" i="15"/>
  <c r="BI144" i="15"/>
  <c r="BH144" i="15"/>
  <c r="BG144" i="15"/>
  <c r="BF144" i="15"/>
  <c r="X144" i="15"/>
  <c r="V144" i="15"/>
  <c r="T144" i="15"/>
  <c r="P144" i="15"/>
  <c r="BI142" i="15"/>
  <c r="BH142" i="15"/>
  <c r="BG142" i="15"/>
  <c r="BF142" i="15"/>
  <c r="X142" i="15"/>
  <c r="V142" i="15"/>
  <c r="T142" i="15"/>
  <c r="P142" i="15"/>
  <c r="BI140" i="15"/>
  <c r="BH140" i="15"/>
  <c r="BG140" i="15"/>
  <c r="BF140" i="15"/>
  <c r="X140" i="15"/>
  <c r="V140" i="15"/>
  <c r="T140" i="15"/>
  <c r="P140" i="15"/>
  <c r="BI138" i="15"/>
  <c r="BH138" i="15"/>
  <c r="BG138" i="15"/>
  <c r="BF138" i="15"/>
  <c r="X138" i="15"/>
  <c r="V138" i="15"/>
  <c r="T138" i="15"/>
  <c r="P138" i="15"/>
  <c r="BI136" i="15"/>
  <c r="BH136" i="15"/>
  <c r="BG136" i="15"/>
  <c r="BF136" i="15"/>
  <c r="X136" i="15"/>
  <c r="V136" i="15"/>
  <c r="T136" i="15"/>
  <c r="P136" i="15"/>
  <c r="BI134" i="15"/>
  <c r="BH134" i="15"/>
  <c r="BG134" i="15"/>
  <c r="BF134" i="15"/>
  <c r="X134" i="15"/>
  <c r="V134" i="15"/>
  <c r="T134" i="15"/>
  <c r="P134" i="15"/>
  <c r="BI132" i="15"/>
  <c r="BH132" i="15"/>
  <c r="BG132" i="15"/>
  <c r="BF132" i="15"/>
  <c r="X132" i="15"/>
  <c r="V132" i="15"/>
  <c r="T132" i="15"/>
  <c r="P132" i="15"/>
  <c r="BI129" i="15"/>
  <c r="BH129" i="15"/>
  <c r="BG129" i="15"/>
  <c r="BF129" i="15"/>
  <c r="X129" i="15"/>
  <c r="V129" i="15"/>
  <c r="T129" i="15"/>
  <c r="P129" i="15"/>
  <c r="BI126" i="15"/>
  <c r="BH126" i="15"/>
  <c r="BG126" i="15"/>
  <c r="BF126" i="15"/>
  <c r="X126" i="15"/>
  <c r="V126" i="15"/>
  <c r="T126" i="15"/>
  <c r="P126" i="15"/>
  <c r="F119" i="15"/>
  <c r="E117" i="15"/>
  <c r="F91" i="15"/>
  <c r="E89" i="15"/>
  <c r="J26" i="15"/>
  <c r="E26" i="15"/>
  <c r="J122" i="15"/>
  <c r="J25" i="15"/>
  <c r="J23" i="15"/>
  <c r="E23" i="15"/>
  <c r="J93" i="15"/>
  <c r="J22" i="15"/>
  <c r="J20" i="15"/>
  <c r="E20" i="15"/>
  <c r="F122" i="15"/>
  <c r="J19" i="15"/>
  <c r="J17" i="15"/>
  <c r="E17" i="15"/>
  <c r="F121" i="15"/>
  <c r="J16" i="15"/>
  <c r="J14" i="15"/>
  <c r="J91" i="15" s="1"/>
  <c r="E7" i="15"/>
  <c r="E113" i="15" s="1"/>
  <c r="K41" i="14"/>
  <c r="K40" i="14"/>
  <c r="BA110" i="1"/>
  <c r="K39" i="14"/>
  <c r="AZ110" i="1"/>
  <c r="BI195" i="14"/>
  <c r="BH195" i="14"/>
  <c r="BG195" i="14"/>
  <c r="BF195" i="14"/>
  <c r="X195" i="14"/>
  <c r="V195" i="14"/>
  <c r="T195" i="14"/>
  <c r="P195" i="14"/>
  <c r="BI193" i="14"/>
  <c r="BH193" i="14"/>
  <c r="BG193" i="14"/>
  <c r="BF193" i="14"/>
  <c r="X193" i="14"/>
  <c r="V193" i="14"/>
  <c r="T193" i="14"/>
  <c r="P193" i="14"/>
  <c r="BI191" i="14"/>
  <c r="BH191" i="14"/>
  <c r="BG191" i="14"/>
  <c r="BF191" i="14"/>
  <c r="X191" i="14"/>
  <c r="V191" i="14"/>
  <c r="T191" i="14"/>
  <c r="P191" i="14"/>
  <c r="BI188" i="14"/>
  <c r="BH188" i="14"/>
  <c r="BG188" i="14"/>
  <c r="BF188" i="14"/>
  <c r="X188" i="14"/>
  <c r="V188" i="14"/>
  <c r="T188" i="14"/>
  <c r="P188" i="14"/>
  <c r="BI186" i="14"/>
  <c r="BH186" i="14"/>
  <c r="BG186" i="14"/>
  <c r="BF186" i="14"/>
  <c r="X186" i="14"/>
  <c r="V186" i="14"/>
  <c r="T186" i="14"/>
  <c r="P186" i="14"/>
  <c r="BI184" i="14"/>
  <c r="BH184" i="14"/>
  <c r="BG184" i="14"/>
  <c r="BF184" i="14"/>
  <c r="X184" i="14"/>
  <c r="V184" i="14"/>
  <c r="T184" i="14"/>
  <c r="P184" i="14"/>
  <c r="BI182" i="14"/>
  <c r="BH182" i="14"/>
  <c r="BG182" i="14"/>
  <c r="BF182" i="14"/>
  <c r="X182" i="14"/>
  <c r="V182" i="14"/>
  <c r="T182" i="14"/>
  <c r="P182" i="14"/>
  <c r="BI180" i="14"/>
  <c r="BH180" i="14"/>
  <c r="BG180" i="14"/>
  <c r="BF180" i="14"/>
  <c r="X180" i="14"/>
  <c r="V180" i="14"/>
  <c r="T180" i="14"/>
  <c r="P180" i="14"/>
  <c r="BI178" i="14"/>
  <c r="BH178" i="14"/>
  <c r="BG178" i="14"/>
  <c r="BF178" i="14"/>
  <c r="X178" i="14"/>
  <c r="V178" i="14"/>
  <c r="T178" i="14"/>
  <c r="P178" i="14"/>
  <c r="BI176" i="14"/>
  <c r="BH176" i="14"/>
  <c r="BG176" i="14"/>
  <c r="BF176" i="14"/>
  <c r="X176" i="14"/>
  <c r="V176" i="14"/>
  <c r="T176" i="14"/>
  <c r="P176" i="14"/>
  <c r="BI174" i="14"/>
  <c r="BH174" i="14"/>
  <c r="BG174" i="14"/>
  <c r="BF174" i="14"/>
  <c r="X174" i="14"/>
  <c r="V174" i="14"/>
  <c r="T174" i="14"/>
  <c r="P174" i="14"/>
  <c r="BI170" i="14"/>
  <c r="BH170" i="14"/>
  <c r="BG170" i="14"/>
  <c r="BF170" i="14"/>
  <c r="X170" i="14"/>
  <c r="V170" i="14"/>
  <c r="T170" i="14"/>
  <c r="P170" i="14"/>
  <c r="BI168" i="14"/>
  <c r="BH168" i="14"/>
  <c r="BG168" i="14"/>
  <c r="BF168" i="14"/>
  <c r="X168" i="14"/>
  <c r="V168" i="14"/>
  <c r="T168" i="14"/>
  <c r="P168" i="14"/>
  <c r="BI165" i="14"/>
  <c r="BH165" i="14"/>
  <c r="BG165" i="14"/>
  <c r="BF165" i="14"/>
  <c r="X165" i="14"/>
  <c r="V165" i="14"/>
  <c r="T165" i="14"/>
  <c r="P165" i="14"/>
  <c r="BI163" i="14"/>
  <c r="BH163" i="14"/>
  <c r="BG163" i="14"/>
  <c r="BF163" i="14"/>
  <c r="X163" i="14"/>
  <c r="V163" i="14"/>
  <c r="T163" i="14"/>
  <c r="P163" i="14"/>
  <c r="BI161" i="14"/>
  <c r="BH161" i="14"/>
  <c r="BG161" i="14"/>
  <c r="BF161" i="14"/>
  <c r="X161" i="14"/>
  <c r="V161" i="14"/>
  <c r="T161" i="14"/>
  <c r="P161" i="14"/>
  <c r="BI158" i="14"/>
  <c r="BH158" i="14"/>
  <c r="BG158" i="14"/>
  <c r="BF158" i="14"/>
  <c r="X158" i="14"/>
  <c r="V158" i="14"/>
  <c r="T158" i="14"/>
  <c r="P158" i="14"/>
  <c r="BI155" i="14"/>
  <c r="BH155" i="14"/>
  <c r="BG155" i="14"/>
  <c r="BF155" i="14"/>
  <c r="X155" i="14"/>
  <c r="V155" i="14"/>
  <c r="T155" i="14"/>
  <c r="P155" i="14"/>
  <c r="BI153" i="14"/>
  <c r="BH153" i="14"/>
  <c r="BG153" i="14"/>
  <c r="BF153" i="14"/>
  <c r="X153" i="14"/>
  <c r="V153" i="14"/>
  <c r="T153" i="14"/>
  <c r="P153" i="14"/>
  <c r="BI150" i="14"/>
  <c r="BH150" i="14"/>
  <c r="BG150" i="14"/>
  <c r="BF150" i="14"/>
  <c r="X150" i="14"/>
  <c r="V150" i="14"/>
  <c r="T150" i="14"/>
  <c r="P150" i="14"/>
  <c r="BI148" i="14"/>
  <c r="BH148" i="14"/>
  <c r="BG148" i="14"/>
  <c r="BF148" i="14"/>
  <c r="X148" i="14"/>
  <c r="V148" i="14"/>
  <c r="T148" i="14"/>
  <c r="P148" i="14"/>
  <c r="BI146" i="14"/>
  <c r="BH146" i="14"/>
  <c r="BG146" i="14"/>
  <c r="BF146" i="14"/>
  <c r="X146" i="14"/>
  <c r="V146" i="14"/>
  <c r="T146" i="14"/>
  <c r="P146" i="14"/>
  <c r="BI144" i="14"/>
  <c r="BH144" i="14"/>
  <c r="BG144" i="14"/>
  <c r="BF144" i="14"/>
  <c r="X144" i="14"/>
  <c r="V144" i="14"/>
  <c r="T144" i="14"/>
  <c r="P144" i="14"/>
  <c r="BI139" i="14"/>
  <c r="BH139" i="14"/>
  <c r="BG139" i="14"/>
  <c r="BF139" i="14"/>
  <c r="X139" i="14"/>
  <c r="X138" i="14"/>
  <c r="V139" i="14"/>
  <c r="V138" i="14" s="1"/>
  <c r="T139" i="14"/>
  <c r="T138" i="14"/>
  <c r="P139" i="14"/>
  <c r="BI136" i="14"/>
  <c r="BH136" i="14"/>
  <c r="BG136" i="14"/>
  <c r="BF136" i="14"/>
  <c r="X136" i="14"/>
  <c r="V136" i="14"/>
  <c r="T136" i="14"/>
  <c r="P136" i="14"/>
  <c r="BI134" i="14"/>
  <c r="BH134" i="14"/>
  <c r="BG134" i="14"/>
  <c r="BF134" i="14"/>
  <c r="X134" i="14"/>
  <c r="V134" i="14"/>
  <c r="T134" i="14"/>
  <c r="P134" i="14"/>
  <c r="BI132" i="14"/>
  <c r="BH132" i="14"/>
  <c r="BG132" i="14"/>
  <c r="BF132" i="14"/>
  <c r="X132" i="14"/>
  <c r="V132" i="14"/>
  <c r="T132" i="14"/>
  <c r="P132" i="14"/>
  <c r="BI130" i="14"/>
  <c r="BH130" i="14"/>
  <c r="BG130" i="14"/>
  <c r="BF130" i="14"/>
  <c r="X130" i="14"/>
  <c r="V130" i="14"/>
  <c r="T130" i="14"/>
  <c r="P130" i="14"/>
  <c r="F121" i="14"/>
  <c r="E119" i="14"/>
  <c r="F91" i="14"/>
  <c r="E89" i="14"/>
  <c r="J26" i="14"/>
  <c r="E26" i="14"/>
  <c r="J94" i="14"/>
  <c r="J25" i="14"/>
  <c r="J23" i="14"/>
  <c r="E23" i="14"/>
  <c r="J123" i="14"/>
  <c r="J22" i="14"/>
  <c r="J20" i="14"/>
  <c r="E20" i="14"/>
  <c r="F94" i="14"/>
  <c r="J19" i="14"/>
  <c r="J17" i="14"/>
  <c r="E17" i="14"/>
  <c r="F123" i="14"/>
  <c r="J16" i="14"/>
  <c r="J14" i="14"/>
  <c r="J91" i="14" s="1"/>
  <c r="E7" i="14"/>
  <c r="E115" i="14" s="1"/>
  <c r="K41" i="13"/>
  <c r="K40" i="13"/>
  <c r="BA108" i="1"/>
  <c r="K39" i="13"/>
  <c r="AZ108" i="1" s="1"/>
  <c r="BI138" i="13"/>
  <c r="BH138" i="13"/>
  <c r="BG138" i="13"/>
  <c r="BF138" i="13"/>
  <c r="X138" i="13"/>
  <c r="V138" i="13"/>
  <c r="T138" i="13"/>
  <c r="P138" i="13"/>
  <c r="BI135" i="13"/>
  <c r="BH135" i="13"/>
  <c r="BG135" i="13"/>
  <c r="BF135" i="13"/>
  <c r="X135" i="13"/>
  <c r="V135" i="13"/>
  <c r="T135" i="13"/>
  <c r="P135" i="13"/>
  <c r="BI132" i="13"/>
  <c r="BH132" i="13"/>
  <c r="BG132" i="13"/>
  <c r="BF132" i="13"/>
  <c r="X132" i="13"/>
  <c r="V132" i="13"/>
  <c r="T132" i="13"/>
  <c r="P132" i="13"/>
  <c r="BI129" i="13"/>
  <c r="BH129" i="13"/>
  <c r="BG129" i="13"/>
  <c r="BF129" i="13"/>
  <c r="X129" i="13"/>
  <c r="V129" i="13"/>
  <c r="T129" i="13"/>
  <c r="P129" i="13"/>
  <c r="BI126" i="13"/>
  <c r="BH126" i="13"/>
  <c r="BG126" i="13"/>
  <c r="BF126" i="13"/>
  <c r="X126" i="13"/>
  <c r="V126" i="13"/>
  <c r="T126" i="13"/>
  <c r="P126" i="13"/>
  <c r="BI123" i="13"/>
  <c r="BH123" i="13"/>
  <c r="BG123" i="13"/>
  <c r="BF123" i="13"/>
  <c r="X123" i="13"/>
  <c r="V123" i="13"/>
  <c r="T123" i="13"/>
  <c r="P123" i="13"/>
  <c r="F115" i="13"/>
  <c r="E113" i="13"/>
  <c r="F91" i="13"/>
  <c r="E89" i="13"/>
  <c r="J26" i="13"/>
  <c r="E26" i="13"/>
  <c r="J118" i="13" s="1"/>
  <c r="J25" i="13"/>
  <c r="J23" i="13"/>
  <c r="E23" i="13"/>
  <c r="J93" i="13" s="1"/>
  <c r="J22" i="13"/>
  <c r="J20" i="13"/>
  <c r="E20" i="13"/>
  <c r="F94" i="13" s="1"/>
  <c r="J19" i="13"/>
  <c r="J17" i="13"/>
  <c r="E17" i="13"/>
  <c r="F117" i="13" s="1"/>
  <c r="J16" i="13"/>
  <c r="J14" i="13"/>
  <c r="J115" i="13" s="1"/>
  <c r="E7" i="13"/>
  <c r="E109" i="13"/>
  <c r="K41" i="12"/>
  <c r="K40" i="12"/>
  <c r="BA107" i="1" s="1"/>
  <c r="K39" i="12"/>
  <c r="AZ107" i="1" s="1"/>
  <c r="BI144" i="12"/>
  <c r="BH144" i="12"/>
  <c r="BG144" i="12"/>
  <c r="BF144" i="12"/>
  <c r="X144" i="12"/>
  <c r="V144" i="12"/>
  <c r="T144" i="12"/>
  <c r="P144" i="12"/>
  <c r="BI141" i="12"/>
  <c r="BH141" i="12"/>
  <c r="BG141" i="12"/>
  <c r="BF141" i="12"/>
  <c r="X141" i="12"/>
  <c r="V141" i="12"/>
  <c r="T141" i="12"/>
  <c r="P141" i="12"/>
  <c r="BI138" i="12"/>
  <c r="BH138" i="12"/>
  <c r="BG138" i="12"/>
  <c r="BF138" i="12"/>
  <c r="X138" i="12"/>
  <c r="V138" i="12"/>
  <c r="T138" i="12"/>
  <c r="P138" i="12"/>
  <c r="BI135" i="12"/>
  <c r="BH135" i="12"/>
  <c r="BG135" i="12"/>
  <c r="BF135" i="12"/>
  <c r="X135" i="12"/>
  <c r="V135" i="12"/>
  <c r="T135" i="12"/>
  <c r="P135" i="12"/>
  <c r="BI132" i="12"/>
  <c r="BH132" i="12"/>
  <c r="BG132" i="12"/>
  <c r="BF132" i="12"/>
  <c r="X132" i="12"/>
  <c r="V132" i="12"/>
  <c r="T132" i="12"/>
  <c r="P132" i="12"/>
  <c r="BI129" i="12"/>
  <c r="BH129" i="12"/>
  <c r="BG129" i="12"/>
  <c r="BF129" i="12"/>
  <c r="X129" i="12"/>
  <c r="V129" i="12"/>
  <c r="T129" i="12"/>
  <c r="P129" i="12"/>
  <c r="BI126" i="12"/>
  <c r="BH126" i="12"/>
  <c r="BG126" i="12"/>
  <c r="BF126" i="12"/>
  <c r="X126" i="12"/>
  <c r="V126" i="12"/>
  <c r="T126" i="12"/>
  <c r="P126" i="12"/>
  <c r="BI123" i="12"/>
  <c r="BH123" i="12"/>
  <c r="BG123" i="12"/>
  <c r="BF123" i="12"/>
  <c r="X123" i="12"/>
  <c r="V123" i="12"/>
  <c r="T123" i="12"/>
  <c r="P123" i="12"/>
  <c r="F115" i="12"/>
  <c r="E113" i="12"/>
  <c r="F91" i="12"/>
  <c r="E89" i="12"/>
  <c r="J26" i="12"/>
  <c r="E26" i="12"/>
  <c r="J118" i="12"/>
  <c r="J25" i="12"/>
  <c r="J23" i="12"/>
  <c r="E23" i="12"/>
  <c r="J93" i="12"/>
  <c r="J22" i="12"/>
  <c r="J20" i="12"/>
  <c r="E20" i="12"/>
  <c r="F94" i="12"/>
  <c r="J19" i="12"/>
  <c r="J17" i="12"/>
  <c r="E17" i="12"/>
  <c r="F117" i="12"/>
  <c r="J16" i="12"/>
  <c r="J14" i="12"/>
  <c r="J91" i="12" s="1"/>
  <c r="E7" i="12"/>
  <c r="E109" i="12" s="1"/>
  <c r="K41" i="11"/>
  <c r="K40" i="11"/>
  <c r="BA106" i="1"/>
  <c r="K39" i="11"/>
  <c r="AZ106" i="1"/>
  <c r="BI126" i="11"/>
  <c r="BH126" i="11"/>
  <c r="BG126" i="11"/>
  <c r="BF126" i="11"/>
  <c r="X126" i="11"/>
  <c r="V126" i="11"/>
  <c r="T126" i="11"/>
  <c r="P126" i="11"/>
  <c r="BI123" i="11"/>
  <c r="BH123" i="11"/>
  <c r="BG123" i="11"/>
  <c r="BF123" i="11"/>
  <c r="X123" i="11"/>
  <c r="V123" i="11"/>
  <c r="T123" i="11"/>
  <c r="P123" i="11"/>
  <c r="F115" i="11"/>
  <c r="E113" i="11"/>
  <c r="F91" i="11"/>
  <c r="E89" i="11"/>
  <c r="J26" i="11"/>
  <c r="E26" i="11"/>
  <c r="J118" i="11" s="1"/>
  <c r="J25" i="11"/>
  <c r="J23" i="11"/>
  <c r="E23" i="11"/>
  <c r="J117" i="11" s="1"/>
  <c r="J22" i="11"/>
  <c r="J20" i="11"/>
  <c r="E20" i="11"/>
  <c r="F118" i="11" s="1"/>
  <c r="J19" i="11"/>
  <c r="J17" i="11"/>
  <c r="E17" i="11"/>
  <c r="F93" i="11" s="1"/>
  <c r="J16" i="11"/>
  <c r="J14" i="11"/>
  <c r="J115" i="11"/>
  <c r="E7" i="11"/>
  <c r="E85" i="11"/>
  <c r="K41" i="10"/>
  <c r="K40" i="10"/>
  <c r="BA105" i="1" s="1"/>
  <c r="K39" i="10"/>
  <c r="AZ105" i="1" s="1"/>
  <c r="BI135" i="10"/>
  <c r="BH135" i="10"/>
  <c r="BG135" i="10"/>
  <c r="BF135" i="10"/>
  <c r="X135" i="10"/>
  <c r="V135" i="10"/>
  <c r="T135" i="10"/>
  <c r="P135" i="10"/>
  <c r="BI132" i="10"/>
  <c r="BH132" i="10"/>
  <c r="BG132" i="10"/>
  <c r="BF132" i="10"/>
  <c r="X132" i="10"/>
  <c r="V132" i="10"/>
  <c r="T132" i="10"/>
  <c r="P132" i="10"/>
  <c r="BI129" i="10"/>
  <c r="BH129" i="10"/>
  <c r="BG129" i="10"/>
  <c r="BF129" i="10"/>
  <c r="X129" i="10"/>
  <c r="V129" i="10"/>
  <c r="T129" i="10"/>
  <c r="P129" i="10"/>
  <c r="BI126" i="10"/>
  <c r="BH126" i="10"/>
  <c r="BG126" i="10"/>
  <c r="BF126" i="10"/>
  <c r="X126" i="10"/>
  <c r="V126" i="10"/>
  <c r="T126" i="10"/>
  <c r="P126" i="10"/>
  <c r="BI123" i="10"/>
  <c r="BH123" i="10"/>
  <c r="BG123" i="10"/>
  <c r="BF123" i="10"/>
  <c r="X123" i="10"/>
  <c r="V123" i="10"/>
  <c r="T123" i="10"/>
  <c r="P123" i="10"/>
  <c r="F115" i="10"/>
  <c r="E113" i="10"/>
  <c r="F91" i="10"/>
  <c r="E89" i="10"/>
  <c r="J26" i="10"/>
  <c r="E26" i="10"/>
  <c r="J94" i="10"/>
  <c r="J25" i="10"/>
  <c r="J23" i="10"/>
  <c r="E23" i="10"/>
  <c r="J117" i="10"/>
  <c r="J22" i="10"/>
  <c r="J20" i="10"/>
  <c r="E20" i="10"/>
  <c r="F118" i="10"/>
  <c r="J19" i="10"/>
  <c r="J17" i="10"/>
  <c r="E17" i="10"/>
  <c r="F93" i="10"/>
  <c r="J16" i="10"/>
  <c r="J14" i="10"/>
  <c r="J115" i="10" s="1"/>
  <c r="E7" i="10"/>
  <c r="E109" i="10" s="1"/>
  <c r="K41" i="9"/>
  <c r="K40" i="9"/>
  <c r="BA104" i="1"/>
  <c r="K39" i="9"/>
  <c r="AZ104" i="1"/>
  <c r="BI138" i="9"/>
  <c r="BH138" i="9"/>
  <c r="BG138" i="9"/>
  <c r="BF138" i="9"/>
  <c r="X138" i="9"/>
  <c r="V138" i="9"/>
  <c r="T138" i="9"/>
  <c r="P138" i="9"/>
  <c r="BI135" i="9"/>
  <c r="BH135" i="9"/>
  <c r="BG135" i="9"/>
  <c r="BF135" i="9"/>
  <c r="X135" i="9"/>
  <c r="V135" i="9"/>
  <c r="T135" i="9"/>
  <c r="P135" i="9"/>
  <c r="BI132" i="9"/>
  <c r="BH132" i="9"/>
  <c r="BG132" i="9"/>
  <c r="BF132" i="9"/>
  <c r="X132" i="9"/>
  <c r="V132" i="9"/>
  <c r="T132" i="9"/>
  <c r="P132" i="9"/>
  <c r="BI129" i="9"/>
  <c r="BH129" i="9"/>
  <c r="BG129" i="9"/>
  <c r="BF129" i="9"/>
  <c r="X129" i="9"/>
  <c r="V129" i="9"/>
  <c r="T129" i="9"/>
  <c r="P129" i="9"/>
  <c r="BI126" i="9"/>
  <c r="BH126" i="9"/>
  <c r="BG126" i="9"/>
  <c r="BF126" i="9"/>
  <c r="X126" i="9"/>
  <c r="V126" i="9"/>
  <c r="T126" i="9"/>
  <c r="P126" i="9"/>
  <c r="BI123" i="9"/>
  <c r="BH123" i="9"/>
  <c r="BG123" i="9"/>
  <c r="BF123" i="9"/>
  <c r="X123" i="9"/>
  <c r="V123" i="9"/>
  <c r="T123" i="9"/>
  <c r="P123" i="9"/>
  <c r="F115" i="9"/>
  <c r="E113" i="9"/>
  <c r="F91" i="9"/>
  <c r="E89" i="9"/>
  <c r="J26" i="9"/>
  <c r="E26" i="9"/>
  <c r="J94" i="9" s="1"/>
  <c r="J25" i="9"/>
  <c r="J23" i="9"/>
  <c r="E23" i="9"/>
  <c r="J117" i="9" s="1"/>
  <c r="J22" i="9"/>
  <c r="J20" i="9"/>
  <c r="E20" i="9"/>
  <c r="F118" i="9" s="1"/>
  <c r="J19" i="9"/>
  <c r="J17" i="9"/>
  <c r="E17" i="9"/>
  <c r="F117" i="9" s="1"/>
  <c r="J16" i="9"/>
  <c r="J14" i="9"/>
  <c r="J115" i="9"/>
  <c r="E7" i="9"/>
  <c r="E85" i="9"/>
  <c r="K41" i="8"/>
  <c r="K40" i="8"/>
  <c r="BA102" i="1" s="1"/>
  <c r="K39" i="8"/>
  <c r="AZ102" i="1"/>
  <c r="BI130" i="8"/>
  <c r="BH130" i="8"/>
  <c r="BG130" i="8"/>
  <c r="BF130" i="8"/>
  <c r="X130" i="8"/>
  <c r="V130" i="8"/>
  <c r="T130" i="8"/>
  <c r="P130" i="8"/>
  <c r="BI128" i="8"/>
  <c r="BH128" i="8"/>
  <c r="BG128" i="8"/>
  <c r="BF128" i="8"/>
  <c r="X128" i="8"/>
  <c r="V128" i="8"/>
  <c r="T128" i="8"/>
  <c r="P128" i="8"/>
  <c r="BI125" i="8"/>
  <c r="BH125" i="8"/>
  <c r="BG125" i="8"/>
  <c r="BF125" i="8"/>
  <c r="X125" i="8"/>
  <c r="V125" i="8"/>
  <c r="T125" i="8"/>
  <c r="P125" i="8"/>
  <c r="BI123" i="8"/>
  <c r="BH123" i="8"/>
  <c r="BG123" i="8"/>
  <c r="BF123" i="8"/>
  <c r="X123" i="8"/>
  <c r="V123" i="8"/>
  <c r="T123" i="8"/>
  <c r="P123" i="8"/>
  <c r="F115" i="8"/>
  <c r="E113" i="8"/>
  <c r="F91" i="8"/>
  <c r="E89" i="8"/>
  <c r="J26" i="8"/>
  <c r="E26" i="8"/>
  <c r="J118" i="8"/>
  <c r="J25" i="8"/>
  <c r="J23" i="8"/>
  <c r="E23" i="8"/>
  <c r="J117" i="8"/>
  <c r="J22" i="8"/>
  <c r="J20" i="8"/>
  <c r="E20" i="8"/>
  <c r="F118" i="8"/>
  <c r="J19" i="8"/>
  <c r="J17" i="8"/>
  <c r="E17" i="8"/>
  <c r="F117" i="8"/>
  <c r="J16" i="8"/>
  <c r="J14" i="8"/>
  <c r="J115" i="8" s="1"/>
  <c r="E7" i="8"/>
  <c r="E85" i="8" s="1"/>
  <c r="K41" i="7"/>
  <c r="K40" i="7"/>
  <c r="BA101" i="1"/>
  <c r="K39" i="7"/>
  <c r="AZ101" i="1"/>
  <c r="BI130" i="7"/>
  <c r="BH130" i="7"/>
  <c r="BG130" i="7"/>
  <c r="BF130" i="7"/>
  <c r="X130" i="7"/>
  <c r="V130" i="7"/>
  <c r="T130" i="7"/>
  <c r="P130" i="7"/>
  <c r="BI128" i="7"/>
  <c r="BH128" i="7"/>
  <c r="BG128" i="7"/>
  <c r="BF128" i="7"/>
  <c r="X128" i="7"/>
  <c r="V128" i="7"/>
  <c r="T128" i="7"/>
  <c r="P128" i="7"/>
  <c r="BI125" i="7"/>
  <c r="BH125" i="7"/>
  <c r="BG125" i="7"/>
  <c r="BF125" i="7"/>
  <c r="X125" i="7"/>
  <c r="V125" i="7"/>
  <c r="T125" i="7"/>
  <c r="P125" i="7"/>
  <c r="BI123" i="7"/>
  <c r="BH123" i="7"/>
  <c r="BG123" i="7"/>
  <c r="BF123" i="7"/>
  <c r="X123" i="7"/>
  <c r="V123" i="7"/>
  <c r="T123" i="7"/>
  <c r="P123" i="7"/>
  <c r="F115" i="7"/>
  <c r="E113" i="7"/>
  <c r="F91" i="7"/>
  <c r="E89" i="7"/>
  <c r="J26" i="7"/>
  <c r="E26" i="7"/>
  <c r="J94" i="7" s="1"/>
  <c r="J25" i="7"/>
  <c r="J23" i="7"/>
  <c r="E23" i="7"/>
  <c r="J93" i="7" s="1"/>
  <c r="J22" i="7"/>
  <c r="J20" i="7"/>
  <c r="E20" i="7"/>
  <c r="F118" i="7" s="1"/>
  <c r="J19" i="7"/>
  <c r="J17" i="7"/>
  <c r="E17" i="7"/>
  <c r="F117" i="7" s="1"/>
  <c r="J16" i="7"/>
  <c r="J14" i="7"/>
  <c r="J91" i="7" s="1"/>
  <c r="E7" i="7"/>
  <c r="E109" i="7"/>
  <c r="K41" i="6"/>
  <c r="K40" i="6"/>
  <c r="BA100" i="1" s="1"/>
  <c r="K39" i="6"/>
  <c r="AZ100" i="1" s="1"/>
  <c r="BI130" i="6"/>
  <c r="BH130" i="6"/>
  <c r="BG130" i="6"/>
  <c r="BF130" i="6"/>
  <c r="X130" i="6"/>
  <c r="V130" i="6"/>
  <c r="T130" i="6"/>
  <c r="P130" i="6"/>
  <c r="BI128" i="6"/>
  <c r="BH128" i="6"/>
  <c r="BG128" i="6"/>
  <c r="BF128" i="6"/>
  <c r="X128" i="6"/>
  <c r="V128" i="6"/>
  <c r="T128" i="6"/>
  <c r="P128" i="6"/>
  <c r="BI125" i="6"/>
  <c r="BH125" i="6"/>
  <c r="BG125" i="6"/>
  <c r="BF125" i="6"/>
  <c r="X125" i="6"/>
  <c r="V125" i="6"/>
  <c r="T125" i="6"/>
  <c r="P125" i="6"/>
  <c r="BI123" i="6"/>
  <c r="BH123" i="6"/>
  <c r="BG123" i="6"/>
  <c r="BF123" i="6"/>
  <c r="X123" i="6"/>
  <c r="V123" i="6"/>
  <c r="T123" i="6"/>
  <c r="P123" i="6"/>
  <c r="F115" i="6"/>
  <c r="E113" i="6"/>
  <c r="F91" i="6"/>
  <c r="E89" i="6"/>
  <c r="J26" i="6"/>
  <c r="E26" i="6"/>
  <c r="J118" i="6"/>
  <c r="J25" i="6"/>
  <c r="J23" i="6"/>
  <c r="E23" i="6"/>
  <c r="J117" i="6"/>
  <c r="J22" i="6"/>
  <c r="J20" i="6"/>
  <c r="E20" i="6"/>
  <c r="F94" i="6"/>
  <c r="J19" i="6"/>
  <c r="J17" i="6"/>
  <c r="E17" i="6"/>
  <c r="F117" i="6"/>
  <c r="J16" i="6"/>
  <c r="J14" i="6"/>
  <c r="J91" i="6" s="1"/>
  <c r="E7" i="6"/>
  <c r="E85" i="6" s="1"/>
  <c r="K41" i="5"/>
  <c r="K40" i="5"/>
  <c r="BA99" i="1"/>
  <c r="K39" i="5"/>
  <c r="AZ99" i="1"/>
  <c r="BI130" i="5"/>
  <c r="BH130" i="5"/>
  <c r="BG130" i="5"/>
  <c r="BF130" i="5"/>
  <c r="X130" i="5"/>
  <c r="V130" i="5"/>
  <c r="T130" i="5"/>
  <c r="P130" i="5"/>
  <c r="BI128" i="5"/>
  <c r="BH128" i="5"/>
  <c r="BG128" i="5"/>
  <c r="BF128" i="5"/>
  <c r="X128" i="5"/>
  <c r="V128" i="5"/>
  <c r="T128" i="5"/>
  <c r="P128" i="5"/>
  <c r="BI125" i="5"/>
  <c r="BH125" i="5"/>
  <c r="BG125" i="5"/>
  <c r="BF125" i="5"/>
  <c r="X125" i="5"/>
  <c r="V125" i="5"/>
  <c r="T125" i="5"/>
  <c r="P125" i="5"/>
  <c r="BI123" i="5"/>
  <c r="BH123" i="5"/>
  <c r="BG123" i="5"/>
  <c r="BF123" i="5"/>
  <c r="X123" i="5"/>
  <c r="V123" i="5"/>
  <c r="T123" i="5"/>
  <c r="P123" i="5"/>
  <c r="F115" i="5"/>
  <c r="E113" i="5"/>
  <c r="F91" i="5"/>
  <c r="E89" i="5"/>
  <c r="J26" i="5"/>
  <c r="E26" i="5"/>
  <c r="J94" i="5" s="1"/>
  <c r="J25" i="5"/>
  <c r="J23" i="5"/>
  <c r="E23" i="5"/>
  <c r="J93" i="5" s="1"/>
  <c r="J22" i="5"/>
  <c r="J20" i="5"/>
  <c r="E20" i="5"/>
  <c r="F118" i="5" s="1"/>
  <c r="J19" i="5"/>
  <c r="J17" i="5"/>
  <c r="E17" i="5"/>
  <c r="F117" i="5" s="1"/>
  <c r="J16" i="5"/>
  <c r="J14" i="5"/>
  <c r="J91" i="5" s="1"/>
  <c r="E7" i="5"/>
  <c r="E109" i="5"/>
  <c r="K39" i="4"/>
  <c r="K38" i="4"/>
  <c r="BA97" i="1" s="1"/>
  <c r="K37" i="4"/>
  <c r="AZ97" i="1" s="1"/>
  <c r="BI138" i="4"/>
  <c r="BH138" i="4"/>
  <c r="BG138" i="4"/>
  <c r="BF138" i="4"/>
  <c r="X138" i="4"/>
  <c r="V138" i="4"/>
  <c r="T138" i="4"/>
  <c r="P138" i="4"/>
  <c r="BI135" i="4"/>
  <c r="BH135" i="4"/>
  <c r="BG135" i="4"/>
  <c r="BF135" i="4"/>
  <c r="X135" i="4"/>
  <c r="V135" i="4"/>
  <c r="T135" i="4"/>
  <c r="P135" i="4"/>
  <c r="BI131" i="4"/>
  <c r="BH131" i="4"/>
  <c r="BG131" i="4"/>
  <c r="BF131" i="4"/>
  <c r="X131" i="4"/>
  <c r="V131" i="4"/>
  <c r="T131" i="4"/>
  <c r="P131" i="4"/>
  <c r="BI128" i="4"/>
  <c r="BH128" i="4"/>
  <c r="BG128" i="4"/>
  <c r="BF128" i="4"/>
  <c r="X128" i="4"/>
  <c r="V128" i="4"/>
  <c r="T128" i="4"/>
  <c r="P128" i="4"/>
  <c r="BI125" i="4"/>
  <c r="BH125" i="4"/>
  <c r="BG125" i="4"/>
  <c r="BF125" i="4"/>
  <c r="X125" i="4"/>
  <c r="V125" i="4"/>
  <c r="T125" i="4"/>
  <c r="P125" i="4"/>
  <c r="BI122" i="4"/>
  <c r="BH122" i="4"/>
  <c r="BG122" i="4"/>
  <c r="BF122" i="4"/>
  <c r="X122" i="4"/>
  <c r="V122" i="4"/>
  <c r="T122" i="4"/>
  <c r="P122" i="4"/>
  <c r="F113" i="4"/>
  <c r="E111" i="4"/>
  <c r="F89" i="4"/>
  <c r="E87" i="4"/>
  <c r="J24" i="4"/>
  <c r="E24" i="4"/>
  <c r="J92" i="4"/>
  <c r="J23" i="4"/>
  <c r="J21" i="4"/>
  <c r="E21" i="4"/>
  <c r="J115" i="4" s="1"/>
  <c r="J20" i="4"/>
  <c r="J18" i="4"/>
  <c r="E18" i="4"/>
  <c r="F116" i="4" s="1"/>
  <c r="J17" i="4"/>
  <c r="J15" i="4"/>
  <c r="E15" i="4"/>
  <c r="F115" i="4" s="1"/>
  <c r="J14" i="4"/>
  <c r="J12" i="4"/>
  <c r="J89" i="4" s="1"/>
  <c r="E7" i="4"/>
  <c r="E109" i="4"/>
  <c r="K39" i="3"/>
  <c r="K38" i="3"/>
  <c r="BA96" i="1" s="1"/>
  <c r="K37" i="3"/>
  <c r="AZ96" i="1" s="1"/>
  <c r="BI132" i="3"/>
  <c r="BH132" i="3"/>
  <c r="BG132" i="3"/>
  <c r="BF132" i="3"/>
  <c r="X132" i="3"/>
  <c r="V132" i="3"/>
  <c r="T132" i="3"/>
  <c r="P132" i="3"/>
  <c r="BI129" i="3"/>
  <c r="BH129" i="3"/>
  <c r="BG129" i="3"/>
  <c r="BF129" i="3"/>
  <c r="X129" i="3"/>
  <c r="V129" i="3"/>
  <c r="T129" i="3"/>
  <c r="P129" i="3"/>
  <c r="BI125" i="3"/>
  <c r="BH125" i="3"/>
  <c r="BG125" i="3"/>
  <c r="BF125" i="3"/>
  <c r="X125" i="3"/>
  <c r="X124" i="3" s="1"/>
  <c r="V125" i="3"/>
  <c r="V124" i="3" s="1"/>
  <c r="T125" i="3"/>
  <c r="T124" i="3" s="1"/>
  <c r="P125" i="3"/>
  <c r="BI121" i="3"/>
  <c r="BH121" i="3"/>
  <c r="BG121" i="3"/>
  <c r="BF121" i="3"/>
  <c r="X121" i="3"/>
  <c r="X120" i="3"/>
  <c r="V121" i="3"/>
  <c r="V120" i="3"/>
  <c r="T121" i="3"/>
  <c r="T120" i="3"/>
  <c r="P121" i="3"/>
  <c r="F113" i="3"/>
  <c r="E111" i="3"/>
  <c r="F89" i="3"/>
  <c r="E87" i="3"/>
  <c r="J24" i="3"/>
  <c r="E24" i="3"/>
  <c r="J92" i="3"/>
  <c r="J23" i="3"/>
  <c r="J21" i="3"/>
  <c r="E21" i="3"/>
  <c r="J91" i="3"/>
  <c r="J20" i="3"/>
  <c r="J18" i="3"/>
  <c r="E18" i="3"/>
  <c r="F116" i="3"/>
  <c r="J17" i="3"/>
  <c r="J15" i="3"/>
  <c r="E15" i="3"/>
  <c r="F91" i="3"/>
  <c r="J14" i="3"/>
  <c r="J12" i="3"/>
  <c r="J89" i="3" s="1"/>
  <c r="E7" i="3"/>
  <c r="E85" i="3" s="1"/>
  <c r="K39" i="2"/>
  <c r="K38" i="2"/>
  <c r="BA95" i="1"/>
  <c r="K37" i="2"/>
  <c r="AZ95" i="1"/>
  <c r="BI160" i="2"/>
  <c r="BH160" i="2"/>
  <c r="BG160" i="2"/>
  <c r="BF160" i="2"/>
  <c r="X160" i="2"/>
  <c r="X159" i="2"/>
  <c r="V160" i="2"/>
  <c r="V159" i="2"/>
  <c r="T160" i="2"/>
  <c r="T159" i="2"/>
  <c r="P160" i="2"/>
  <c r="BI157" i="2"/>
  <c r="BH157" i="2"/>
  <c r="BG157" i="2"/>
  <c r="BF157" i="2"/>
  <c r="X157" i="2"/>
  <c r="X156" i="2" s="1"/>
  <c r="V157" i="2"/>
  <c r="V156" i="2" s="1"/>
  <c r="T157" i="2"/>
  <c r="T156" i="2" s="1"/>
  <c r="P157" i="2"/>
  <c r="BI153" i="2"/>
  <c r="BH153" i="2"/>
  <c r="BG153" i="2"/>
  <c r="BF153" i="2"/>
  <c r="X153" i="2"/>
  <c r="V153" i="2"/>
  <c r="T153" i="2"/>
  <c r="P153" i="2"/>
  <c r="BI151" i="2"/>
  <c r="BH151" i="2"/>
  <c r="BG151" i="2"/>
  <c r="BF151" i="2"/>
  <c r="X151" i="2"/>
  <c r="V151" i="2"/>
  <c r="T151" i="2"/>
  <c r="P151" i="2"/>
  <c r="BI149" i="2"/>
  <c r="BH149" i="2"/>
  <c r="BG149" i="2"/>
  <c r="BF149" i="2"/>
  <c r="X149" i="2"/>
  <c r="V149" i="2"/>
  <c r="T149" i="2"/>
  <c r="P149" i="2"/>
  <c r="BI146" i="2"/>
  <c r="BH146" i="2"/>
  <c r="BG146" i="2"/>
  <c r="BF146" i="2"/>
  <c r="X146" i="2"/>
  <c r="V146" i="2"/>
  <c r="T146" i="2"/>
  <c r="P146" i="2"/>
  <c r="BI142" i="2"/>
  <c r="BH142" i="2"/>
  <c r="BG142" i="2"/>
  <c r="BF142" i="2"/>
  <c r="X142" i="2"/>
  <c r="V142" i="2"/>
  <c r="T142" i="2"/>
  <c r="P142" i="2"/>
  <c r="BI139" i="2"/>
  <c r="BH139" i="2"/>
  <c r="BG139" i="2"/>
  <c r="BF139" i="2"/>
  <c r="X139" i="2"/>
  <c r="V139" i="2"/>
  <c r="T139" i="2"/>
  <c r="P139" i="2"/>
  <c r="BI135" i="2"/>
  <c r="BH135" i="2"/>
  <c r="BG135" i="2"/>
  <c r="BF135" i="2"/>
  <c r="X135" i="2"/>
  <c r="X134" i="2" s="1"/>
  <c r="V135" i="2"/>
  <c r="V134" i="2" s="1"/>
  <c r="T135" i="2"/>
  <c r="T134" i="2"/>
  <c r="P135" i="2"/>
  <c r="BI131" i="2"/>
  <c r="BH131" i="2"/>
  <c r="BG131" i="2"/>
  <c r="BF131" i="2"/>
  <c r="X131" i="2"/>
  <c r="V131" i="2"/>
  <c r="T131" i="2"/>
  <c r="P131" i="2"/>
  <c r="BI128" i="2"/>
  <c r="BH128" i="2"/>
  <c r="BG128" i="2"/>
  <c r="BF128" i="2"/>
  <c r="X128" i="2"/>
  <c r="V128" i="2"/>
  <c r="T128" i="2"/>
  <c r="P128" i="2"/>
  <c r="BI126" i="2"/>
  <c r="BH126" i="2"/>
  <c r="BG126" i="2"/>
  <c r="BF126" i="2"/>
  <c r="X126" i="2"/>
  <c r="V126" i="2"/>
  <c r="T126" i="2"/>
  <c r="P126" i="2"/>
  <c r="BI124" i="2"/>
  <c r="BH124" i="2"/>
  <c r="BG124" i="2"/>
  <c r="BF124" i="2"/>
  <c r="X124" i="2"/>
  <c r="X123" i="2" s="1"/>
  <c r="V124" i="2"/>
  <c r="V123" i="2" s="1"/>
  <c r="T124" i="2"/>
  <c r="T123" i="2" s="1"/>
  <c r="P124" i="2"/>
  <c r="F116" i="2"/>
  <c r="E114" i="2"/>
  <c r="F89" i="2"/>
  <c r="E87" i="2"/>
  <c r="J24" i="2"/>
  <c r="E24" i="2"/>
  <c r="J119" i="2" s="1"/>
  <c r="J23" i="2"/>
  <c r="J21" i="2"/>
  <c r="E21" i="2"/>
  <c r="J118" i="2" s="1"/>
  <c r="J20" i="2"/>
  <c r="J18" i="2"/>
  <c r="E18" i="2"/>
  <c r="F92" i="2" s="1"/>
  <c r="J17" i="2"/>
  <c r="J15" i="2"/>
  <c r="E15" i="2"/>
  <c r="F118" i="2" s="1"/>
  <c r="J14" i="2"/>
  <c r="J12" i="2"/>
  <c r="J89" i="2" s="1"/>
  <c r="E7" i="2"/>
  <c r="E112" i="2"/>
  <c r="L90" i="1"/>
  <c r="AM90" i="1"/>
  <c r="AM89" i="1"/>
  <c r="L89" i="1"/>
  <c r="AM87" i="1"/>
  <c r="L87" i="1"/>
  <c r="L85" i="1"/>
  <c r="L84" i="1"/>
  <c r="Q171" i="25"/>
  <c r="R169" i="25"/>
  <c r="R167" i="25"/>
  <c r="Q167" i="25"/>
  <c r="Q165" i="25"/>
  <c r="R163" i="25"/>
  <c r="R161" i="25"/>
  <c r="R154" i="25"/>
  <c r="Q152" i="25"/>
  <c r="R150" i="25"/>
  <c r="Q148" i="25"/>
  <c r="Q144" i="25"/>
  <c r="Q140" i="25"/>
  <c r="Q136" i="25"/>
  <c r="R132" i="25"/>
  <c r="R129" i="25"/>
  <c r="Q178" i="24"/>
  <c r="R167" i="24"/>
  <c r="R156" i="24"/>
  <c r="Q152" i="24"/>
  <c r="Q138" i="24"/>
  <c r="Q132" i="24"/>
  <c r="K129" i="24"/>
  <c r="R178" i="23"/>
  <c r="Q175" i="23"/>
  <c r="R169" i="23"/>
  <c r="Q167" i="23"/>
  <c r="BK163" i="23"/>
  <c r="R156" i="23"/>
  <c r="Q154" i="23"/>
  <c r="Q144" i="23"/>
  <c r="R129" i="23"/>
  <c r="Q137" i="22"/>
  <c r="R135" i="22"/>
  <c r="Q128" i="22"/>
  <c r="R147" i="21"/>
  <c r="R140" i="21"/>
  <c r="R138" i="21"/>
  <c r="Q134" i="21"/>
  <c r="R130" i="21"/>
  <c r="Q128" i="21"/>
  <c r="Q126" i="21"/>
  <c r="R181" i="20"/>
  <c r="Q177" i="20"/>
  <c r="Q175" i="20"/>
  <c r="R173" i="20"/>
  <c r="Q173" i="20"/>
  <c r="Q169" i="20"/>
  <c r="R167" i="20"/>
  <c r="R164" i="20"/>
  <c r="Q164" i="20"/>
  <c r="Q160" i="20"/>
  <c r="R158" i="20"/>
  <c r="Q158" i="20"/>
  <c r="R156" i="20"/>
  <c r="Q156" i="20"/>
  <c r="Q154" i="20"/>
  <c r="Q150" i="20"/>
  <c r="Q148" i="20"/>
  <c r="R144" i="20"/>
  <c r="Q134" i="20"/>
  <c r="Q132" i="20"/>
  <c r="Q130" i="20"/>
  <c r="R128" i="20"/>
  <c r="Q126" i="20"/>
  <c r="Q171" i="19"/>
  <c r="R169" i="19"/>
  <c r="R167" i="19"/>
  <c r="Q165" i="19"/>
  <c r="R160" i="19"/>
  <c r="R158" i="19"/>
  <c r="Q156" i="19"/>
  <c r="R152" i="19"/>
  <c r="Q150" i="19"/>
  <c r="R148" i="19"/>
  <c r="R144" i="19"/>
  <c r="Q138" i="19"/>
  <c r="R134" i="19"/>
  <c r="Q130" i="19"/>
  <c r="R128" i="19"/>
  <c r="Q128" i="19"/>
  <c r="R126" i="19"/>
  <c r="R173" i="18"/>
  <c r="R171" i="18"/>
  <c r="R169" i="18"/>
  <c r="R167" i="18"/>
  <c r="R165" i="18"/>
  <c r="Q165" i="18"/>
  <c r="R160" i="18"/>
  <c r="Q156" i="18"/>
  <c r="Q152" i="18"/>
  <c r="R144" i="18"/>
  <c r="R136" i="18"/>
  <c r="Q130" i="18"/>
  <c r="R167" i="17"/>
  <c r="Q165" i="17"/>
  <c r="Q161" i="17"/>
  <c r="R154" i="17"/>
  <c r="R152" i="17"/>
  <c r="Q150" i="17"/>
  <c r="R144" i="17"/>
  <c r="R142" i="17"/>
  <c r="Q138" i="17"/>
  <c r="R134" i="17"/>
  <c r="R132" i="17"/>
  <c r="Q130" i="17"/>
  <c r="R169" i="16"/>
  <c r="R167" i="16"/>
  <c r="Q160" i="16"/>
  <c r="R154" i="16"/>
  <c r="R150" i="16"/>
  <c r="Q146" i="16"/>
  <c r="Q142" i="16"/>
  <c r="R140" i="16"/>
  <c r="Q138" i="16"/>
  <c r="Q136" i="16"/>
  <c r="R132" i="16"/>
  <c r="R130" i="16"/>
  <c r="Q128" i="16"/>
  <c r="Q210" i="15"/>
  <c r="R208" i="15"/>
  <c r="R200" i="15"/>
  <c r="Q196" i="15"/>
  <c r="Q194" i="15"/>
  <c r="Q190" i="15"/>
  <c r="R188" i="15"/>
  <c r="R181" i="15"/>
  <c r="Q179" i="15"/>
  <c r="R174" i="15"/>
  <c r="R168" i="15"/>
  <c r="R166" i="15"/>
  <c r="Q160" i="15"/>
  <c r="R158" i="15"/>
  <c r="R156" i="15"/>
  <c r="R152" i="15"/>
  <c r="R150" i="15"/>
  <c r="Q148" i="15"/>
  <c r="R144" i="15"/>
  <c r="R142" i="15"/>
  <c r="Q138" i="15"/>
  <c r="Q134" i="15"/>
  <c r="Q132" i="15"/>
  <c r="R129" i="15"/>
  <c r="R126" i="15"/>
  <c r="R195" i="14"/>
  <c r="Q193" i="14"/>
  <c r="R191" i="14"/>
  <c r="R174" i="14"/>
  <c r="R170" i="14"/>
  <c r="Q165" i="14"/>
  <c r="Q163" i="14"/>
  <c r="Q161" i="14"/>
  <c r="Q148" i="14"/>
  <c r="R146" i="14"/>
  <c r="R139" i="14"/>
  <c r="R138" i="13"/>
  <c r="R123" i="13"/>
  <c r="R144" i="12"/>
  <c r="Q126" i="12"/>
  <c r="R123" i="12"/>
  <c r="R126" i="11"/>
  <c r="Q135" i="10"/>
  <c r="Q126" i="10"/>
  <c r="R138" i="9"/>
  <c r="R135" i="9"/>
  <c r="Q132" i="9"/>
  <c r="R129" i="9"/>
  <c r="Q123" i="9"/>
  <c r="Q125" i="8"/>
  <c r="R123" i="8"/>
  <c r="R130" i="7"/>
  <c r="R128" i="7"/>
  <c r="R125" i="7"/>
  <c r="R130" i="6"/>
  <c r="Q128" i="6"/>
  <c r="Q123" i="6"/>
  <c r="R128" i="5"/>
  <c r="R138" i="4"/>
  <c r="R135" i="4"/>
  <c r="Q128" i="4"/>
  <c r="R125" i="4"/>
  <c r="Q121" i="3"/>
  <c r="R160" i="2"/>
  <c r="Q157" i="2"/>
  <c r="R153" i="2"/>
  <c r="Q151" i="2"/>
  <c r="R149" i="2"/>
  <c r="R135" i="2"/>
  <c r="Q126" i="2"/>
  <c r="Q124" i="2"/>
  <c r="AU124" i="1"/>
  <c r="R171" i="25"/>
  <c r="Q169" i="25"/>
  <c r="R165" i="25"/>
  <c r="Q163" i="25"/>
  <c r="Q161" i="25"/>
  <c r="Q157" i="25"/>
  <c r="Q154" i="25"/>
  <c r="R144" i="25"/>
  <c r="Q142" i="25"/>
  <c r="R136" i="25"/>
  <c r="Q129" i="25"/>
  <c r="R173" i="24"/>
  <c r="R171" i="24"/>
  <c r="Q165" i="24"/>
  <c r="Q161" i="24"/>
  <c r="Q156" i="24"/>
  <c r="Q154" i="24"/>
  <c r="R152" i="24"/>
  <c r="R149" i="24"/>
  <c r="Q146" i="24"/>
  <c r="Q142" i="24"/>
  <c r="Q140" i="24"/>
  <c r="R134" i="24"/>
  <c r="Q129" i="24"/>
  <c r="Q126" i="24"/>
  <c r="Q178" i="23"/>
  <c r="BK173" i="23"/>
  <c r="Q171" i="23"/>
  <c r="Q169" i="23"/>
  <c r="R165" i="23"/>
  <c r="Q161" i="23"/>
  <c r="R146" i="23"/>
  <c r="R142" i="23"/>
  <c r="Q140" i="23"/>
  <c r="Q138" i="23"/>
  <c r="R136" i="23"/>
  <c r="BK136" i="23"/>
  <c r="Q132" i="23"/>
  <c r="Q129" i="23"/>
  <c r="R126" i="23"/>
  <c r="K126" i="23"/>
  <c r="R137" i="22"/>
  <c r="R133" i="22"/>
  <c r="R128" i="22"/>
  <c r="Q126" i="22"/>
  <c r="R145" i="21"/>
  <c r="R143" i="21"/>
  <c r="Q138" i="21"/>
  <c r="Q136" i="21"/>
  <c r="Q132" i="21"/>
  <c r="Q130" i="21"/>
  <c r="R128" i="21"/>
  <c r="Q181" i="20"/>
  <c r="R179" i="20"/>
  <c r="Q179" i="20"/>
  <c r="R169" i="20"/>
  <c r="Q167" i="20"/>
  <c r="R162" i="20"/>
  <c r="Q162" i="20"/>
  <c r="R160" i="20"/>
  <c r="R154" i="20"/>
  <c r="R152" i="20"/>
  <c r="Q152" i="20"/>
  <c r="R150" i="20"/>
  <c r="R148" i="20"/>
  <c r="R146" i="20"/>
  <c r="Q146" i="20"/>
  <c r="Q144" i="20"/>
  <c r="R142" i="20"/>
  <c r="Q140" i="20"/>
  <c r="Q138" i="20"/>
  <c r="R136" i="20"/>
  <c r="R132" i="20"/>
  <c r="R130" i="20"/>
  <c r="Q173" i="19"/>
  <c r="R171" i="19"/>
  <c r="R162" i="19"/>
  <c r="Q160" i="19"/>
  <c r="Q158" i="19"/>
  <c r="R156" i="19"/>
  <c r="Q154" i="19"/>
  <c r="R150" i="19"/>
  <c r="R146" i="19"/>
  <c r="Q146" i="19"/>
  <c r="Q173" i="18"/>
  <c r="Q171" i="18"/>
  <c r="Q169" i="18"/>
  <c r="Q167" i="18"/>
  <c r="Q162" i="18"/>
  <c r="Q160" i="18"/>
  <c r="Q158" i="18"/>
  <c r="R154" i="18"/>
  <c r="R152" i="18"/>
  <c r="R150" i="18"/>
  <c r="R148" i="18"/>
  <c r="Q146" i="18"/>
  <c r="Q144" i="18"/>
  <c r="Q142" i="18"/>
  <c r="R140" i="18"/>
  <c r="Q138" i="18"/>
  <c r="R134" i="18"/>
  <c r="Q132" i="18"/>
  <c r="R130" i="18"/>
  <c r="R128" i="18"/>
  <c r="Q126" i="18"/>
  <c r="Q169" i="17"/>
  <c r="Q163" i="17"/>
  <c r="Q158" i="17"/>
  <c r="R156" i="17"/>
  <c r="Q156" i="17"/>
  <c r="Q152" i="17"/>
  <c r="Q148" i="17"/>
  <c r="R146" i="17"/>
  <c r="Q142" i="17"/>
  <c r="R140" i="17"/>
  <c r="R138" i="17"/>
  <c r="Q136" i="17"/>
  <c r="Q134" i="17"/>
  <c r="Q132" i="17"/>
  <c r="R130" i="17"/>
  <c r="Q128" i="17"/>
  <c r="R126" i="17"/>
  <c r="R173" i="16"/>
  <c r="Q173" i="16"/>
  <c r="Q171" i="16"/>
  <c r="Q169" i="16"/>
  <c r="Q165" i="16"/>
  <c r="Q162" i="16"/>
  <c r="R160" i="16"/>
  <c r="Q158" i="16"/>
  <c r="Q156" i="16"/>
  <c r="Q154" i="16"/>
  <c r="R152" i="16"/>
  <c r="Q150" i="16"/>
  <c r="R148" i="16"/>
  <c r="Q148" i="16"/>
  <c r="R146" i="16"/>
  <c r="Q144" i="16"/>
  <c r="Q140" i="16"/>
  <c r="R138" i="16"/>
  <c r="Q134" i="16"/>
  <c r="Q130" i="16"/>
  <c r="R128" i="16"/>
  <c r="Q126" i="16"/>
  <c r="R210" i="15"/>
  <c r="Q208" i="15"/>
  <c r="R204" i="15"/>
  <c r="R202" i="15"/>
  <c r="R198" i="15"/>
  <c r="R196" i="15"/>
  <c r="R194" i="15"/>
  <c r="R192" i="15"/>
  <c r="Q186" i="15"/>
  <c r="Q183" i="15"/>
  <c r="R176" i="15"/>
  <c r="R172" i="15"/>
  <c r="Q170" i="15"/>
  <c r="Q162" i="15"/>
  <c r="R160" i="15"/>
  <c r="Q156" i="15"/>
  <c r="R154" i="15"/>
  <c r="Q150" i="15"/>
  <c r="R148" i="15"/>
  <c r="R146" i="15"/>
  <c r="R140" i="15"/>
  <c r="R136" i="15"/>
  <c r="Q129" i="15"/>
  <c r="Q195" i="14"/>
  <c r="Q191" i="14"/>
  <c r="K191" i="14"/>
  <c r="R188" i="14"/>
  <c r="Q188" i="14"/>
  <c r="Q186" i="14"/>
  <c r="Q182" i="14"/>
  <c r="Q180" i="14"/>
  <c r="Q178" i="14"/>
  <c r="R176" i="14"/>
  <c r="Q174" i="14"/>
  <c r="Q168" i="14"/>
  <c r="R165" i="14"/>
  <c r="Q155" i="14"/>
  <c r="R153" i="14"/>
  <c r="Q150" i="14"/>
  <c r="R144" i="14"/>
  <c r="Q139" i="14"/>
  <c r="R134" i="14"/>
  <c r="Q132" i="14"/>
  <c r="R130" i="14"/>
  <c r="Q135" i="13"/>
  <c r="Q126" i="13"/>
  <c r="Q141" i="12"/>
  <c r="R138" i="12"/>
  <c r="R132" i="12"/>
  <c r="R129" i="12"/>
  <c r="R126" i="12"/>
  <c r="R123" i="11"/>
  <c r="R135" i="10"/>
  <c r="Q135" i="9"/>
  <c r="R130" i="8"/>
  <c r="R128" i="8"/>
  <c r="Q123" i="8"/>
  <c r="Q128" i="7"/>
  <c r="R123" i="7"/>
  <c r="Q130" i="6"/>
  <c r="Q125" i="6"/>
  <c r="Q125" i="5"/>
  <c r="R123" i="5"/>
  <c r="Q138" i="4"/>
  <c r="Q131" i="4"/>
  <c r="Q125" i="4"/>
  <c r="R132" i="3"/>
  <c r="R129" i="3"/>
  <c r="Q149" i="2"/>
  <c r="Q146" i="2"/>
  <c r="Q131" i="2"/>
  <c r="AU113" i="1"/>
  <c r="AU103" i="1"/>
  <c r="R157" i="25"/>
  <c r="R152" i="25"/>
  <c r="Q150" i="25"/>
  <c r="R146" i="25"/>
  <c r="R140" i="25"/>
  <c r="R138" i="25"/>
  <c r="R134" i="25"/>
  <c r="Q132" i="25"/>
  <c r="R127" i="25"/>
  <c r="Q175" i="24"/>
  <c r="Q173" i="24"/>
  <c r="Q171" i="24"/>
  <c r="R169" i="24"/>
  <c r="Q163" i="24"/>
  <c r="R161" i="24"/>
  <c r="R158" i="24"/>
  <c r="R154" i="24"/>
  <c r="R146" i="24"/>
  <c r="Q144" i="24"/>
  <c r="R142" i="24"/>
  <c r="R140" i="24"/>
  <c r="Q136" i="24"/>
  <c r="Q134" i="24"/>
  <c r="BK129" i="24"/>
  <c r="R126" i="24"/>
  <c r="R173" i="23"/>
  <c r="R171" i="23"/>
  <c r="Q165" i="23"/>
  <c r="Q163" i="23"/>
  <c r="Q158" i="23"/>
  <c r="Q152" i="23"/>
  <c r="R149" i="23"/>
  <c r="R144" i="23"/>
  <c r="Q142" i="23"/>
  <c r="R138" i="23"/>
  <c r="Q136" i="23"/>
  <c r="Q134" i="23"/>
  <c r="Q135" i="22"/>
  <c r="Q133" i="22"/>
  <c r="R131" i="22"/>
  <c r="R149" i="21"/>
  <c r="Q147" i="21"/>
  <c r="Q140" i="21"/>
  <c r="R136" i="21"/>
  <c r="R134" i="21"/>
  <c r="BK134" i="21"/>
  <c r="R132" i="21"/>
  <c r="Q171" i="20"/>
  <c r="Q142" i="20"/>
  <c r="R140" i="20"/>
  <c r="R138" i="20"/>
  <c r="Q136" i="20"/>
  <c r="R134" i="20"/>
  <c r="Q128" i="20"/>
  <c r="R126" i="20"/>
  <c r="R173" i="19"/>
  <c r="Q169" i="19"/>
  <c r="Q167" i="19"/>
  <c r="R165" i="19"/>
  <c r="Q162" i="19"/>
  <c r="R154" i="19"/>
  <c r="Q152" i="19"/>
  <c r="Q148" i="19"/>
  <c r="Q144" i="19"/>
  <c r="R142" i="19"/>
  <c r="Q142" i="19"/>
  <c r="R140" i="19"/>
  <c r="Q140" i="19"/>
  <c r="R138" i="19"/>
  <c r="R136" i="19"/>
  <c r="Q136" i="19"/>
  <c r="Q134" i="19"/>
  <c r="R132" i="19"/>
  <c r="Q132" i="19"/>
  <c r="R130" i="19"/>
  <c r="Q126" i="19"/>
  <c r="R162" i="18"/>
  <c r="R158" i="18"/>
  <c r="R156" i="18"/>
  <c r="Q154" i="18"/>
  <c r="Q150" i="18"/>
  <c r="Q148" i="18"/>
  <c r="R146" i="18"/>
  <c r="R142" i="18"/>
  <c r="Q140" i="18"/>
  <c r="R138" i="18"/>
  <c r="Q136" i="18"/>
  <c r="Q134" i="18"/>
  <c r="R132" i="18"/>
  <c r="Q128" i="18"/>
  <c r="R126" i="18"/>
  <c r="R169" i="17"/>
  <c r="Q167" i="17"/>
  <c r="R165" i="17"/>
  <c r="R163" i="17"/>
  <c r="R161" i="17"/>
  <c r="R158" i="17"/>
  <c r="Q154" i="17"/>
  <c r="R150" i="17"/>
  <c r="R148" i="17"/>
  <c r="Q146" i="17"/>
  <c r="Q144" i="17"/>
  <c r="Q140" i="17"/>
  <c r="R136" i="17"/>
  <c r="R128" i="17"/>
  <c r="Q126" i="17"/>
  <c r="R171" i="16"/>
  <c r="Q167" i="16"/>
  <c r="R165" i="16"/>
  <c r="R162" i="16"/>
  <c r="R158" i="16"/>
  <c r="R156" i="16"/>
  <c r="Q152" i="16"/>
  <c r="R144" i="16"/>
  <c r="R142" i="16"/>
  <c r="R136" i="16"/>
  <c r="R134" i="16"/>
  <c r="Q132" i="16"/>
  <c r="R126" i="16"/>
  <c r="Q204" i="15"/>
  <c r="Q202" i="15"/>
  <c r="Q200" i="15"/>
  <c r="Q198" i="15"/>
  <c r="Q192" i="15"/>
  <c r="R190" i="15"/>
  <c r="Q188" i="15"/>
  <c r="R186" i="15"/>
  <c r="R183" i="15"/>
  <c r="Q181" i="15"/>
  <c r="R179" i="15"/>
  <c r="Q176" i="15"/>
  <c r="Q174" i="15"/>
  <c r="Q172" i="15"/>
  <c r="R170" i="15"/>
  <c r="Q168" i="15"/>
  <c r="Q166" i="15"/>
  <c r="R162" i="15"/>
  <c r="Q158" i="15"/>
  <c r="Q154" i="15"/>
  <c r="Q152" i="15"/>
  <c r="Q146" i="15"/>
  <c r="Q144" i="15"/>
  <c r="Q142" i="15"/>
  <c r="Q140" i="15"/>
  <c r="R138" i="15"/>
  <c r="Q136" i="15"/>
  <c r="R134" i="15"/>
  <c r="R132" i="15"/>
  <c r="Q126" i="15"/>
  <c r="R193" i="14"/>
  <c r="R186" i="14"/>
  <c r="Q184" i="14"/>
  <c r="R182" i="14"/>
  <c r="R180" i="14"/>
  <c r="R178" i="14"/>
  <c r="Q176" i="14"/>
  <c r="Q170" i="14"/>
  <c r="R163" i="14"/>
  <c r="R158" i="14"/>
  <c r="R155" i="14"/>
  <c r="Q153" i="14"/>
  <c r="R150" i="14"/>
  <c r="Q146" i="14"/>
  <c r="Q144" i="14"/>
  <c r="R136" i="14"/>
  <c r="Q134" i="14"/>
  <c r="Q138" i="13"/>
  <c r="Q132" i="13"/>
  <c r="R129" i="13"/>
  <c r="Q138" i="12"/>
  <c r="Q135" i="12"/>
  <c r="Q132" i="12"/>
  <c r="Q129" i="12"/>
  <c r="Q123" i="12"/>
  <c r="Q126" i="11"/>
  <c r="R132" i="10"/>
  <c r="R129" i="10"/>
  <c r="R123" i="10"/>
  <c r="Q138" i="9"/>
  <c r="R132" i="9"/>
  <c r="Q126" i="9"/>
  <c r="Q130" i="8"/>
  <c r="K130" i="8"/>
  <c r="R125" i="8"/>
  <c r="Q123" i="7"/>
  <c r="R128" i="6"/>
  <c r="R125" i="6"/>
  <c r="R123" i="6"/>
  <c r="R130" i="5"/>
  <c r="Q135" i="4"/>
  <c r="R131" i="4"/>
  <c r="Q122" i="4"/>
  <c r="Q132" i="3"/>
  <c r="Q129" i="3"/>
  <c r="R125" i="3"/>
  <c r="Q160" i="2"/>
  <c r="R157" i="2"/>
  <c r="R146" i="2"/>
  <c r="Q142" i="2"/>
  <c r="Q139" i="2"/>
  <c r="Q128" i="2"/>
  <c r="R126" i="2"/>
  <c r="AU121" i="1"/>
  <c r="AU111" i="1"/>
  <c r="K154" i="25"/>
  <c r="R148" i="25"/>
  <c r="Q146" i="25"/>
  <c r="R142" i="25"/>
  <c r="Q138" i="25"/>
  <c r="Q134" i="25"/>
  <c r="Q127" i="25"/>
  <c r="R178" i="24"/>
  <c r="R175" i="24"/>
  <c r="Q169" i="24"/>
  <c r="Q167" i="24"/>
  <c r="R165" i="24"/>
  <c r="R163" i="24"/>
  <c r="Q158" i="24"/>
  <c r="Q149" i="24"/>
  <c r="R144" i="24"/>
  <c r="R138" i="24"/>
  <c r="R136" i="24"/>
  <c r="R132" i="24"/>
  <c r="R129" i="24"/>
  <c r="R175" i="23"/>
  <c r="Q173" i="23"/>
  <c r="R167" i="23"/>
  <c r="R163" i="23"/>
  <c r="R161" i="23"/>
  <c r="R158" i="23"/>
  <c r="Q156" i="23"/>
  <c r="R154" i="23"/>
  <c r="R152" i="23"/>
  <c r="Q149" i="23"/>
  <c r="Q146" i="23"/>
  <c r="R140" i="23"/>
  <c r="R134" i="23"/>
  <c r="R132" i="23"/>
  <c r="Q126" i="23"/>
  <c r="Q131" i="22"/>
  <c r="R126" i="22"/>
  <c r="Q149" i="21"/>
  <c r="Q145" i="21"/>
  <c r="Q143" i="21"/>
  <c r="R126" i="21"/>
  <c r="R177" i="20"/>
  <c r="R175" i="20"/>
  <c r="BK175" i="20"/>
  <c r="R171" i="20"/>
  <c r="R184" i="14"/>
  <c r="R168" i="14"/>
  <c r="R161" i="14"/>
  <c r="Q158" i="14"/>
  <c r="R148" i="14"/>
  <c r="Q136" i="14"/>
  <c r="R132" i="14"/>
  <c r="Q130" i="14"/>
  <c r="R135" i="13"/>
  <c r="R132" i="13"/>
  <c r="Q129" i="13"/>
  <c r="R126" i="13"/>
  <c r="Q123" i="13"/>
  <c r="Q144" i="12"/>
  <c r="R141" i="12"/>
  <c r="R135" i="12"/>
  <c r="Q123" i="11"/>
  <c r="Q132" i="10"/>
  <c r="Q129" i="10"/>
  <c r="R126" i="10"/>
  <c r="Q123" i="10"/>
  <c r="Q129" i="9"/>
  <c r="R126" i="9"/>
  <c r="R123" i="9"/>
  <c r="Q128" i="8"/>
  <c r="Q130" i="7"/>
  <c r="Q125" i="7"/>
  <c r="Q130" i="5"/>
  <c r="Q128" i="5"/>
  <c r="R125" i="5"/>
  <c r="Q123" i="5"/>
  <c r="R128" i="4"/>
  <c r="R122" i="4"/>
  <c r="Q125" i="3"/>
  <c r="R121" i="3"/>
  <c r="Q153" i="2"/>
  <c r="R151" i="2"/>
  <c r="R142" i="2"/>
  <c r="R139" i="2"/>
  <c r="Q135" i="2"/>
  <c r="R131" i="2"/>
  <c r="R128" i="2"/>
  <c r="R124" i="2"/>
  <c r="AU109" i="1"/>
  <c r="AU98" i="1"/>
  <c r="K165" i="25"/>
  <c r="BE165" i="25"/>
  <c r="K163" i="25"/>
  <c r="BE163" i="25" s="1"/>
  <c r="K163" i="23"/>
  <c r="BE163" i="23"/>
  <c r="K156" i="23"/>
  <c r="BE156" i="23" s="1"/>
  <c r="BK154" i="23"/>
  <c r="K149" i="23"/>
  <c r="BE149" i="23"/>
  <c r="K132" i="23"/>
  <c r="BE132" i="23" s="1"/>
  <c r="BK126" i="23"/>
  <c r="BK131" i="22"/>
  <c r="BK128" i="22"/>
  <c r="BK126" i="22"/>
  <c r="K130" i="21"/>
  <c r="BE130" i="21"/>
  <c r="BK177" i="20"/>
  <c r="BK171" i="20"/>
  <c r="K156" i="20"/>
  <c r="BE156" i="20"/>
  <c r="K148" i="20"/>
  <c r="BE148" i="20" s="1"/>
  <c r="K138" i="20"/>
  <c r="BE138" i="20"/>
  <c r="K136" i="20"/>
  <c r="BE136" i="20" s="1"/>
  <c r="BK167" i="19"/>
  <c r="K165" i="19"/>
  <c r="BE165" i="19" s="1"/>
  <c r="K148" i="19"/>
  <c r="BE148" i="19"/>
  <c r="K140" i="19"/>
  <c r="BE140" i="19" s="1"/>
  <c r="BK134" i="19"/>
  <c r="BK128" i="19"/>
  <c r="BK173" i="18"/>
  <c r="BK171" i="18"/>
  <c r="BK162" i="18"/>
  <c r="BK158" i="18"/>
  <c r="K156" i="18"/>
  <c r="BE156" i="18" s="1"/>
  <c r="K154" i="18"/>
  <c r="BE154" i="18"/>
  <c r="BK152" i="18"/>
  <c r="K134" i="18"/>
  <c r="BE134" i="18" s="1"/>
  <c r="K130" i="18"/>
  <c r="BE130" i="18"/>
  <c r="K126" i="18"/>
  <c r="BE126" i="18" s="1"/>
  <c r="K167" i="17"/>
  <c r="BE167" i="17"/>
  <c r="K163" i="17"/>
  <c r="BE163" i="17" s="1"/>
  <c r="K161" i="17"/>
  <c r="BE161" i="17"/>
  <c r="BK158" i="17"/>
  <c r="K146" i="17"/>
  <c r="BE146" i="17"/>
  <c r="K136" i="17"/>
  <c r="BE136" i="17" s="1"/>
  <c r="BK134" i="17"/>
  <c r="BK130" i="17"/>
  <c r="K128" i="17"/>
  <c r="BE128" i="17" s="1"/>
  <c r="K126" i="17"/>
  <c r="BE126" i="17"/>
  <c r="BK169" i="16"/>
  <c r="BK167" i="16"/>
  <c r="BK154" i="16"/>
  <c r="K152" i="16"/>
  <c r="BE152" i="16"/>
  <c r="K150" i="16"/>
  <c r="BE150" i="16" s="1"/>
  <c r="K144" i="16"/>
  <c r="BE144" i="16"/>
  <c r="BK142" i="16"/>
  <c r="BK140" i="16"/>
  <c r="BK132" i="16"/>
  <c r="K128" i="16"/>
  <c r="BE128" i="16" s="1"/>
  <c r="BK204" i="15"/>
  <c r="BK200" i="15"/>
  <c r="K181" i="15"/>
  <c r="BE181" i="15" s="1"/>
  <c r="BK168" i="15"/>
  <c r="K156" i="15"/>
  <c r="BE156" i="15"/>
  <c r="K148" i="15"/>
  <c r="BE148" i="15" s="1"/>
  <c r="K144" i="15"/>
  <c r="BE144" i="15"/>
  <c r="K138" i="15"/>
  <c r="BE138" i="15" s="1"/>
  <c r="BK195" i="14"/>
  <c r="BK180" i="14"/>
  <c r="K170" i="14"/>
  <c r="BE170" i="14" s="1"/>
  <c r="K168" i="14"/>
  <c r="BE168" i="14"/>
  <c r="K158" i="14"/>
  <c r="BE158" i="14" s="1"/>
  <c r="K153" i="14"/>
  <c r="BE153" i="14"/>
  <c r="BK148" i="14"/>
  <c r="BK132" i="14"/>
  <c r="BK132" i="13"/>
  <c r="BK141" i="12"/>
  <c r="K132" i="12"/>
  <c r="BE132" i="12" s="1"/>
  <c r="K126" i="11"/>
  <c r="BE126" i="11"/>
  <c r="K129" i="10"/>
  <c r="BE129" i="10" s="1"/>
  <c r="K132" i="9"/>
  <c r="BE132" i="9"/>
  <c r="BK129" i="9"/>
  <c r="BK126" i="9"/>
  <c r="BK123" i="9"/>
  <c r="K128" i="8"/>
  <c r="BE128" i="8" s="1"/>
  <c r="BK125" i="8"/>
  <c r="BK123" i="8"/>
  <c r="BK130" i="7"/>
  <c r="BK125" i="7"/>
  <c r="K123" i="7"/>
  <c r="BE123" i="7" s="1"/>
  <c r="K128" i="6"/>
  <c r="BE128" i="6" s="1"/>
  <c r="K123" i="5"/>
  <c r="BE123" i="5"/>
  <c r="BK128" i="4"/>
  <c r="K125" i="4"/>
  <c r="BE125" i="4" s="1"/>
  <c r="BK160" i="2"/>
  <c r="BK159" i="2"/>
  <c r="K159" i="2" s="1"/>
  <c r="K102" i="2" s="1"/>
  <c r="K157" i="2"/>
  <c r="BE157" i="2"/>
  <c r="BK149" i="2"/>
  <c r="K126" i="2"/>
  <c r="BE126" i="2"/>
  <c r="K171" i="25"/>
  <c r="BE171" i="25" s="1"/>
  <c r="K167" i="25"/>
  <c r="BE167" i="25"/>
  <c r="K161" i="25"/>
  <c r="BE161" i="25" s="1"/>
  <c r="BK154" i="25"/>
  <c r="BK152" i="25"/>
  <c r="K150" i="25"/>
  <c r="BE150" i="25" s="1"/>
  <c r="K148" i="25"/>
  <c r="BE148" i="25"/>
  <c r="BK144" i="25"/>
  <c r="BK142" i="25"/>
  <c r="K134" i="25"/>
  <c r="BE134" i="25"/>
  <c r="K129" i="25"/>
  <c r="BE129" i="25" s="1"/>
  <c r="BK175" i="24"/>
  <c r="K171" i="24"/>
  <c r="BE171" i="24"/>
  <c r="BK167" i="24"/>
  <c r="BK165" i="24"/>
  <c r="K158" i="24"/>
  <c r="BE158" i="24"/>
  <c r="BK154" i="24"/>
  <c r="K152" i="24"/>
  <c r="BE152" i="24"/>
  <c r="BK146" i="24"/>
  <c r="BK142" i="24"/>
  <c r="K175" i="23"/>
  <c r="BE175" i="23"/>
  <c r="BK171" i="23"/>
  <c r="BK161" i="23"/>
  <c r="K146" i="23"/>
  <c r="BE146" i="23"/>
  <c r="BK140" i="23"/>
  <c r="K136" i="23"/>
  <c r="BE136" i="23" s="1"/>
  <c r="BK134" i="23"/>
  <c r="BK129" i="23"/>
  <c r="K137" i="22"/>
  <c r="BE137" i="22" s="1"/>
  <c r="BK149" i="21"/>
  <c r="K143" i="21"/>
  <c r="BE143" i="21" s="1"/>
  <c r="BK140" i="21"/>
  <c r="BK136" i="21"/>
  <c r="K134" i="21"/>
  <c r="BE134" i="21" s="1"/>
  <c r="BK126" i="21"/>
  <c r="BK181" i="20"/>
  <c r="BK173" i="20"/>
  <c r="BK169" i="20"/>
  <c r="K160" i="20"/>
  <c r="BE160" i="20"/>
  <c r="K154" i="20"/>
  <c r="BE154" i="20" s="1"/>
  <c r="BK146" i="20"/>
  <c r="K142" i="20"/>
  <c r="BE142" i="20"/>
  <c r="K134" i="20"/>
  <c r="BE134" i="20" s="1"/>
  <c r="BK128" i="20"/>
  <c r="BK173" i="19"/>
  <c r="K169" i="19"/>
  <c r="BE169" i="19" s="1"/>
  <c r="BK162" i="19"/>
  <c r="K156" i="19"/>
  <c r="BE156" i="19" s="1"/>
  <c r="K152" i="19"/>
  <c r="BE152" i="19"/>
  <c r="BK146" i="19"/>
  <c r="BK144" i="19"/>
  <c r="K142" i="19"/>
  <c r="BE142" i="19"/>
  <c r="BK138" i="19"/>
  <c r="BK136" i="19"/>
  <c r="BK130" i="19"/>
  <c r="K169" i="18"/>
  <c r="BE169" i="18"/>
  <c r="BK160" i="18"/>
  <c r="BK150" i="18"/>
  <c r="K148" i="18"/>
  <c r="BE148" i="18"/>
  <c r="BK142" i="18"/>
  <c r="K138" i="18"/>
  <c r="BE138" i="18"/>
  <c r="BK132" i="18"/>
  <c r="K128" i="18"/>
  <c r="BE128" i="18" s="1"/>
  <c r="K165" i="17"/>
  <c r="BE165" i="17"/>
  <c r="BK156" i="17"/>
  <c r="BK154" i="17"/>
  <c r="BK152" i="17"/>
  <c r="K150" i="17"/>
  <c r="BE150" i="17" s="1"/>
  <c r="K142" i="17"/>
  <c r="BE142" i="17"/>
  <c r="K140" i="17"/>
  <c r="BE140" i="17" s="1"/>
  <c r="K132" i="17"/>
  <c r="BE132" i="17"/>
  <c r="BK173" i="16"/>
  <c r="K162" i="16"/>
  <c r="BE162" i="16" s="1"/>
  <c r="BK156" i="16"/>
  <c r="K148" i="16"/>
  <c r="BE148" i="16" s="1"/>
  <c r="BK126" i="16"/>
  <c r="K208" i="15"/>
  <c r="BE208" i="15"/>
  <c r="K202" i="15"/>
  <c r="BE202" i="15" s="1"/>
  <c r="K196" i="15"/>
  <c r="BE196" i="15"/>
  <c r="BK194" i="15"/>
  <c r="BK190" i="15"/>
  <c r="BK179" i="15"/>
  <c r="K176" i="15"/>
  <c r="BE176" i="15" s="1"/>
  <c r="K162" i="15"/>
  <c r="BE162" i="15"/>
  <c r="BK158" i="15"/>
  <c r="BK150" i="15"/>
  <c r="BK136" i="15"/>
  <c r="K134" i="15"/>
  <c r="BE134" i="15"/>
  <c r="BK132" i="15"/>
  <c r="BK126" i="15"/>
  <c r="BK191" i="14"/>
  <c r="K188" i="14"/>
  <c r="BE188" i="14" s="1"/>
  <c r="BK184" i="14"/>
  <c r="K182" i="14"/>
  <c r="BE182" i="14"/>
  <c r="K178" i="14"/>
  <c r="BE178" i="14" s="1"/>
  <c r="BK174" i="14"/>
  <c r="K165" i="14"/>
  <c r="BE165" i="14" s="1"/>
  <c r="BK163" i="14"/>
  <c r="K155" i="14"/>
  <c r="BE155" i="14"/>
  <c r="K144" i="14"/>
  <c r="BE144" i="14" s="1"/>
  <c r="K139" i="14"/>
  <c r="BE139" i="14"/>
  <c r="BK136" i="14"/>
  <c r="BK134" i="14"/>
  <c r="BK138" i="13"/>
  <c r="BK126" i="13"/>
  <c r="K123" i="13"/>
  <c r="BE123" i="13" s="1"/>
  <c r="BK144" i="12"/>
  <c r="BK138" i="12"/>
  <c r="K129" i="12"/>
  <c r="BE129" i="12" s="1"/>
  <c r="BK135" i="10"/>
  <c r="K132" i="10"/>
  <c r="BE132" i="10" s="1"/>
  <c r="K135" i="9"/>
  <c r="BE135" i="9"/>
  <c r="BK130" i="8"/>
  <c r="K128" i="7"/>
  <c r="BE128" i="7" s="1"/>
  <c r="K125" i="6"/>
  <c r="BE125" i="6"/>
  <c r="BK130" i="5"/>
  <c r="K128" i="5"/>
  <c r="BE128" i="5"/>
  <c r="K138" i="4"/>
  <c r="BE138" i="4" s="1"/>
  <c r="BK132" i="3"/>
  <c r="BK129" i="3"/>
  <c r="K125" i="3"/>
  <c r="BE125" i="3" s="1"/>
  <c r="K151" i="2"/>
  <c r="BE151" i="2"/>
  <c r="BK146" i="2"/>
  <c r="BK131" i="2"/>
  <c r="BK169" i="25"/>
  <c r="K157" i="25"/>
  <c r="BE157" i="25"/>
  <c r="K146" i="25"/>
  <c r="BE146" i="25" s="1"/>
  <c r="BK140" i="25"/>
  <c r="K138" i="25"/>
  <c r="BE138" i="25" s="1"/>
  <c r="K136" i="25"/>
  <c r="BE136" i="25"/>
  <c r="BK132" i="25"/>
  <c r="BK127" i="25"/>
  <c r="BK178" i="24"/>
  <c r="BK173" i="24"/>
  <c r="K169" i="24"/>
  <c r="BE169" i="24" s="1"/>
  <c r="BK163" i="24"/>
  <c r="BK161" i="24"/>
  <c r="BK156" i="24"/>
  <c r="K149" i="24"/>
  <c r="BE149" i="24" s="1"/>
  <c r="BK144" i="24"/>
  <c r="BK140" i="24"/>
  <c r="K138" i="24"/>
  <c r="BE138" i="24" s="1"/>
  <c r="BK136" i="24"/>
  <c r="BK134" i="24"/>
  <c r="K132" i="24"/>
  <c r="BE132" i="24" s="1"/>
  <c r="K126" i="24"/>
  <c r="BE126" i="24"/>
  <c r="BK178" i="23"/>
  <c r="K173" i="23"/>
  <c r="BE173" i="23"/>
  <c r="BK169" i="23"/>
  <c r="BK167" i="23"/>
  <c r="BK165" i="23"/>
  <c r="BK158" i="23"/>
  <c r="BK152" i="23"/>
  <c r="BK144" i="23"/>
  <c r="BK142" i="23"/>
  <c r="K138" i="23"/>
  <c r="BE138" i="23"/>
  <c r="BK135" i="22"/>
  <c r="BK133" i="22"/>
  <c r="BK147" i="21"/>
  <c r="BK145" i="21"/>
  <c r="BK138" i="21"/>
  <c r="BK132" i="21"/>
  <c r="BK128" i="21"/>
  <c r="BK179" i="20"/>
  <c r="K175" i="20"/>
  <c r="BE175" i="20" s="1"/>
  <c r="K167" i="20"/>
  <c r="BE167" i="20"/>
  <c r="K164" i="20"/>
  <c r="BE164" i="20" s="1"/>
  <c r="BK162" i="20"/>
  <c r="BK158" i="20"/>
  <c r="BK152" i="20"/>
  <c r="K150" i="20"/>
  <c r="BE150" i="20"/>
  <c r="BK144" i="20"/>
  <c r="K140" i="20"/>
  <c r="BE140" i="20" s="1"/>
  <c r="BK132" i="20"/>
  <c r="K130" i="20"/>
  <c r="BE130" i="20" s="1"/>
  <c r="BK126" i="20"/>
  <c r="K171" i="19"/>
  <c r="BE171" i="19"/>
  <c r="BK160" i="19"/>
  <c r="K158" i="19"/>
  <c r="BE158" i="19"/>
  <c r="K154" i="19"/>
  <c r="BE154" i="19" s="1"/>
  <c r="K150" i="19"/>
  <c r="BE150" i="19"/>
  <c r="K132" i="19"/>
  <c r="BE132" i="19" s="1"/>
  <c r="K126" i="19"/>
  <c r="BE126" i="19"/>
  <c r="K167" i="18"/>
  <c r="BE167" i="18" s="1"/>
  <c r="BK165" i="18"/>
  <c r="K146" i="18"/>
  <c r="BE146" i="18"/>
  <c r="BK144" i="18"/>
  <c r="K140" i="18"/>
  <c r="BE140" i="18"/>
  <c r="K136" i="18"/>
  <c r="BE136" i="18" s="1"/>
  <c r="K169" i="17"/>
  <c r="BE169" i="17"/>
  <c r="K148" i="17"/>
  <c r="BE148" i="17" s="1"/>
  <c r="K144" i="17"/>
  <c r="BE144" i="17"/>
  <c r="BK138" i="17"/>
  <c r="BK171" i="16"/>
  <c r="BK165" i="16"/>
  <c r="K160" i="16"/>
  <c r="BE160" i="16"/>
  <c r="BK158" i="16"/>
  <c r="K146" i="16"/>
  <c r="BE146" i="16"/>
  <c r="K138" i="16"/>
  <c r="BE138" i="16" s="1"/>
  <c r="BK136" i="16"/>
  <c r="K134" i="16"/>
  <c r="BE134" i="16"/>
  <c r="K130" i="16"/>
  <c r="BE130" i="16" s="1"/>
  <c r="K210" i="15"/>
  <c r="BE210" i="15"/>
  <c r="BK198" i="15"/>
  <c r="K192" i="15"/>
  <c r="BE192" i="15"/>
  <c r="K188" i="15"/>
  <c r="BE188" i="15" s="1"/>
  <c r="BK186" i="15"/>
  <c r="K183" i="15"/>
  <c r="BE183" i="15"/>
  <c r="K174" i="15"/>
  <c r="BE174" i="15" s="1"/>
  <c r="K172" i="15"/>
  <c r="BE172" i="15"/>
  <c r="K170" i="15"/>
  <c r="BE170" i="15" s="1"/>
  <c r="BK166" i="15"/>
  <c r="BK160" i="15"/>
  <c r="K154" i="15"/>
  <c r="BE154" i="15" s="1"/>
  <c r="BK152" i="15"/>
  <c r="BK146" i="15"/>
  <c r="BK142" i="15"/>
  <c r="K140" i="15"/>
  <c r="BE140" i="15"/>
  <c r="BK129" i="15"/>
  <c r="K193" i="14"/>
  <c r="BE193" i="14" s="1"/>
  <c r="BK186" i="14"/>
  <c r="BK176" i="14"/>
  <c r="K161" i="14"/>
  <c r="BE161" i="14" s="1"/>
  <c r="BK150" i="14"/>
  <c r="K146" i="14"/>
  <c r="BE146" i="14" s="1"/>
  <c r="K130" i="14"/>
  <c r="BE130" i="14"/>
  <c r="BK135" i="13"/>
  <c r="K129" i="13"/>
  <c r="BE129" i="13" s="1"/>
  <c r="BK135" i="12"/>
  <c r="K126" i="12"/>
  <c r="BE126" i="12" s="1"/>
  <c r="K123" i="11"/>
  <c r="BE123" i="11"/>
  <c r="K123" i="10"/>
  <c r="BE123" i="10" s="1"/>
  <c r="BK138" i="9"/>
  <c r="K130" i="6"/>
  <c r="BE130" i="6"/>
  <c r="BK123" i="6"/>
  <c r="BK125" i="5"/>
  <c r="K135" i="4"/>
  <c r="BE135" i="4"/>
  <c r="BK131" i="4"/>
  <c r="BK122" i="4"/>
  <c r="K121" i="3"/>
  <c r="BE121" i="3"/>
  <c r="K153" i="2"/>
  <c r="BE153" i="2" s="1"/>
  <c r="BK128" i="2"/>
  <c r="BK124" i="2"/>
  <c r="K123" i="12"/>
  <c r="BE123" i="12" s="1"/>
  <c r="BK126" i="10"/>
  <c r="K142" i="2"/>
  <c r="BE142" i="2" s="1"/>
  <c r="BK139" i="2"/>
  <c r="K135" i="2"/>
  <c r="BE135" i="2"/>
  <c r="V138" i="2" l="1"/>
  <c r="V122" i="2"/>
  <c r="V145" i="2"/>
  <c r="BK128" i="3"/>
  <c r="K128" i="3" s="1"/>
  <c r="K99" i="3" s="1"/>
  <c r="Q128" i="3"/>
  <c r="I99" i="3"/>
  <c r="X121" i="4"/>
  <c r="X120" i="4"/>
  <c r="X119" i="4" s="1"/>
  <c r="T134" i="4"/>
  <c r="X134" i="4"/>
  <c r="X122" i="5"/>
  <c r="X121" i="5" s="1"/>
  <c r="R122" i="6"/>
  <c r="R121" i="6" s="1"/>
  <c r="J98" i="6" s="1"/>
  <c r="K33" i="6" s="1"/>
  <c r="AT100" i="1" s="1"/>
  <c r="X122" i="7"/>
  <c r="X121" i="7"/>
  <c r="T122" i="8"/>
  <c r="T121" i="8"/>
  <c r="AW102" i="1" s="1"/>
  <c r="X122" i="8"/>
  <c r="X121" i="8" s="1"/>
  <c r="T122" i="9"/>
  <c r="T121" i="9" s="1"/>
  <c r="AW104" i="1" s="1"/>
  <c r="Q122" i="9"/>
  <c r="Q121" i="9"/>
  <c r="I98" i="9" s="1"/>
  <c r="K32" i="9"/>
  <c r="AS104" i="1" s="1"/>
  <c r="T122" i="10"/>
  <c r="T121" i="10" s="1"/>
  <c r="AW105" i="1" s="1"/>
  <c r="Q122" i="10"/>
  <c r="Q121" i="10"/>
  <c r="I98" i="10" s="1"/>
  <c r="K32" i="10" s="1"/>
  <c r="AS105" i="1" s="1"/>
  <c r="T122" i="11"/>
  <c r="T121" i="11" s="1"/>
  <c r="AW106" i="1" s="1"/>
  <c r="R122" i="11"/>
  <c r="R121" i="11"/>
  <c r="J98" i="11" s="1"/>
  <c r="K33" i="11" s="1"/>
  <c r="AT106" i="1" s="1"/>
  <c r="T122" i="12"/>
  <c r="T121" i="12" s="1"/>
  <c r="AW107" i="1"/>
  <c r="V122" i="12"/>
  <c r="V121" i="12"/>
  <c r="V122" i="13"/>
  <c r="V121" i="13"/>
  <c r="V125" i="20"/>
  <c r="V124" i="20"/>
  <c r="Q166" i="20"/>
  <c r="I101" i="20"/>
  <c r="T125" i="21"/>
  <c r="T124" i="21"/>
  <c r="R125" i="21"/>
  <c r="R124" i="21"/>
  <c r="V142" i="21"/>
  <c r="BK125" i="22"/>
  <c r="K125" i="22" s="1"/>
  <c r="K100" i="22" s="1"/>
  <c r="X125" i="22"/>
  <c r="X124" i="22"/>
  <c r="T130" i="22"/>
  <c r="X130" i="22"/>
  <c r="Q125" i="23"/>
  <c r="Q124" i="23"/>
  <c r="Q123" i="23" s="1"/>
  <c r="I98" i="23" s="1"/>
  <c r="K32" i="23" s="1"/>
  <c r="AS122" i="1" s="1"/>
  <c r="Q160" i="23"/>
  <c r="I101" i="23"/>
  <c r="Q125" i="24"/>
  <c r="Q124" i="24"/>
  <c r="V160" i="24"/>
  <c r="T145" i="2"/>
  <c r="T138" i="2" s="1"/>
  <c r="T122" i="2" s="1"/>
  <c r="AW95" i="1" s="1"/>
  <c r="Q145" i="2"/>
  <c r="I100" i="2" s="1"/>
  <c r="V128" i="3"/>
  <c r="V119" i="3" s="1"/>
  <c r="Q121" i="4"/>
  <c r="Q120" i="4" s="1"/>
  <c r="R134" i="4"/>
  <c r="J99" i="4" s="1"/>
  <c r="T122" i="5"/>
  <c r="T121" i="5" s="1"/>
  <c r="AW99" i="1" s="1"/>
  <c r="R122" i="5"/>
  <c r="R121" i="5"/>
  <c r="J98" i="5" s="1"/>
  <c r="K33" i="5" s="1"/>
  <c r="AT99" i="1" s="1"/>
  <c r="T122" i="6"/>
  <c r="T121" i="6" s="1"/>
  <c r="AW100" i="1" s="1"/>
  <c r="V122" i="6"/>
  <c r="V121" i="6"/>
  <c r="Q122" i="7"/>
  <c r="Q121" i="7"/>
  <c r="I98" i="7" s="1"/>
  <c r="K32" i="7" s="1"/>
  <c r="AS101" i="1" s="1"/>
  <c r="V122" i="8"/>
  <c r="V121" i="8" s="1"/>
  <c r="R122" i="9"/>
  <c r="R121" i="9" s="1"/>
  <c r="J98" i="9" s="1"/>
  <c r="K33" i="9" s="1"/>
  <c r="AT104" i="1"/>
  <c r="X122" i="10"/>
  <c r="X121" i="10"/>
  <c r="V122" i="11"/>
  <c r="V121" i="11"/>
  <c r="Q122" i="12"/>
  <c r="Q121" i="12"/>
  <c r="I98" i="12" s="1"/>
  <c r="K32" i="12" s="1"/>
  <c r="AS107" i="1" s="1"/>
  <c r="T122" i="13"/>
  <c r="T121" i="13" s="1"/>
  <c r="AW108" i="1" s="1"/>
  <c r="Q122" i="13"/>
  <c r="Q121" i="13"/>
  <c r="I98" i="13" s="1"/>
  <c r="K32" i="13"/>
  <c r="AS108" i="1" s="1"/>
  <c r="V129" i="14"/>
  <c r="V128" i="14" s="1"/>
  <c r="Q129" i="14"/>
  <c r="I100" i="14" s="1"/>
  <c r="V143" i="14"/>
  <c r="R143" i="14"/>
  <c r="T167" i="14"/>
  <c r="R167" i="14"/>
  <c r="J104" i="14"/>
  <c r="T173" i="14"/>
  <c r="R173" i="14"/>
  <c r="J105" i="14" s="1"/>
  <c r="V165" i="15"/>
  <c r="Q165" i="15"/>
  <c r="I100" i="15"/>
  <c r="T178" i="15"/>
  <c r="Q178" i="15"/>
  <c r="I101" i="15" s="1"/>
  <c r="T185" i="15"/>
  <c r="T125" i="15" s="1"/>
  <c r="R185" i="15"/>
  <c r="J102" i="15"/>
  <c r="R207" i="15"/>
  <c r="J103" i="15"/>
  <c r="X125" i="16"/>
  <c r="X124" i="16"/>
  <c r="X123" i="16" s="1"/>
  <c r="BK164" i="16"/>
  <c r="K164" i="16" s="1"/>
  <c r="K101" i="16" s="1"/>
  <c r="X164" i="16"/>
  <c r="R125" i="17"/>
  <c r="R124" i="17" s="1"/>
  <c r="R123" i="17" s="1"/>
  <c r="J98" i="17" s="1"/>
  <c r="K33" i="17" s="1"/>
  <c r="AT115" i="1" s="1"/>
  <c r="T160" i="17"/>
  <c r="R160" i="17"/>
  <c r="J101" i="17"/>
  <c r="V125" i="18"/>
  <c r="V124" i="18"/>
  <c r="R125" i="18"/>
  <c r="R124" i="18"/>
  <c r="T164" i="18"/>
  <c r="X164" i="18"/>
  <c r="Q164" i="18"/>
  <c r="I101" i="18"/>
  <c r="T125" i="19"/>
  <c r="T124" i="19"/>
  <c r="X125" i="19"/>
  <c r="X124" i="19"/>
  <c r="R164" i="19"/>
  <c r="J101" i="19"/>
  <c r="T125" i="20"/>
  <c r="T124" i="20"/>
  <c r="Q125" i="20"/>
  <c r="Q124" i="20"/>
  <c r="I99" i="20" s="1"/>
  <c r="X166" i="20"/>
  <c r="V125" i="21"/>
  <c r="V124" i="21"/>
  <c r="V123" i="21" s="1"/>
  <c r="T142" i="21"/>
  <c r="Q142" i="21"/>
  <c r="I101" i="21"/>
  <c r="T125" i="22"/>
  <c r="T124" i="22"/>
  <c r="T123" i="22" s="1"/>
  <c r="AW120" i="1" s="1"/>
  <c r="R130" i="22"/>
  <c r="J101" i="22"/>
  <c r="T125" i="23"/>
  <c r="T124" i="23"/>
  <c r="R125" i="23"/>
  <c r="R124" i="23"/>
  <c r="X160" i="23"/>
  <c r="V125" i="24"/>
  <c r="V124" i="24" s="1"/>
  <c r="V123" i="24" s="1"/>
  <c r="R160" i="24"/>
  <c r="J101" i="24"/>
  <c r="R145" i="2"/>
  <c r="J100" i="2"/>
  <c r="T128" i="3"/>
  <c r="T119" i="3"/>
  <c r="AW96" i="1" s="1"/>
  <c r="X128" i="3"/>
  <c r="X119" i="3" s="1"/>
  <c r="V121" i="4"/>
  <c r="V120" i="4" s="1"/>
  <c r="Q134" i="4"/>
  <c r="I99" i="4" s="1"/>
  <c r="V122" i="5"/>
  <c r="V121" i="5" s="1"/>
  <c r="Q122" i="6"/>
  <c r="Q121" i="6" s="1"/>
  <c r="I98" i="6" s="1"/>
  <c r="K32" i="6" s="1"/>
  <c r="AS100" i="1" s="1"/>
  <c r="T122" i="7"/>
  <c r="T121" i="7"/>
  <c r="AW101" i="1" s="1"/>
  <c r="R122" i="7"/>
  <c r="R121" i="7" s="1"/>
  <c r="J98" i="7" s="1"/>
  <c r="K33" i="7" s="1"/>
  <c r="AT101" i="1" s="1"/>
  <c r="Q122" i="8"/>
  <c r="Q121" i="8"/>
  <c r="I98" i="8" s="1"/>
  <c r="K32" i="8"/>
  <c r="AS102" i="1" s="1"/>
  <c r="X122" i="9"/>
  <c r="X121" i="9" s="1"/>
  <c r="R122" i="10"/>
  <c r="R121" i="10" s="1"/>
  <c r="J98" i="10" s="1"/>
  <c r="K33" i="10" s="1"/>
  <c r="AT105" i="1" s="1"/>
  <c r="Q122" i="11"/>
  <c r="I99" i="11"/>
  <c r="R122" i="12"/>
  <c r="R121" i="12"/>
  <c r="J98" i="12" s="1"/>
  <c r="K33" i="12" s="1"/>
  <c r="AT107" i="1" s="1"/>
  <c r="R122" i="13"/>
  <c r="R121" i="13" s="1"/>
  <c r="J98" i="13" s="1"/>
  <c r="K33" i="13" s="1"/>
  <c r="AT108" i="1" s="1"/>
  <c r="T129" i="14"/>
  <c r="T128" i="14"/>
  <c r="R129" i="14"/>
  <c r="X143" i="14"/>
  <c r="X142" i="14" s="1"/>
  <c r="X167" i="14"/>
  <c r="Q173" i="14"/>
  <c r="I105" i="14"/>
  <c r="T165" i="15"/>
  <c r="T164" i="15"/>
  <c r="AW112" i="1"/>
  <c r="R165" i="15"/>
  <c r="J100" i="15"/>
  <c r="X178" i="15"/>
  <c r="X185" i="15"/>
  <c r="V207" i="15"/>
  <c r="Q207" i="15"/>
  <c r="I103" i="15" s="1"/>
  <c r="T125" i="16"/>
  <c r="T124" i="16" s="1"/>
  <c r="Q125" i="16"/>
  <c r="Q124" i="16" s="1"/>
  <c r="I99" i="16" s="1"/>
  <c r="V164" i="16"/>
  <c r="Q164" i="16"/>
  <c r="I101" i="16" s="1"/>
  <c r="V125" i="17"/>
  <c r="V124" i="17" s="1"/>
  <c r="V123" i="17" s="1"/>
  <c r="Q125" i="17"/>
  <c r="Q124" i="17"/>
  <c r="V160" i="17"/>
  <c r="X160" i="17"/>
  <c r="V125" i="19"/>
  <c r="V124" i="19"/>
  <c r="Q125" i="19"/>
  <c r="I100" i="19"/>
  <c r="T164" i="19"/>
  <c r="Q164" i="19"/>
  <c r="I101" i="19" s="1"/>
  <c r="X125" i="20"/>
  <c r="X124" i="20" s="1"/>
  <c r="X123" i="20" s="1"/>
  <c r="T166" i="20"/>
  <c r="R166" i="20"/>
  <c r="J101" i="20" s="1"/>
  <c r="X125" i="21"/>
  <c r="X124" i="21" s="1"/>
  <c r="R142" i="21"/>
  <c r="J101" i="21" s="1"/>
  <c r="V125" i="22"/>
  <c r="V124" i="22" s="1"/>
  <c r="R125" i="22"/>
  <c r="R124" i="22" s="1"/>
  <c r="R123" i="22"/>
  <c r="J98" i="22" s="1"/>
  <c r="K33" i="22" s="1"/>
  <c r="AT120" i="1" s="1"/>
  <c r="Q130" i="22"/>
  <c r="I101" i="22" s="1"/>
  <c r="X125" i="23"/>
  <c r="X124" i="23" s="1"/>
  <c r="X123" i="23" s="1"/>
  <c r="T160" i="23"/>
  <c r="V160" i="23"/>
  <c r="T125" i="24"/>
  <c r="T124" i="24"/>
  <c r="R125" i="24"/>
  <c r="R124" i="24"/>
  <c r="J99" i="24" s="1"/>
  <c r="Q160" i="24"/>
  <c r="I101" i="24" s="1"/>
  <c r="X145" i="2"/>
  <c r="X138" i="2" s="1"/>
  <c r="X122" i="2"/>
  <c r="R128" i="3"/>
  <c r="J99" i="3"/>
  <c r="T121" i="4"/>
  <c r="T120" i="4"/>
  <c r="T119" i="4" s="1"/>
  <c r="AW97" i="1" s="1"/>
  <c r="R121" i="4"/>
  <c r="R120" i="4"/>
  <c r="J97" i="4" s="1"/>
  <c r="V134" i="4"/>
  <c r="Q122" i="5"/>
  <c r="Q121" i="5"/>
  <c r="I98" i="5" s="1"/>
  <c r="K32" i="5" s="1"/>
  <c r="AS99" i="1" s="1"/>
  <c r="X122" i="6"/>
  <c r="X121" i="6" s="1"/>
  <c r="V122" i="7"/>
  <c r="V121" i="7" s="1"/>
  <c r="R122" i="8"/>
  <c r="J99" i="8" s="1"/>
  <c r="V122" i="9"/>
  <c r="V121" i="9" s="1"/>
  <c r="V122" i="10"/>
  <c r="V121" i="10" s="1"/>
  <c r="X122" i="11"/>
  <c r="X121" i="11" s="1"/>
  <c r="X122" i="12"/>
  <c r="X121" i="12" s="1"/>
  <c r="X122" i="13"/>
  <c r="X121" i="13" s="1"/>
  <c r="X129" i="14"/>
  <c r="X128" i="14" s="1"/>
  <c r="T143" i="14"/>
  <c r="Q143" i="14"/>
  <c r="Q142" i="14" s="1"/>
  <c r="I102" i="14" s="1"/>
  <c r="V167" i="14"/>
  <c r="Q167" i="14"/>
  <c r="I104" i="14" s="1"/>
  <c r="V173" i="14"/>
  <c r="X173" i="14"/>
  <c r="X165" i="15"/>
  <c r="X164" i="15" s="1"/>
  <c r="V178" i="15"/>
  <c r="R178" i="15"/>
  <c r="J101" i="15" s="1"/>
  <c r="V185" i="15"/>
  <c r="Q185" i="15"/>
  <c r="I102" i="15"/>
  <c r="T207" i="15"/>
  <c r="X207" i="15"/>
  <c r="V125" i="16"/>
  <c r="V124" i="16"/>
  <c r="V123" i="16" s="1"/>
  <c r="R125" i="16"/>
  <c r="R124" i="16" s="1"/>
  <c r="R123" i="16"/>
  <c r="J98" i="16" s="1"/>
  <c r="K33" i="16" s="1"/>
  <c r="AT114" i="1" s="1"/>
  <c r="T164" i="16"/>
  <c r="R164" i="16"/>
  <c r="J101" i="16"/>
  <c r="T125" i="17"/>
  <c r="T124" i="17"/>
  <c r="T123" i="17" s="1"/>
  <c r="AW115" i="1" s="1"/>
  <c r="X125" i="17"/>
  <c r="X124" i="17"/>
  <c r="X123" i="17" s="1"/>
  <c r="Q160" i="17"/>
  <c r="I101" i="17" s="1"/>
  <c r="T125" i="18"/>
  <c r="T124" i="18" s="1"/>
  <c r="T123" i="18" s="1"/>
  <c r="AW116" i="1" s="1"/>
  <c r="X125" i="18"/>
  <c r="X124" i="18" s="1"/>
  <c r="X123" i="18" s="1"/>
  <c r="Q125" i="18"/>
  <c r="Q124" i="18"/>
  <c r="I99" i="18" s="1"/>
  <c r="V164" i="18"/>
  <c r="R164" i="18"/>
  <c r="J101" i="18"/>
  <c r="R125" i="19"/>
  <c r="R124" i="19"/>
  <c r="R123" i="19" s="1"/>
  <c r="J98" i="19" s="1"/>
  <c r="K33" i="19" s="1"/>
  <c r="AT117" i="1" s="1"/>
  <c r="V164" i="19"/>
  <c r="X164" i="19"/>
  <c r="R125" i="20"/>
  <c r="R124" i="20"/>
  <c r="R123" i="20" s="1"/>
  <c r="J98" i="20" s="1"/>
  <c r="K33" i="20" s="1"/>
  <c r="AT118" i="1" s="1"/>
  <c r="V166" i="20"/>
  <c r="Q125" i="21"/>
  <c r="Q124" i="21" s="1"/>
  <c r="Q123" i="21" s="1"/>
  <c r="I98" i="21" s="1"/>
  <c r="K32" i="21" s="1"/>
  <c r="AS119" i="1" s="1"/>
  <c r="X142" i="21"/>
  <c r="Q125" i="22"/>
  <c r="Q124" i="22"/>
  <c r="Q123" i="22" s="1"/>
  <c r="I98" i="22" s="1"/>
  <c r="K32" i="22" s="1"/>
  <c r="AS120" i="1" s="1"/>
  <c r="V130" i="22"/>
  <c r="V125" i="23"/>
  <c r="V124" i="23" s="1"/>
  <c r="V123" i="23" s="1"/>
  <c r="R160" i="23"/>
  <c r="J101" i="23"/>
  <c r="X125" i="24"/>
  <c r="X124" i="24"/>
  <c r="T160" i="24"/>
  <c r="X160" i="24"/>
  <c r="T126" i="25"/>
  <c r="T125" i="25"/>
  <c r="V126" i="25"/>
  <c r="V125" i="25"/>
  <c r="X126" i="25"/>
  <c r="X125" i="25"/>
  <c r="Q126" i="25"/>
  <c r="Q125" i="25"/>
  <c r="R126" i="25"/>
  <c r="R125" i="25"/>
  <c r="T160" i="25"/>
  <c r="T156" i="25"/>
  <c r="V160" i="25"/>
  <c r="V156" i="25"/>
  <c r="X160" i="25"/>
  <c r="X156" i="25"/>
  <c r="Q160" i="25"/>
  <c r="I102" i="25"/>
  <c r="R160" i="25"/>
  <c r="J102" i="25"/>
  <c r="E85" i="2"/>
  <c r="F91" i="2"/>
  <c r="J92" i="2"/>
  <c r="F119" i="2"/>
  <c r="Q134" i="2"/>
  <c r="I98" i="2"/>
  <c r="R159" i="2"/>
  <c r="J102" i="2"/>
  <c r="F92" i="3"/>
  <c r="J115" i="3"/>
  <c r="J91" i="4"/>
  <c r="F93" i="5"/>
  <c r="J115" i="5"/>
  <c r="J118" i="5"/>
  <c r="F93" i="6"/>
  <c r="J115" i="6"/>
  <c r="F93" i="7"/>
  <c r="J117" i="7"/>
  <c r="J91" i="8"/>
  <c r="J94" i="8"/>
  <c r="E109" i="8"/>
  <c r="J91" i="9"/>
  <c r="J93" i="9"/>
  <c r="J118" i="9"/>
  <c r="J93" i="10"/>
  <c r="J118" i="10"/>
  <c r="J91" i="11"/>
  <c r="J94" i="11"/>
  <c r="F93" i="12"/>
  <c r="J115" i="12"/>
  <c r="F118" i="12"/>
  <c r="J91" i="13"/>
  <c r="F118" i="13"/>
  <c r="E85" i="14"/>
  <c r="J93" i="14"/>
  <c r="J121" i="14"/>
  <c r="F93" i="21"/>
  <c r="F120" i="21"/>
  <c r="E85" i="22"/>
  <c r="J91" i="22"/>
  <c r="J94" i="22"/>
  <c r="J93" i="23"/>
  <c r="F119" i="23"/>
  <c r="E85" i="24"/>
  <c r="F94" i="24"/>
  <c r="J91" i="25"/>
  <c r="F94" i="25"/>
  <c r="J120" i="25"/>
  <c r="J116" i="2"/>
  <c r="Q123" i="2"/>
  <c r="R134" i="2"/>
  <c r="J98" i="2"/>
  <c r="Q159" i="2"/>
  <c r="I102" i="2"/>
  <c r="F115" i="3"/>
  <c r="Q120" i="3"/>
  <c r="R124" i="3"/>
  <c r="J98" i="3"/>
  <c r="E85" i="4"/>
  <c r="F92" i="4"/>
  <c r="J116" i="4"/>
  <c r="F94" i="5"/>
  <c r="J93" i="6"/>
  <c r="E109" i="6"/>
  <c r="F118" i="6"/>
  <c r="J115" i="7"/>
  <c r="J93" i="8"/>
  <c r="E85" i="10"/>
  <c r="J91" i="10"/>
  <c r="F117" i="10"/>
  <c r="J93" i="11"/>
  <c r="F117" i="11"/>
  <c r="E85" i="12"/>
  <c r="J117" i="12"/>
  <c r="E85" i="13"/>
  <c r="J117" i="13"/>
  <c r="F93" i="14"/>
  <c r="F124" i="14"/>
  <c r="BE191" i="14"/>
  <c r="R138" i="14"/>
  <c r="J101" i="14" s="1"/>
  <c r="F93" i="15"/>
  <c r="J94" i="15"/>
  <c r="J119" i="15"/>
  <c r="J121" i="15"/>
  <c r="J91" i="16"/>
  <c r="F94" i="16"/>
  <c r="F119" i="16"/>
  <c r="J120" i="16"/>
  <c r="E85" i="17"/>
  <c r="J93" i="17"/>
  <c r="J117" i="17"/>
  <c r="F120" i="17"/>
  <c r="J91" i="18"/>
  <c r="F120" i="18"/>
  <c r="J93" i="19"/>
  <c r="J94" i="19"/>
  <c r="J117" i="19"/>
  <c r="F120" i="19"/>
  <c r="J93" i="20"/>
  <c r="E111" i="20"/>
  <c r="J119" i="21"/>
  <c r="J93" i="22"/>
  <c r="J91" i="23"/>
  <c r="J94" i="23"/>
  <c r="F93" i="24"/>
  <c r="J94" i="24"/>
  <c r="J119" i="24"/>
  <c r="BE129" i="24"/>
  <c r="F120" i="25"/>
  <c r="BE154" i="25"/>
  <c r="R123" i="2"/>
  <c r="Q156" i="2"/>
  <c r="I101" i="2"/>
  <c r="E109" i="3"/>
  <c r="J113" i="3"/>
  <c r="J116" i="3"/>
  <c r="F91" i="4"/>
  <c r="J113" i="4"/>
  <c r="E85" i="5"/>
  <c r="J117" i="5"/>
  <c r="E85" i="7"/>
  <c r="F94" i="7"/>
  <c r="J118" i="7"/>
  <c r="F94" i="8"/>
  <c r="F94" i="9"/>
  <c r="E109" i="9"/>
  <c r="F94" i="11"/>
  <c r="E109" i="11"/>
  <c r="F93" i="13"/>
  <c r="J94" i="13"/>
  <c r="J124" i="14"/>
  <c r="Q138" i="14"/>
  <c r="I101" i="14"/>
  <c r="E85" i="15"/>
  <c r="J93" i="16"/>
  <c r="E111" i="16"/>
  <c r="E85" i="18"/>
  <c r="J93" i="18"/>
  <c r="J94" i="18"/>
  <c r="F119" i="18"/>
  <c r="F93" i="20"/>
  <c r="J120" i="20"/>
  <c r="J91" i="21"/>
  <c r="E111" i="21"/>
  <c r="J120" i="21"/>
  <c r="F93" i="22"/>
  <c r="F120" i="22"/>
  <c r="E85" i="23"/>
  <c r="F94" i="23"/>
  <c r="J91" i="24"/>
  <c r="E85" i="25"/>
  <c r="J91" i="2"/>
  <c r="R138" i="2"/>
  <c r="J99" i="2" s="1"/>
  <c r="R156" i="2"/>
  <c r="J101" i="2" s="1"/>
  <c r="R120" i="3"/>
  <c r="R119" i="3" s="1"/>
  <c r="J96" i="3" s="1"/>
  <c r="K31" i="3" s="1"/>
  <c r="AT96" i="1" s="1"/>
  <c r="Q124" i="3"/>
  <c r="I98" i="3"/>
  <c r="J94" i="6"/>
  <c r="F93" i="8"/>
  <c r="BE130" i="8"/>
  <c r="F93" i="9"/>
  <c r="F94" i="10"/>
  <c r="J94" i="12"/>
  <c r="F94" i="15"/>
  <c r="F93" i="17"/>
  <c r="J94" i="17"/>
  <c r="E85" i="19"/>
  <c r="F93" i="19"/>
  <c r="J91" i="20"/>
  <c r="F94" i="20"/>
  <c r="BE126" i="23"/>
  <c r="J94" i="25"/>
  <c r="Q156" i="25"/>
  <c r="I101" i="25" s="1"/>
  <c r="R156" i="25"/>
  <c r="J101" i="25" s="1"/>
  <c r="F36" i="3"/>
  <c r="BC96" i="1" s="1"/>
  <c r="F39" i="3"/>
  <c r="BF96" i="1" s="1"/>
  <c r="F38" i="4"/>
  <c r="BE97" i="1" s="1"/>
  <c r="K38" i="5"/>
  <c r="AY99" i="1" s="1"/>
  <c r="F38" i="7"/>
  <c r="BC101" i="1" s="1"/>
  <c r="F38" i="9"/>
  <c r="BC104" i="1" s="1"/>
  <c r="F39" i="12"/>
  <c r="BD107" i="1" s="1"/>
  <c r="F40" i="13"/>
  <c r="BE108" i="1" s="1"/>
  <c r="F40" i="20"/>
  <c r="BE118" i="1" s="1"/>
  <c r="F39" i="21"/>
  <c r="BD119" i="1" s="1"/>
  <c r="F40" i="23"/>
  <c r="BE122" i="1" s="1"/>
  <c r="F41" i="8"/>
  <c r="BF102" i="1" s="1"/>
  <c r="F40" i="14"/>
  <c r="BE110" i="1" s="1"/>
  <c r="BE109" i="1" s="1"/>
  <c r="BA109" i="1" s="1"/>
  <c r="F40" i="16"/>
  <c r="BE114" i="1" s="1"/>
  <c r="K38" i="18"/>
  <c r="AY116" i="1" s="1"/>
  <c r="F38" i="19"/>
  <c r="BC117" i="1" s="1"/>
  <c r="F40" i="25"/>
  <c r="BE125" i="1" s="1"/>
  <c r="BE124" i="1"/>
  <c r="BA124" i="1" s="1"/>
  <c r="F38" i="5"/>
  <c r="BC99" i="1" s="1"/>
  <c r="F41" i="6"/>
  <c r="BF100" i="1" s="1"/>
  <c r="F40" i="11"/>
  <c r="BE106" i="1" s="1"/>
  <c r="F39" i="15"/>
  <c r="BD112" i="1" s="1"/>
  <c r="BD111" i="1" s="1"/>
  <c r="AZ111" i="1" s="1"/>
  <c r="F40" i="17"/>
  <c r="BE115" i="1" s="1"/>
  <c r="F39" i="19"/>
  <c r="BD117" i="1" s="1"/>
  <c r="F39" i="20"/>
  <c r="BD118" i="1" s="1"/>
  <c r="K38" i="23"/>
  <c r="AY122" i="1" s="1"/>
  <c r="F36" i="2"/>
  <c r="BC95" i="1" s="1"/>
  <c r="F39" i="2"/>
  <c r="BF95" i="1" s="1"/>
  <c r="F41" i="9"/>
  <c r="BF104" i="1"/>
  <c r="F39" i="11"/>
  <c r="BD106" i="1" s="1"/>
  <c r="F39" i="16"/>
  <c r="BD114" i="1" s="1"/>
  <c r="F41" i="17"/>
  <c r="BF115" i="1" s="1"/>
  <c r="F40" i="18"/>
  <c r="BE116" i="1"/>
  <c r="F40" i="21"/>
  <c r="BE119" i="1" s="1"/>
  <c r="F38" i="23"/>
  <c r="BC122" i="1" s="1"/>
  <c r="F41" i="25"/>
  <c r="BF125" i="1" s="1"/>
  <c r="BF124" i="1" s="1"/>
  <c r="K146" i="2"/>
  <c r="BE146" i="2" s="1"/>
  <c r="K129" i="3"/>
  <c r="BE129" i="3"/>
  <c r="BK138" i="4"/>
  <c r="BK123" i="5"/>
  <c r="K130" i="5"/>
  <c r="BE130" i="5"/>
  <c r="BK128" i="6"/>
  <c r="BK128" i="7"/>
  <c r="K126" i="9"/>
  <c r="BE126" i="9"/>
  <c r="K135" i="10"/>
  <c r="BE135" i="10" s="1"/>
  <c r="BK126" i="11"/>
  <c r="K141" i="12"/>
  <c r="BE141" i="12"/>
  <c r="BK129" i="13"/>
  <c r="K132" i="14"/>
  <c r="BE132" i="14" s="1"/>
  <c r="K136" i="14"/>
  <c r="BE136" i="14" s="1"/>
  <c r="K163" i="14"/>
  <c r="BE163" i="14" s="1"/>
  <c r="BK178" i="14"/>
  <c r="BK188" i="14"/>
  <c r="K179" i="20"/>
  <c r="BE179" i="20" s="1"/>
  <c r="K147" i="21"/>
  <c r="BE147" i="21" s="1"/>
  <c r="K140" i="23"/>
  <c r="BE140" i="23" s="1"/>
  <c r="K169" i="23"/>
  <c r="BE169" i="23" s="1"/>
  <c r="K178" i="23"/>
  <c r="BE178" i="23" s="1"/>
  <c r="K134" i="24"/>
  <c r="BE134" i="24" s="1"/>
  <c r="K144" i="24"/>
  <c r="BE144" i="24" s="1"/>
  <c r="K154" i="24"/>
  <c r="BE154" i="24" s="1"/>
  <c r="BK171" i="24"/>
  <c r="BK129" i="25"/>
  <c r="K140" i="25"/>
  <c r="BE140" i="25" s="1"/>
  <c r="BK126" i="2"/>
  <c r="K160" i="2"/>
  <c r="BE160" i="2"/>
  <c r="BK125" i="6"/>
  <c r="K130" i="7"/>
  <c r="BE130" i="7" s="1"/>
  <c r="K138" i="9"/>
  <c r="BE138" i="9" s="1"/>
  <c r="BK129" i="10"/>
  <c r="BK182" i="14"/>
  <c r="K132" i="15"/>
  <c r="BE132" i="15" s="1"/>
  <c r="BK140" i="15"/>
  <c r="K168" i="15"/>
  <c r="BE168" i="15"/>
  <c r="BK181" i="15"/>
  <c r="K194" i="15"/>
  <c r="BE194" i="15" s="1"/>
  <c r="BK128" i="16"/>
  <c r="BK134" i="16"/>
  <c r="BK144" i="16"/>
  <c r="K154" i="16"/>
  <c r="BE154" i="16"/>
  <c r="BK160" i="16"/>
  <c r="K173" i="16"/>
  <c r="BE173" i="16" s="1"/>
  <c r="K130" i="17"/>
  <c r="BE130" i="17" s="1"/>
  <c r="BK142" i="17"/>
  <c r="K154" i="17"/>
  <c r="BE154" i="17"/>
  <c r="BK165" i="17"/>
  <c r="BK130" i="18"/>
  <c r="BK140" i="18"/>
  <c r="BK146" i="18"/>
  <c r="BK167" i="18"/>
  <c r="BK132" i="19"/>
  <c r="K144" i="19"/>
  <c r="BE144" i="19"/>
  <c r="K160" i="19"/>
  <c r="BE160" i="19" s="1"/>
  <c r="BK171" i="19"/>
  <c r="BK138" i="20"/>
  <c r="K138" i="21"/>
  <c r="BE138" i="21" s="1"/>
  <c r="K126" i="22"/>
  <c r="BE126" i="22"/>
  <c r="BK149" i="23"/>
  <c r="K175" i="24"/>
  <c r="BE175" i="24" s="1"/>
  <c r="K152" i="25"/>
  <c r="BE152" i="25" s="1"/>
  <c r="K123" i="8"/>
  <c r="BE123" i="8" s="1"/>
  <c r="K135" i="12"/>
  <c r="BE135" i="12" s="1"/>
  <c r="K148" i="14"/>
  <c r="BE148" i="14" s="1"/>
  <c r="K152" i="15"/>
  <c r="BE152" i="15" s="1"/>
  <c r="BK162" i="15"/>
  <c r="BK172" i="15"/>
  <c r="K198" i="15"/>
  <c r="BE198" i="15" s="1"/>
  <c r="BK138" i="18"/>
  <c r="K158" i="18"/>
  <c r="BE158" i="18"/>
  <c r="BK148" i="19"/>
  <c r="BK140" i="20"/>
  <c r="K152" i="20"/>
  <c r="BE152" i="20"/>
  <c r="BK160" i="20"/>
  <c r="K169" i="20"/>
  <c r="BE169" i="20" s="1"/>
  <c r="K161" i="23"/>
  <c r="BE161" i="23" s="1"/>
  <c r="K178" i="24"/>
  <c r="BE178" i="24" s="1"/>
  <c r="BK150" i="25"/>
  <c r="BK163" i="25"/>
  <c r="K169" i="25"/>
  <c r="BE169" i="25" s="1"/>
  <c r="K181" i="20"/>
  <c r="BE181" i="20" s="1"/>
  <c r="F38" i="13"/>
  <c r="BC108" i="1" s="1"/>
  <c r="F39" i="25"/>
  <c r="BD125" i="1" s="1"/>
  <c r="BD124" i="1" s="1"/>
  <c r="AZ124" i="1" s="1"/>
  <c r="F39" i="5"/>
  <c r="BD99" i="1" s="1"/>
  <c r="F38" i="8"/>
  <c r="BC102" i="1" s="1"/>
  <c r="F39" i="9"/>
  <c r="BD104" i="1" s="1"/>
  <c r="K38" i="11"/>
  <c r="AY106" i="1" s="1"/>
  <c r="K38" i="15"/>
  <c r="AY112" i="1" s="1"/>
  <c r="F38" i="16"/>
  <c r="BC114" i="1" s="1"/>
  <c r="F41" i="21"/>
  <c r="BF119" i="1" s="1"/>
  <c r="F38" i="22"/>
  <c r="BC120" i="1" s="1"/>
  <c r="F41" i="23"/>
  <c r="BF122" i="1" s="1"/>
  <c r="F41" i="24"/>
  <c r="BF123" i="1" s="1"/>
  <c r="F37" i="4"/>
  <c r="BD97" i="1" s="1"/>
  <c r="F40" i="8"/>
  <c r="BE102" i="1" s="1"/>
  <c r="F39" i="10"/>
  <c r="BD105" i="1" s="1"/>
  <c r="F41" i="12"/>
  <c r="BF107" i="1" s="1"/>
  <c r="F41" i="14"/>
  <c r="BF110" i="1" s="1"/>
  <c r="BF109" i="1" s="1"/>
  <c r="K38" i="16"/>
  <c r="AY114" i="1"/>
  <c r="F37" i="3"/>
  <c r="BD96" i="1" s="1"/>
  <c r="F39" i="6"/>
  <c r="BD100" i="1"/>
  <c r="F38" i="12"/>
  <c r="BC107" i="1" s="1"/>
  <c r="F38" i="18"/>
  <c r="BC116" i="1"/>
  <c r="K38" i="19"/>
  <c r="AY117" i="1" s="1"/>
  <c r="F39" i="24"/>
  <c r="BD123" i="1"/>
  <c r="F38" i="25"/>
  <c r="BC125" i="1" s="1"/>
  <c r="BC124" i="1" s="1"/>
  <c r="AY124" i="1" s="1"/>
  <c r="K128" i="2"/>
  <c r="BE128" i="2" s="1"/>
  <c r="K149" i="2"/>
  <c r="BE149" i="2"/>
  <c r="BK125" i="3"/>
  <c r="BK124" i="3" s="1"/>
  <c r="K124" i="3" s="1"/>
  <c r="K98" i="3" s="1"/>
  <c r="BK125" i="4"/>
  <c r="BK121" i="4" s="1"/>
  <c r="BK120" i="4" s="1"/>
  <c r="K120" i="4" s="1"/>
  <c r="K97" i="4" s="1"/>
  <c r="K125" i="5"/>
  <c r="BE125" i="5" s="1"/>
  <c r="BK130" i="6"/>
  <c r="K125" i="8"/>
  <c r="BE125" i="8" s="1"/>
  <c r="K129" i="9"/>
  <c r="BE129" i="9"/>
  <c r="K135" i="13"/>
  <c r="BE135" i="13" s="1"/>
  <c r="K134" i="14"/>
  <c r="BE134" i="14"/>
  <c r="BK155" i="14"/>
  <c r="K174" i="14"/>
  <c r="BE174" i="14" s="1"/>
  <c r="K186" i="14"/>
  <c r="BE186" i="14" s="1"/>
  <c r="K140" i="21"/>
  <c r="BE140" i="21" s="1"/>
  <c r="BK137" i="22"/>
  <c r="BK130" i="22" s="1"/>
  <c r="K130" i="22" s="1"/>
  <c r="K101" i="22" s="1"/>
  <c r="BK132" i="23"/>
  <c r="K142" i="23"/>
  <c r="BE142" i="23" s="1"/>
  <c r="K158" i="23"/>
  <c r="BE158" i="23"/>
  <c r="BK138" i="24"/>
  <c r="BK149" i="24"/>
  <c r="K161" i="24"/>
  <c r="BE161" i="24"/>
  <c r="K173" i="24"/>
  <c r="BE173" i="24" s="1"/>
  <c r="BK138" i="25"/>
  <c r="K138" i="12"/>
  <c r="BE138" i="12" s="1"/>
  <c r="BK139" i="14"/>
  <c r="BK138" i="14" s="1"/>
  <c r="K138" i="14" s="1"/>
  <c r="K101" i="14" s="1"/>
  <c r="BK165" i="14"/>
  <c r="K126" i="15"/>
  <c r="BE126" i="15"/>
  <c r="BK138" i="15"/>
  <c r="BK144" i="15"/>
  <c r="BK156" i="15"/>
  <c r="BK174" i="15"/>
  <c r="BK183" i="15"/>
  <c r="BK196" i="15"/>
  <c r="K138" i="17"/>
  <c r="BE138" i="17"/>
  <c r="K158" i="17"/>
  <c r="BE158" i="17" s="1"/>
  <c r="K132" i="18"/>
  <c r="BE132" i="18"/>
  <c r="K142" i="18"/>
  <c r="BE142" i="18"/>
  <c r="BK156" i="18"/>
  <c r="K165" i="18"/>
  <c r="BE165" i="18" s="1"/>
  <c r="K128" i="19"/>
  <c r="BE128" i="19" s="1"/>
  <c r="K136" i="19"/>
  <c r="BE136" i="19" s="1"/>
  <c r="BK142" i="19"/>
  <c r="BK154" i="19"/>
  <c r="BK169" i="19"/>
  <c r="K126" i="20"/>
  <c r="BE126" i="20" s="1"/>
  <c r="K144" i="20"/>
  <c r="BE144" i="20"/>
  <c r="K128" i="21"/>
  <c r="BE128" i="21"/>
  <c r="K145" i="21"/>
  <c r="BE145" i="21"/>
  <c r="BK175" i="23"/>
  <c r="BK160" i="23"/>
  <c r="K160" i="23" s="1"/>
  <c r="K101" i="23" s="1"/>
  <c r="K136" i="24"/>
  <c r="BE136" i="24"/>
  <c r="BK158" i="24"/>
  <c r="K132" i="3"/>
  <c r="BE132" i="3" s="1"/>
  <c r="BK123" i="11"/>
  <c r="K132" i="13"/>
  <c r="BE132" i="13"/>
  <c r="BK170" i="14"/>
  <c r="K146" i="15"/>
  <c r="BE146" i="15" s="1"/>
  <c r="K158" i="15"/>
  <c r="BE158" i="15" s="1"/>
  <c r="K166" i="15"/>
  <c r="BE166" i="15" s="1"/>
  <c r="BK192" i="15"/>
  <c r="K204" i="15"/>
  <c r="BE204" i="15"/>
  <c r="K140" i="16"/>
  <c r="BE140" i="16"/>
  <c r="BK148" i="16"/>
  <c r="K165" i="16"/>
  <c r="BE165" i="16" s="1"/>
  <c r="K134" i="17"/>
  <c r="BE134" i="17" s="1"/>
  <c r="BK144" i="17"/>
  <c r="K156" i="17"/>
  <c r="BE156" i="17"/>
  <c r="BK167" i="17"/>
  <c r="K144" i="18"/>
  <c r="BE144" i="18" s="1"/>
  <c r="BK154" i="18"/>
  <c r="K173" i="18"/>
  <c r="BE173" i="18"/>
  <c r="K167" i="19"/>
  <c r="BE167" i="19"/>
  <c r="BK130" i="20"/>
  <c r="BK142" i="20"/>
  <c r="K158" i="20"/>
  <c r="BE158" i="20"/>
  <c r="BK164" i="20"/>
  <c r="K132" i="21"/>
  <c r="BE132" i="21" s="1"/>
  <c r="BK138" i="23"/>
  <c r="K165" i="23"/>
  <c r="BE165" i="23"/>
  <c r="K163" i="24"/>
  <c r="BE163" i="24"/>
  <c r="BK157" i="25"/>
  <c r="BK165" i="25"/>
  <c r="BK171" i="25"/>
  <c r="F38" i="2"/>
  <c r="BE95" i="1" s="1"/>
  <c r="F36" i="4"/>
  <c r="BC97" i="1" s="1"/>
  <c r="F39" i="8"/>
  <c r="BD102" i="1" s="1"/>
  <c r="F40" i="9"/>
  <c r="BE104" i="1" s="1"/>
  <c r="F38" i="10"/>
  <c r="BC105" i="1" s="1"/>
  <c r="F41" i="11"/>
  <c r="BF106" i="1" s="1"/>
  <c r="F38" i="20"/>
  <c r="BC118" i="1" s="1"/>
  <c r="F40" i="24"/>
  <c r="BE123" i="1" s="1"/>
  <c r="K36" i="2"/>
  <c r="AY95" i="1" s="1"/>
  <c r="K38" i="6"/>
  <c r="AY100" i="1" s="1"/>
  <c r="K38" i="7"/>
  <c r="AY101" i="1" s="1"/>
  <c r="F41" i="10"/>
  <c r="BF105" i="1" s="1"/>
  <c r="F39" i="13"/>
  <c r="BD108" i="1" s="1"/>
  <c r="F38" i="14"/>
  <c r="BC110" i="1" s="1"/>
  <c r="BC109" i="1" s="1"/>
  <c r="AY109" i="1" s="1"/>
  <c r="F40" i="15"/>
  <c r="BE112" i="1" s="1"/>
  <c r="BE111" i="1" s="1"/>
  <c r="BA111" i="1" s="1"/>
  <c r="F39" i="17"/>
  <c r="BD115" i="1" s="1"/>
  <c r="F41" i="20"/>
  <c r="BF118" i="1" s="1"/>
  <c r="F38" i="24"/>
  <c r="BC123" i="1" s="1"/>
  <c r="F37" i="2"/>
  <c r="BD95" i="1" s="1"/>
  <c r="F41" i="5"/>
  <c r="BF99" i="1" s="1"/>
  <c r="K38" i="9"/>
  <c r="AY104" i="1" s="1"/>
  <c r="F41" i="16"/>
  <c r="BF114" i="1" s="1"/>
  <c r="F38" i="17"/>
  <c r="BC115" i="1" s="1"/>
  <c r="F39" i="18"/>
  <c r="BD116" i="1" s="1"/>
  <c r="F39" i="22"/>
  <c r="BD120" i="1" s="1"/>
  <c r="K38" i="8"/>
  <c r="AY102" i="1" s="1"/>
  <c r="K38" i="10"/>
  <c r="AY105" i="1" s="1"/>
  <c r="F37" i="11"/>
  <c r="BB106" i="1" s="1"/>
  <c r="K38" i="13"/>
  <c r="AY108" i="1" s="1"/>
  <c r="F39" i="14"/>
  <c r="BD110" i="1" s="1"/>
  <c r="BD109" i="1" s="1"/>
  <c r="AZ109" i="1" s="1"/>
  <c r="F41" i="15"/>
  <c r="BF112" i="1" s="1"/>
  <c r="BF111" i="1" s="1"/>
  <c r="K38" i="20"/>
  <c r="AY118" i="1"/>
  <c r="F40" i="22"/>
  <c r="BE120" i="1"/>
  <c r="F39" i="23"/>
  <c r="BD122" i="1"/>
  <c r="K38" i="25"/>
  <c r="AY125" i="1"/>
  <c r="K124" i="2"/>
  <c r="BE124" i="2"/>
  <c r="BK135" i="2"/>
  <c r="BK134" i="2"/>
  <c r="K134" i="2" s="1"/>
  <c r="K98" i="2" s="1"/>
  <c r="BK153" i="2"/>
  <c r="BK135" i="4"/>
  <c r="BK128" i="5"/>
  <c r="K123" i="6"/>
  <c r="BE123" i="6" s="1"/>
  <c r="F37" i="6" s="1"/>
  <c r="BB100" i="1" s="1"/>
  <c r="K125" i="7"/>
  <c r="BE125" i="7" s="1"/>
  <c r="BK128" i="8"/>
  <c r="BK122" i="8" s="1"/>
  <c r="K122" i="8" s="1"/>
  <c r="K99" i="8" s="1"/>
  <c r="K123" i="9"/>
  <c r="BE123" i="9" s="1"/>
  <c r="BK123" i="10"/>
  <c r="BK123" i="12"/>
  <c r="BK123" i="13"/>
  <c r="K138" i="13"/>
  <c r="BE138" i="13"/>
  <c r="BK144" i="14"/>
  <c r="BK158" i="14"/>
  <c r="K176" i="14"/>
  <c r="BE176" i="14"/>
  <c r="K177" i="20"/>
  <c r="BE177" i="20"/>
  <c r="K135" i="22"/>
  <c r="BE135" i="22"/>
  <c r="K134" i="23"/>
  <c r="BE134" i="23"/>
  <c r="BK156" i="23"/>
  <c r="K171" i="23"/>
  <c r="BE171" i="23" s="1"/>
  <c r="BK126" i="24"/>
  <c r="K146" i="24"/>
  <c r="BE146" i="24"/>
  <c r="K167" i="24"/>
  <c r="BE167" i="24"/>
  <c r="BK134" i="25"/>
  <c r="K142" i="25"/>
  <c r="BE142" i="25" s="1"/>
  <c r="K131" i="2"/>
  <c r="BE131" i="2" s="1"/>
  <c r="K131" i="4"/>
  <c r="BE131" i="4" s="1"/>
  <c r="BK132" i="9"/>
  <c r="K126" i="10"/>
  <c r="BE126" i="10"/>
  <c r="BK126" i="12"/>
  <c r="K150" i="14"/>
  <c r="BE150" i="14" s="1"/>
  <c r="K184" i="14"/>
  <c r="BE184" i="14" s="1"/>
  <c r="BK193" i="14"/>
  <c r="BK134" i="15"/>
  <c r="BK148" i="15"/>
  <c r="K160" i="15"/>
  <c r="BE160" i="15"/>
  <c r="K179" i="15"/>
  <c r="BE179" i="15"/>
  <c r="K190" i="15"/>
  <c r="BE190" i="15"/>
  <c r="BK208" i="15"/>
  <c r="K132" i="16"/>
  <c r="BE132" i="16" s="1"/>
  <c r="BK138" i="16"/>
  <c r="BK150" i="16"/>
  <c r="K156" i="16"/>
  <c r="BE156" i="16" s="1"/>
  <c r="K169" i="16"/>
  <c r="BE169" i="16" s="1"/>
  <c r="BK132" i="17"/>
  <c r="K152" i="17"/>
  <c r="BE152" i="17"/>
  <c r="BK161" i="17"/>
  <c r="BK134" i="18"/>
  <c r="K150" i="18"/>
  <c r="BE150" i="18"/>
  <c r="K162" i="18"/>
  <c r="BE162" i="18"/>
  <c r="K134" i="19"/>
  <c r="BE134" i="19"/>
  <c r="BK140" i="19"/>
  <c r="BK150" i="19"/>
  <c r="BK156" i="19"/>
  <c r="K173" i="19"/>
  <c r="BE173" i="19" s="1"/>
  <c r="K132" i="20"/>
  <c r="BE132" i="20" s="1"/>
  <c r="K146" i="20"/>
  <c r="BE146" i="20" s="1"/>
  <c r="K136" i="21"/>
  <c r="BE136" i="21" s="1"/>
  <c r="K131" i="22"/>
  <c r="BE131" i="22" s="1"/>
  <c r="K144" i="23"/>
  <c r="BE144" i="23" s="1"/>
  <c r="K167" i="23"/>
  <c r="BE167" i="23" s="1"/>
  <c r="K156" i="24"/>
  <c r="BE156" i="24" s="1"/>
  <c r="K132" i="25"/>
  <c r="BE132" i="25" s="1"/>
  <c r="BK157" i="2"/>
  <c r="BK156" i="2" s="1"/>
  <c r="K156" i="2" s="1"/>
  <c r="K101" i="2" s="1"/>
  <c r="BK132" i="12"/>
  <c r="BK146" i="14"/>
  <c r="BK176" i="15"/>
  <c r="BK210" i="15"/>
  <c r="K142" i="16"/>
  <c r="BE142" i="16" s="1"/>
  <c r="BK152" i="16"/>
  <c r="BK126" i="17"/>
  <c r="BK140" i="17"/>
  <c r="BK148" i="17"/>
  <c r="BK163" i="17"/>
  <c r="BK148" i="18"/>
  <c r="BK169" i="18"/>
  <c r="BK158" i="19"/>
  <c r="K128" i="20"/>
  <c r="BE128" i="20" s="1"/>
  <c r="BK154" i="20"/>
  <c r="K162" i="20"/>
  <c r="BE162" i="20"/>
  <c r="K154" i="23"/>
  <c r="BE154" i="23"/>
  <c r="BK132" i="24"/>
  <c r="K127" i="25"/>
  <c r="BE127" i="25" s="1"/>
  <c r="BK161" i="25"/>
  <c r="BK167" i="25"/>
  <c r="K129" i="15"/>
  <c r="BE129" i="15" s="1"/>
  <c r="K173" i="20"/>
  <c r="BE173" i="20" s="1"/>
  <c r="F40" i="6"/>
  <c r="BE100" i="1" s="1"/>
  <c r="F41" i="7"/>
  <c r="BF101" i="1" s="1"/>
  <c r="F40" i="10"/>
  <c r="BE105" i="1" s="1"/>
  <c r="F38" i="11"/>
  <c r="BC106" i="1" s="1"/>
  <c r="K38" i="22"/>
  <c r="AY120" i="1" s="1"/>
  <c r="K36" i="3"/>
  <c r="AY96" i="1" s="1"/>
  <c r="F39" i="4"/>
  <c r="BF97" i="1" s="1"/>
  <c r="K38" i="12"/>
  <c r="AY107" i="1" s="1"/>
  <c r="F41" i="18"/>
  <c r="BF116" i="1" s="1"/>
  <c r="F40" i="19"/>
  <c r="BE117" i="1" s="1"/>
  <c r="F41" i="22"/>
  <c r="BF120" i="1" s="1"/>
  <c r="F38" i="3"/>
  <c r="BE96" i="1" s="1"/>
  <c r="F38" i="6"/>
  <c r="BC100" i="1" s="1"/>
  <c r="F39" i="7"/>
  <c r="BD101" i="1" s="1"/>
  <c r="K37" i="11"/>
  <c r="AX106" i="1" s="1"/>
  <c r="F41" i="13"/>
  <c r="BF108" i="1" s="1"/>
  <c r="K38" i="14"/>
  <c r="AY110" i="1" s="1"/>
  <c r="F38" i="15"/>
  <c r="BC112" i="1" s="1"/>
  <c r="BC111" i="1" s="1"/>
  <c r="AY111" i="1" s="1"/>
  <c r="K38" i="21"/>
  <c r="AY119" i="1" s="1"/>
  <c r="K38" i="24"/>
  <c r="AY123" i="1" s="1"/>
  <c r="K36" i="4"/>
  <c r="AY97" i="1" s="1"/>
  <c r="F40" i="5"/>
  <c r="BE99" i="1" s="1"/>
  <c r="F40" i="7"/>
  <c r="BE101" i="1" s="1"/>
  <c r="F40" i="12"/>
  <c r="BE107" i="1" s="1"/>
  <c r="K38" i="17"/>
  <c r="AY115" i="1" s="1"/>
  <c r="F41" i="19"/>
  <c r="BF117" i="1" s="1"/>
  <c r="F38" i="21"/>
  <c r="BC119" i="1" s="1"/>
  <c r="BK142" i="2"/>
  <c r="K122" i="4"/>
  <c r="BE122" i="4"/>
  <c r="BK135" i="9"/>
  <c r="BK132" i="10"/>
  <c r="K144" i="12"/>
  <c r="BE144" i="12"/>
  <c r="K126" i="13"/>
  <c r="BE126" i="13"/>
  <c r="BK130" i="14"/>
  <c r="BK129" i="14"/>
  <c r="K129" i="14" s="1"/>
  <c r="K100" i="14" s="1"/>
  <c r="BK153" i="14"/>
  <c r="BK168" i="14"/>
  <c r="K180" i="14"/>
  <c r="BE180" i="14"/>
  <c r="K171" i="20"/>
  <c r="BE171" i="20"/>
  <c r="BK130" i="21"/>
  <c r="BK125" i="21"/>
  <c r="K125" i="21" s="1"/>
  <c r="K100" i="21" s="1"/>
  <c r="K149" i="21"/>
  <c r="BE149" i="21"/>
  <c r="K128" i="22"/>
  <c r="BE128" i="22"/>
  <c r="K129" i="23"/>
  <c r="BE129" i="23"/>
  <c r="BK146" i="23"/>
  <c r="K142" i="24"/>
  <c r="BE142" i="24" s="1"/>
  <c r="BK152" i="24"/>
  <c r="BK169" i="24"/>
  <c r="BK136" i="25"/>
  <c r="BK146" i="25"/>
  <c r="BK151" i="2"/>
  <c r="BK123" i="7"/>
  <c r="BK129" i="12"/>
  <c r="BK161" i="14"/>
  <c r="K142" i="15"/>
  <c r="BE142" i="15" s="1"/>
  <c r="K150" i="15"/>
  <c r="BE150" i="15" s="1"/>
  <c r="BK170" i="15"/>
  <c r="K186" i="15"/>
  <c r="BE186" i="15"/>
  <c r="BK202" i="15"/>
  <c r="K126" i="16"/>
  <c r="BE126" i="16" s="1"/>
  <c r="K136" i="16"/>
  <c r="BE136" i="16" s="1"/>
  <c r="BK146" i="16"/>
  <c r="K158" i="16"/>
  <c r="BE158" i="16"/>
  <c r="K171" i="16"/>
  <c r="BE171" i="16"/>
  <c r="BK128" i="17"/>
  <c r="BK150" i="17"/>
  <c r="BK169" i="17"/>
  <c r="BK128" i="18"/>
  <c r="BK136" i="18"/>
  <c r="K160" i="18"/>
  <c r="BE160" i="18" s="1"/>
  <c r="K171" i="18"/>
  <c r="BE171" i="18" s="1"/>
  <c r="BK126" i="19"/>
  <c r="K130" i="19"/>
  <c r="BE130" i="19"/>
  <c r="K138" i="19"/>
  <c r="BE138" i="19"/>
  <c r="BK152" i="19"/>
  <c r="K162" i="19"/>
  <c r="BE162" i="19" s="1"/>
  <c r="BK136" i="20"/>
  <c r="BK148" i="20"/>
  <c r="K126" i="21"/>
  <c r="BE126" i="21" s="1"/>
  <c r="K133" i="22"/>
  <c r="BE133" i="22" s="1"/>
  <c r="K152" i="23"/>
  <c r="BE152" i="23" s="1"/>
  <c r="K140" i="24"/>
  <c r="BE140" i="24" s="1"/>
  <c r="K165" i="24"/>
  <c r="BE165" i="24" s="1"/>
  <c r="K144" i="25"/>
  <c r="BE144" i="25" s="1"/>
  <c r="K139" i="2"/>
  <c r="BE139" i="2" s="1"/>
  <c r="BK121" i="3"/>
  <c r="BK120" i="3" s="1"/>
  <c r="K120" i="3" s="1"/>
  <c r="K97" i="3" s="1"/>
  <c r="K128" i="4"/>
  <c r="BE128" i="4" s="1"/>
  <c r="K136" i="15"/>
  <c r="BE136" i="15" s="1"/>
  <c r="BK154" i="15"/>
  <c r="BK188" i="15"/>
  <c r="K200" i="15"/>
  <c r="BE200" i="15" s="1"/>
  <c r="BK130" i="16"/>
  <c r="BK162" i="16"/>
  <c r="K167" i="16"/>
  <c r="BE167" i="16" s="1"/>
  <c r="BK136" i="17"/>
  <c r="BK146" i="17"/>
  <c r="BK126" i="18"/>
  <c r="K152" i="18"/>
  <c r="BE152" i="18"/>
  <c r="BK165" i="19"/>
  <c r="BK134" i="20"/>
  <c r="BK150" i="20"/>
  <c r="BK156" i="20"/>
  <c r="BK167" i="20"/>
  <c r="BK143" i="21"/>
  <c r="BK142" i="21" s="1"/>
  <c r="K142" i="21" s="1"/>
  <c r="K101" i="21" s="1"/>
  <c r="BK148" i="25"/>
  <c r="AU94" i="1"/>
  <c r="K195" i="14"/>
  <c r="BE195" i="14" s="1"/>
  <c r="K146" i="19"/>
  <c r="BE146" i="19" s="1"/>
  <c r="AW111" i="1"/>
  <c r="T142" i="14" l="1"/>
  <c r="T127" i="14" s="1"/>
  <c r="AW110" i="1" s="1"/>
  <c r="AW109" i="1" s="1"/>
  <c r="X125" i="15"/>
  <c r="R124" i="25"/>
  <c r="J98" i="25" s="1"/>
  <c r="K33" i="25" s="1"/>
  <c r="AT125" i="1" s="1"/>
  <c r="AT124" i="1" s="1"/>
  <c r="T124" i="25"/>
  <c r="AW125" i="1" s="1"/>
  <c r="AW124" i="1" s="1"/>
  <c r="X127" i="14"/>
  <c r="V123" i="22"/>
  <c r="T123" i="16"/>
  <c r="AW114" i="1" s="1"/>
  <c r="R128" i="14"/>
  <c r="V119" i="4"/>
  <c r="R123" i="23"/>
  <c r="J98" i="23" s="1"/>
  <c r="K33" i="23" s="1"/>
  <c r="AT122" i="1" s="1"/>
  <c r="T123" i="20"/>
  <c r="AW118" i="1" s="1"/>
  <c r="R142" i="14"/>
  <c r="J102" i="14"/>
  <c r="Q123" i="24"/>
  <c r="I98" i="24" s="1"/>
  <c r="K32" i="24" s="1"/>
  <c r="AS123" i="1" s="1"/>
  <c r="AS121" i="1" s="1"/>
  <c r="X124" i="25"/>
  <c r="T123" i="19"/>
  <c r="AW117" i="1"/>
  <c r="V123" i="18"/>
  <c r="Q119" i="4"/>
  <c r="I96" i="4"/>
  <c r="K30" i="4"/>
  <c r="AS97" i="1" s="1"/>
  <c r="T123" i="21"/>
  <c r="AW119" i="1"/>
  <c r="V124" i="25"/>
  <c r="T123" i="24"/>
  <c r="AW123" i="1"/>
  <c r="X123" i="21"/>
  <c r="V123" i="19"/>
  <c r="Q123" i="17"/>
  <c r="I98" i="17"/>
  <c r="K32" i="17"/>
  <c r="AS115" i="1"/>
  <c r="X123" i="19"/>
  <c r="R123" i="18"/>
  <c r="J98" i="18"/>
  <c r="K33" i="18"/>
  <c r="AT116" i="1" s="1"/>
  <c r="V142" i="14"/>
  <c r="V127" i="14"/>
  <c r="R123" i="21"/>
  <c r="J98" i="21" s="1"/>
  <c r="K33" i="21" s="1"/>
  <c r="AT119" i="1" s="1"/>
  <c r="V123" i="20"/>
  <c r="R122" i="2"/>
  <c r="J96" i="2"/>
  <c r="K31" i="2"/>
  <c r="AT95" i="1" s="1"/>
  <c r="Q119" i="3"/>
  <c r="I96" i="3"/>
  <c r="K30" i="3"/>
  <c r="AS96" i="1"/>
  <c r="Q124" i="25"/>
  <c r="I98" i="25"/>
  <c r="K32" i="25"/>
  <c r="AS125" i="1"/>
  <c r="X123" i="24"/>
  <c r="T123" i="23"/>
  <c r="AW122" i="1"/>
  <c r="V164" i="15"/>
  <c r="V125" i="15" s="1"/>
  <c r="X123" i="22"/>
  <c r="Q138" i="2"/>
  <c r="I99" i="2"/>
  <c r="BK166" i="20"/>
  <c r="K166" i="20"/>
  <c r="K101" i="20"/>
  <c r="J97" i="3"/>
  <c r="BK119" i="3"/>
  <c r="K119" i="3"/>
  <c r="I97" i="4"/>
  <c r="J99" i="6"/>
  <c r="J99" i="7"/>
  <c r="I99" i="8"/>
  <c r="I99" i="9"/>
  <c r="J99" i="10"/>
  <c r="I99" i="13"/>
  <c r="J100" i="14"/>
  <c r="Q123" i="20"/>
  <c r="I98" i="20"/>
  <c r="K32" i="20" s="1"/>
  <c r="AS118" i="1" s="1"/>
  <c r="J99" i="21"/>
  <c r="J100" i="21"/>
  <c r="J99" i="22"/>
  <c r="J100" i="22"/>
  <c r="J99" i="23"/>
  <c r="I100" i="23"/>
  <c r="I99" i="24"/>
  <c r="J99" i="25"/>
  <c r="J100" i="25"/>
  <c r="J97" i="2"/>
  <c r="I97" i="3"/>
  <c r="J98" i="4"/>
  <c r="K121" i="4"/>
  <c r="K98" i="4"/>
  <c r="BK121" i="8"/>
  <c r="K121" i="8"/>
  <c r="R121" i="8"/>
  <c r="J98" i="8"/>
  <c r="K33" i="8" s="1"/>
  <c r="AT102" i="1" s="1"/>
  <c r="AT98" i="1" s="1"/>
  <c r="J99" i="9"/>
  <c r="I99" i="10"/>
  <c r="J99" i="11"/>
  <c r="Q121" i="11"/>
  <c r="I98" i="11"/>
  <c r="K32" i="11"/>
  <c r="AS106" i="1" s="1"/>
  <c r="AS103" i="1" s="1"/>
  <c r="I99" i="12"/>
  <c r="J103" i="14"/>
  <c r="Q128" i="14"/>
  <c r="I99" i="14" s="1"/>
  <c r="Q164" i="15"/>
  <c r="I99" i="15"/>
  <c r="R164" i="15"/>
  <c r="J99" i="15" s="1"/>
  <c r="I99" i="17"/>
  <c r="J100" i="17"/>
  <c r="J99" i="18"/>
  <c r="Q123" i="18"/>
  <c r="I98" i="18"/>
  <c r="K32" i="18"/>
  <c r="AS116" i="1"/>
  <c r="J100" i="19"/>
  <c r="J100" i="20"/>
  <c r="I99" i="21"/>
  <c r="I100" i="21"/>
  <c r="BK124" i="21"/>
  <c r="BK123" i="21"/>
  <c r="K123" i="21"/>
  <c r="I99" i="22"/>
  <c r="I99" i="23"/>
  <c r="J100" i="23"/>
  <c r="J100" i="24"/>
  <c r="R123" i="24"/>
  <c r="J98" i="24" s="1"/>
  <c r="K33" i="24" s="1"/>
  <c r="AT123" i="1" s="1"/>
  <c r="I99" i="25"/>
  <c r="I100" i="25"/>
  <c r="I97" i="2"/>
  <c r="I98" i="4"/>
  <c r="R119" i="4"/>
  <c r="J96" i="4" s="1"/>
  <c r="K31" i="4" s="1"/>
  <c r="AT97" i="1" s="1"/>
  <c r="J99" i="5"/>
  <c r="I99" i="6"/>
  <c r="J99" i="12"/>
  <c r="J99" i="13"/>
  <c r="I103" i="14"/>
  <c r="J99" i="16"/>
  <c r="Q123" i="16"/>
  <c r="I98" i="16"/>
  <c r="K32" i="16"/>
  <c r="AS114" i="1" s="1"/>
  <c r="J99" i="17"/>
  <c r="I100" i="17"/>
  <c r="I100" i="18"/>
  <c r="Q124" i="19"/>
  <c r="Q123" i="19"/>
  <c r="I98" i="19"/>
  <c r="K32" i="19"/>
  <c r="AS117" i="1" s="1"/>
  <c r="I100" i="20"/>
  <c r="I100" i="22"/>
  <c r="I99" i="5"/>
  <c r="I99" i="7"/>
  <c r="BK128" i="14"/>
  <c r="K128" i="14"/>
  <c r="K99" i="14"/>
  <c r="I100" i="16"/>
  <c r="J100" i="16"/>
  <c r="J100" i="18"/>
  <c r="J99" i="19"/>
  <c r="J99" i="20"/>
  <c r="BK124" i="22"/>
  <c r="BK123" i="22"/>
  <c r="K123" i="22"/>
  <c r="K98" i="22" s="1"/>
  <c r="I100" i="24"/>
  <c r="BK122" i="5"/>
  <c r="K122" i="5"/>
  <c r="K99" i="5" s="1"/>
  <c r="BK125" i="23"/>
  <c r="BK124" i="23" s="1"/>
  <c r="K124" i="23" s="1"/>
  <c r="K99" i="23" s="1"/>
  <c r="BK125" i="24"/>
  <c r="BK124" i="24" s="1"/>
  <c r="K124" i="24" s="1"/>
  <c r="K99" i="24" s="1"/>
  <c r="BK122" i="7"/>
  <c r="K122" i="7" s="1"/>
  <c r="K99" i="7" s="1"/>
  <c r="BK122" i="9"/>
  <c r="BK121" i="9"/>
  <c r="K121" i="9" s="1"/>
  <c r="K98" i="9" s="1"/>
  <c r="BK122" i="10"/>
  <c r="K122" i="10"/>
  <c r="K99" i="10" s="1"/>
  <c r="BK125" i="16"/>
  <c r="BK124" i="16" s="1"/>
  <c r="K124" i="16" s="1"/>
  <c r="K99" i="16" s="1"/>
  <c r="BK125" i="17"/>
  <c r="BK124" i="17" s="1"/>
  <c r="K124" i="17" s="1"/>
  <c r="K99" i="17" s="1"/>
  <c r="BK125" i="18"/>
  <c r="K125" i="18" s="1"/>
  <c r="K100" i="18" s="1"/>
  <c r="BK164" i="19"/>
  <c r="K164" i="19"/>
  <c r="K101" i="19" s="1"/>
  <c r="BK160" i="24"/>
  <c r="K160" i="24" s="1"/>
  <c r="K101" i="24" s="1"/>
  <c r="BK145" i="2"/>
  <c r="K145" i="2"/>
  <c r="K100" i="2" s="1"/>
  <c r="BK134" i="4"/>
  <c r="K134" i="4" s="1"/>
  <c r="K99" i="4" s="1"/>
  <c r="BK143" i="14"/>
  <c r="K143" i="14"/>
  <c r="K103" i="14" s="1"/>
  <c r="BK167" i="14"/>
  <c r="K167" i="14" s="1"/>
  <c r="K104" i="14" s="1"/>
  <c r="BK173" i="14"/>
  <c r="K173" i="14"/>
  <c r="K105" i="14" s="1"/>
  <c r="BK185" i="15"/>
  <c r="K185" i="15" s="1"/>
  <c r="K102" i="15" s="1"/>
  <c r="BK207" i="15"/>
  <c r="K207" i="15"/>
  <c r="K103" i="15" s="1"/>
  <c r="BK125" i="20"/>
  <c r="K125" i="20" s="1"/>
  <c r="K100" i="20" s="1"/>
  <c r="BK160" i="25"/>
  <c r="K160" i="25"/>
  <c r="K102" i="25" s="1"/>
  <c r="BK122" i="6"/>
  <c r="K122" i="6" s="1"/>
  <c r="K99" i="6" s="1"/>
  <c r="BK122" i="11"/>
  <c r="K122" i="11"/>
  <c r="K99" i="11" s="1"/>
  <c r="BK122" i="12"/>
  <c r="K122" i="12" s="1"/>
  <c r="K99" i="12" s="1"/>
  <c r="BK165" i="15"/>
  <c r="K165" i="15"/>
  <c r="K100" i="15" s="1"/>
  <c r="BK178" i="15"/>
  <c r="K178" i="15" s="1"/>
  <c r="K101" i="15" s="1"/>
  <c r="BK160" i="17"/>
  <c r="K160" i="17"/>
  <c r="K101" i="17" s="1"/>
  <c r="BK164" i="18"/>
  <c r="K164" i="18" s="1"/>
  <c r="K101" i="18" s="1"/>
  <c r="BK125" i="19"/>
  <c r="K125" i="19"/>
  <c r="K100" i="19" s="1"/>
  <c r="BK126" i="25"/>
  <c r="K126" i="25" s="1"/>
  <c r="K100" i="25" s="1"/>
  <c r="BK123" i="2"/>
  <c r="BK138" i="2"/>
  <c r="K138" i="2" s="1"/>
  <c r="K99" i="2" s="1"/>
  <c r="BK122" i="13"/>
  <c r="BK121" i="13"/>
  <c r="K121" i="13" s="1"/>
  <c r="K34" i="13" s="1"/>
  <c r="AG108" i="1" s="1"/>
  <c r="BK156" i="25"/>
  <c r="K156" i="25" s="1"/>
  <c r="K101" i="25" s="1"/>
  <c r="K34" i="8"/>
  <c r="AG102" i="1"/>
  <c r="AW103" i="1"/>
  <c r="F37" i="23"/>
  <c r="BB122" i="1" s="1"/>
  <c r="BD103" i="1"/>
  <c r="AZ103" i="1" s="1"/>
  <c r="BE121" i="1"/>
  <c r="BA121" i="1" s="1"/>
  <c r="K35" i="4"/>
  <c r="AX97" i="1" s="1"/>
  <c r="AV97" i="1" s="1"/>
  <c r="K37" i="10"/>
  <c r="AX105" i="1"/>
  <c r="AV105" i="1" s="1"/>
  <c r="F37" i="13"/>
  <c r="BB108" i="1" s="1"/>
  <c r="K37" i="17"/>
  <c r="AX115" i="1" s="1"/>
  <c r="AV115" i="1" s="1"/>
  <c r="K37" i="23"/>
  <c r="AX122" i="1"/>
  <c r="AV122" i="1" s="1"/>
  <c r="BF103" i="1"/>
  <c r="BD121" i="1"/>
  <c r="AZ121" i="1"/>
  <c r="F35" i="4"/>
  <c r="BB97" i="1"/>
  <c r="K37" i="8"/>
  <c r="AX102" i="1"/>
  <c r="AV102" i="1" s="1"/>
  <c r="K37" i="19"/>
  <c r="AX117" i="1" s="1"/>
  <c r="AV117" i="1" s="1"/>
  <c r="BF98" i="1"/>
  <c r="BD113" i="1"/>
  <c r="AZ113" i="1" s="1"/>
  <c r="K37" i="5"/>
  <c r="AX99" i="1" s="1"/>
  <c r="AV99" i="1" s="1"/>
  <c r="F37" i="19"/>
  <c r="BB117" i="1"/>
  <c r="F37" i="25"/>
  <c r="BB125" i="1"/>
  <c r="BB124" i="1" s="1"/>
  <c r="AX124" i="1" s="1"/>
  <c r="AV124" i="1" s="1"/>
  <c r="AV106" i="1"/>
  <c r="BC121" i="1"/>
  <c r="AY121" i="1" s="1"/>
  <c r="F37" i="8"/>
  <c r="BB102" i="1" s="1"/>
  <c r="BD98" i="1"/>
  <c r="AZ98" i="1" s="1"/>
  <c r="BF113" i="1"/>
  <c r="F35" i="2"/>
  <c r="BB95" i="1"/>
  <c r="F37" i="15"/>
  <c r="BB112" i="1"/>
  <c r="BB111" i="1" s="1"/>
  <c r="AX111" i="1" s="1"/>
  <c r="AV111" i="1" s="1"/>
  <c r="F37" i="21"/>
  <c r="BB119" i="1" s="1"/>
  <c r="K35" i="2"/>
  <c r="AX95" i="1" s="1"/>
  <c r="AV95" i="1" s="1"/>
  <c r="K37" i="13"/>
  <c r="AX108" i="1"/>
  <c r="AV108" i="1" s="1"/>
  <c r="F37" i="20"/>
  <c r="BB118" i="1" s="1"/>
  <c r="K37" i="25"/>
  <c r="AX125" i="1" s="1"/>
  <c r="AV125" i="1" s="1"/>
  <c r="BF121" i="1"/>
  <c r="K37" i="7"/>
  <c r="AX101" i="1" s="1"/>
  <c r="AV101" i="1" s="1"/>
  <c r="K37" i="14"/>
  <c r="AX110" i="1"/>
  <c r="AV110" i="1" s="1"/>
  <c r="F37" i="17"/>
  <c r="BB115" i="1" s="1"/>
  <c r="F37" i="22"/>
  <c r="BB120" i="1" s="1"/>
  <c r="AS124" i="1"/>
  <c r="BC98" i="1"/>
  <c r="AY98" i="1" s="1"/>
  <c r="BE103" i="1"/>
  <c r="BA103" i="1" s="1"/>
  <c r="K37" i="12"/>
  <c r="AX107" i="1" s="1"/>
  <c r="AV107" i="1" s="1"/>
  <c r="F37" i="24"/>
  <c r="BB123" i="1"/>
  <c r="F37" i="14"/>
  <c r="BB110" i="1"/>
  <c r="BB109" i="1" s="1"/>
  <c r="AX109" i="1" s="1"/>
  <c r="AV109" i="1" s="1"/>
  <c r="K37" i="18"/>
  <c r="AX116" i="1" s="1"/>
  <c r="AV116" i="1" s="1"/>
  <c r="BE98" i="1"/>
  <c r="BA98" i="1"/>
  <c r="BC113" i="1"/>
  <c r="AY113" i="1"/>
  <c r="F37" i="7"/>
  <c r="BB101" i="1"/>
  <c r="F37" i="18"/>
  <c r="BB116" i="1"/>
  <c r="K37" i="22"/>
  <c r="AX120" i="1"/>
  <c r="AV120" i="1"/>
  <c r="AT103" i="1"/>
  <c r="F35" i="3"/>
  <c r="BB96" i="1"/>
  <c r="F37" i="9"/>
  <c r="BB104" i="1"/>
  <c r="K37" i="15"/>
  <c r="AX112" i="1"/>
  <c r="AV112" i="1"/>
  <c r="F37" i="16"/>
  <c r="BB114" i="1" s="1"/>
  <c r="K32" i="3"/>
  <c r="AG96" i="1"/>
  <c r="K37" i="6"/>
  <c r="AX100" i="1" s="1"/>
  <c r="AV100" i="1" s="1"/>
  <c r="K34" i="21"/>
  <c r="AG119" i="1"/>
  <c r="BE113" i="1"/>
  <c r="BA113" i="1"/>
  <c r="K37" i="21"/>
  <c r="AX119" i="1"/>
  <c r="AV119" i="1" s="1"/>
  <c r="F37" i="5"/>
  <c r="BB99" i="1"/>
  <c r="K37" i="9"/>
  <c r="AX104" i="1" s="1"/>
  <c r="AV104" i="1" s="1"/>
  <c r="F37" i="12"/>
  <c r="BB107" i="1"/>
  <c r="K37" i="20"/>
  <c r="AX118" i="1"/>
  <c r="AV118" i="1"/>
  <c r="K35" i="3"/>
  <c r="AX96" i="1" s="1"/>
  <c r="AV96" i="1" s="1"/>
  <c r="F37" i="10"/>
  <c r="BB105" i="1"/>
  <c r="AS98" i="1"/>
  <c r="AW98" i="1"/>
  <c r="BC103" i="1"/>
  <c r="AY103" i="1"/>
  <c r="K37" i="16"/>
  <c r="AX114" i="1"/>
  <c r="AV114" i="1"/>
  <c r="K37" i="24"/>
  <c r="AX123" i="1" s="1"/>
  <c r="AV123" i="1" s="1"/>
  <c r="R127" i="14" l="1"/>
  <c r="J98" i="14" s="1"/>
  <c r="K33" i="14" s="1"/>
  <c r="AT110" i="1" s="1"/>
  <c r="AT109" i="1" s="1"/>
  <c r="K43" i="8"/>
  <c r="K43" i="13"/>
  <c r="K43" i="21"/>
  <c r="K41" i="3"/>
  <c r="BK119" i="4"/>
  <c r="K119" i="4" s="1"/>
  <c r="K32" i="4" s="1"/>
  <c r="AG97" i="1" s="1"/>
  <c r="AN97" i="1" s="1"/>
  <c r="Q122" i="2"/>
  <c r="I96" i="2" s="1"/>
  <c r="K30" i="2" s="1"/>
  <c r="AS95" i="1" s="1"/>
  <c r="BK121" i="7"/>
  <c r="K121" i="7" s="1"/>
  <c r="K98" i="7" s="1"/>
  <c r="R125" i="15"/>
  <c r="J98" i="15"/>
  <c r="K33" i="15" s="1"/>
  <c r="AT112" i="1" s="1"/>
  <c r="AT111" i="1" s="1"/>
  <c r="BK121" i="11"/>
  <c r="K121" i="11"/>
  <c r="K98" i="13"/>
  <c r="J99" i="14"/>
  <c r="BK124" i="20"/>
  <c r="K124" i="20"/>
  <c r="K99" i="20" s="1"/>
  <c r="K124" i="21"/>
  <c r="K99" i="21"/>
  <c r="K125" i="23"/>
  <c r="K100" i="23" s="1"/>
  <c r="K125" i="24"/>
  <c r="K100" i="24"/>
  <c r="K123" i="2"/>
  <c r="K97" i="2" s="1"/>
  <c r="K96" i="3"/>
  <c r="BK121" i="5"/>
  <c r="K121" i="5" s="1"/>
  <c r="K34" i="5" s="1"/>
  <c r="AG99" i="1" s="1"/>
  <c r="AN99" i="1" s="1"/>
  <c r="K98" i="8"/>
  <c r="BK121" i="12"/>
  <c r="K121" i="12"/>
  <c r="K98" i="12" s="1"/>
  <c r="BK142" i="14"/>
  <c r="K142" i="14"/>
  <c r="K102" i="14"/>
  <c r="K125" i="16"/>
  <c r="K100" i="16" s="1"/>
  <c r="BK123" i="17"/>
  <c r="K123" i="17"/>
  <c r="K98" i="17" s="1"/>
  <c r="K125" i="17"/>
  <c r="K100" i="17"/>
  <c r="BK124" i="18"/>
  <c r="K124" i="18" s="1"/>
  <c r="K99" i="18" s="1"/>
  <c r="I99" i="19"/>
  <c r="BK123" i="23"/>
  <c r="K123" i="23" s="1"/>
  <c r="K98" i="23" s="1"/>
  <c r="BK123" i="24"/>
  <c r="K123" i="24"/>
  <c r="BK125" i="25"/>
  <c r="K125" i="25" s="1"/>
  <c r="K99" i="25" s="1"/>
  <c r="Q125" i="15"/>
  <c r="I98" i="15" s="1"/>
  <c r="K32" i="15" s="1"/>
  <c r="AS112" i="1" s="1"/>
  <c r="AS111" i="1" s="1"/>
  <c r="BK121" i="6"/>
  <c r="K121" i="6" s="1"/>
  <c r="K98" i="6" s="1"/>
  <c r="K122" i="9"/>
  <c r="K99" i="9"/>
  <c r="BK121" i="10"/>
  <c r="K121" i="10" s="1"/>
  <c r="K98" i="10" s="1"/>
  <c r="K122" i="13"/>
  <c r="K99" i="13" s="1"/>
  <c r="Q127" i="14"/>
  <c r="I98" i="14"/>
  <c r="K32" i="14"/>
  <c r="AS110" i="1" s="1"/>
  <c r="AS109" i="1" s="1"/>
  <c r="BK164" i="15"/>
  <c r="K164" i="15"/>
  <c r="K99" i="15"/>
  <c r="BK124" i="19"/>
  <c r="BK123" i="19" s="1"/>
  <c r="K123" i="19" s="1"/>
  <c r="K98" i="19" s="1"/>
  <c r="K98" i="21"/>
  <c r="K124" i="22"/>
  <c r="K99" i="22"/>
  <c r="BK123" i="16"/>
  <c r="K123" i="16" s="1"/>
  <c r="K98" i="16" s="1"/>
  <c r="BK125" i="15"/>
  <c r="K125" i="15"/>
  <c r="K98" i="15" s="1"/>
  <c r="BK122" i="2"/>
  <c r="K122" i="2"/>
  <c r="K32" i="2"/>
  <c r="AG95" i="1" s="1"/>
  <c r="BC94" i="1"/>
  <c r="W30" i="1"/>
  <c r="BF94" i="1"/>
  <c r="W33" i="1" s="1"/>
  <c r="AN108" i="1"/>
  <c r="BE94" i="1"/>
  <c r="W32" i="1"/>
  <c r="BD94" i="1"/>
  <c r="W31" i="1" s="1"/>
  <c r="AN102" i="1"/>
  <c r="AN96" i="1"/>
  <c r="AN119" i="1"/>
  <c r="AW113" i="1"/>
  <c r="BB113" i="1"/>
  <c r="AX113" i="1" s="1"/>
  <c r="AV113" i="1" s="1"/>
  <c r="BB98" i="1"/>
  <c r="AX98" i="1"/>
  <c r="AV98" i="1"/>
  <c r="K34" i="9"/>
  <c r="AG104" i="1"/>
  <c r="AN104" i="1"/>
  <c r="K34" i="11"/>
  <c r="AG106" i="1" s="1"/>
  <c r="AN106" i="1" s="1"/>
  <c r="K34" i="24"/>
  <c r="AG123" i="1"/>
  <c r="AN123" i="1"/>
  <c r="BB121" i="1"/>
  <c r="AX121" i="1"/>
  <c r="AV121" i="1"/>
  <c r="AT121" i="1"/>
  <c r="AT113" i="1"/>
  <c r="AS113" i="1"/>
  <c r="BB103" i="1"/>
  <c r="AX103" i="1"/>
  <c r="AV103" i="1"/>
  <c r="AW121" i="1"/>
  <c r="K34" i="22"/>
  <c r="AG120" i="1"/>
  <c r="AN120" i="1"/>
  <c r="BK127" i="14" l="1"/>
  <c r="K127" i="14"/>
  <c r="K98" i="14"/>
  <c r="AN95" i="1"/>
  <c r="K96" i="4"/>
  <c r="K43" i="5"/>
  <c r="K43" i="9"/>
  <c r="K43" i="11"/>
  <c r="K98" i="11"/>
  <c r="K41" i="2"/>
  <c r="K96" i="2"/>
  <c r="K98" i="5"/>
  <c r="BK123" i="18"/>
  <c r="K123" i="18"/>
  <c r="K98" i="18"/>
  <c r="K124" i="19"/>
  <c r="K99" i="19"/>
  <c r="K98" i="24"/>
  <c r="BK124" i="25"/>
  <c r="K124" i="25" s="1"/>
  <c r="K34" i="25" s="1"/>
  <c r="AG125" i="1" s="1"/>
  <c r="AG124" i="1" s="1"/>
  <c r="AN124" i="1" s="1"/>
  <c r="K43" i="22"/>
  <c r="K43" i="24"/>
  <c r="K41" i="4"/>
  <c r="BK123" i="20"/>
  <c r="K123" i="20"/>
  <c r="BB94" i="1"/>
  <c r="W29" i="1"/>
  <c r="AW94" i="1"/>
  <c r="AS94" i="1"/>
  <c r="K34" i="23"/>
  <c r="AG122" i="1"/>
  <c r="AN122" i="1" s="1"/>
  <c r="K34" i="17"/>
  <c r="AG115" i="1"/>
  <c r="AN115" i="1"/>
  <c r="AY94" i="1"/>
  <c r="AK30" i="1"/>
  <c r="K34" i="20"/>
  <c r="AG118" i="1"/>
  <c r="AN118" i="1" s="1"/>
  <c r="AT94" i="1"/>
  <c r="K34" i="6"/>
  <c r="AG100" i="1"/>
  <c r="AN100" i="1" s="1"/>
  <c r="AZ94" i="1"/>
  <c r="K34" i="7"/>
  <c r="AG101" i="1"/>
  <c r="AN101" i="1" s="1"/>
  <c r="BA94" i="1"/>
  <c r="K34" i="16"/>
  <c r="AG114" i="1"/>
  <c r="AN114" i="1" s="1"/>
  <c r="K34" i="10"/>
  <c r="AG105" i="1"/>
  <c r="AN105" i="1"/>
  <c r="K34" i="12"/>
  <c r="AG107" i="1"/>
  <c r="AN107" i="1"/>
  <c r="K34" i="15"/>
  <c r="AG112" i="1" s="1"/>
  <c r="AG111" i="1" s="1"/>
  <c r="AN111" i="1" s="1"/>
  <c r="K34" i="19"/>
  <c r="AG117" i="1" s="1"/>
  <c r="AN117" i="1" s="1"/>
  <c r="AN112" i="1" l="1"/>
  <c r="K43" i="7"/>
  <c r="K43" i="12"/>
  <c r="K43" i="25"/>
  <c r="K43" i="16"/>
  <c r="K43" i="19"/>
  <c r="K98" i="20"/>
  <c r="K43" i="23"/>
  <c r="K98" i="25"/>
  <c r="AN125" i="1"/>
  <c r="K43" i="6"/>
  <c r="K43" i="10"/>
  <c r="K43" i="15"/>
  <c r="K43" i="17"/>
  <c r="K43" i="20"/>
  <c r="AG103" i="1"/>
  <c r="AN103" i="1"/>
  <c r="AX94" i="1"/>
  <c r="AK29" i="1"/>
  <c r="K34" i="18"/>
  <c r="AG116" i="1"/>
  <c r="AN116" i="1"/>
  <c r="AG98" i="1"/>
  <c r="AN98" i="1" s="1"/>
  <c r="AG121" i="1"/>
  <c r="AN121" i="1"/>
  <c r="K34" i="14"/>
  <c r="AG110" i="1" s="1"/>
  <c r="AN110" i="1" s="1"/>
  <c r="K43" i="14" l="1"/>
  <c r="K43" i="18"/>
  <c r="AV94" i="1"/>
  <c r="AG109" i="1"/>
  <c r="AN109" i="1"/>
  <c r="AG113" i="1"/>
  <c r="AN113" i="1"/>
  <c r="AG94" i="1" l="1"/>
  <c r="AK26" i="1"/>
  <c r="AK35" i="1"/>
  <c r="AN94" i="1" l="1"/>
</calcChain>
</file>

<file path=xl/sharedStrings.xml><?xml version="1.0" encoding="utf-8"?>
<sst xmlns="http://schemas.openxmlformats.org/spreadsheetml/2006/main" count="10738" uniqueCount="1089">
  <si>
    <t>Export Komplet</t>
  </si>
  <si>
    <t/>
  </si>
  <si>
    <t>2.0</t>
  </si>
  <si>
    <t>ZAMOK</t>
  </si>
  <si>
    <t>False</t>
  </si>
  <si>
    <t>True</t>
  </si>
  <si>
    <t>{0a186d0f-6d9c-45af-9da8-2e372f90e675}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</si>
  <si>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</si>
  <si>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</si>
  <si>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</si>
  <si>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</si>
  <si>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</si>
  <si>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</si>
  <si>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</si>
  <si>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</si>
  <si>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A5_a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</si>
  <si>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</si>
  <si>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</si>
  <si>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Údržba, opravy a odstraňování závad u SEE 2020</t>
  </si>
  <si>
    <t>KSO:</t>
  </si>
  <si>
    <t>CC-CZ:</t>
  </si>
  <si>
    <t>Místo:</t>
  </si>
  <si>
    <t>OŘ Olomouc</t>
  </si>
  <si>
    <t>Datum: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</si>
  <si>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</si>
  <si>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</si>
  <si>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</si>
  <si>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</si>
  <si>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</si>
  <si>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</si>
  <si>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</si>
  <si>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</si>
  <si>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</si>
  <si>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</si>
  <si>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</si>
  <si>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</si>
  <si>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</si>
  <si>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</si>
  <si>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</si>
  <si>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</si>
  <si>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</si>
  <si>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</si>
  <si>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</si>
  <si>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</si>
  <si>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</si>
  <si>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</si>
  <si>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</si>
  <si>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</si>
  <si>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</si>
  <si>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</si>
  <si>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</si>
  <si>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</si>
  <si>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</si>
  <si>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</si>
  <si>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</si>
  <si>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</si>
  <si>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</si>
  <si>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</si>
  <si>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</si>
  <si>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</si>
  <si>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</si>
  <si>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</si>
  <si>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</si>
  <si>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</si>
  <si>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</si>
  <si>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</si>
  <si>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</si>
  <si>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</si>
  <si>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</si>
  <si>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</si>
  <si>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</si>
  <si>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</si>
  <si>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</si>
  <si>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</si>
  <si>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</si>
  <si>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</si>
  <si>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</si>
  <si>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</si>
  <si>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</si>
  <si>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</si>
  <si>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</si>
  <si>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</si>
  <si>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</si>
  <si>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PS01</t>
  </si>
  <si>
    <t>Oprava staničních baterií</t>
  </si>
  <si>
    <t>STA</t>
  </si>
  <si>
    <t>1</t>
  </si>
  <si>
    <t>{a2a98c64-fff3-469e-b507-6294982bce79}</t>
  </si>
  <si>
    <t>2</t>
  </si>
  <si>
    <t>PS02</t>
  </si>
  <si>
    <t>Oprava vypínačů vn 22kV</t>
  </si>
  <si>
    <t>{712d3286-406d-4a93-9442-c534aecb4785}</t>
  </si>
  <si>
    <t>PS03</t>
  </si>
  <si>
    <t>Oprava vypínačů vn 3kV DC</t>
  </si>
  <si>
    <t>{70a9aea1-5306-4ea2-9c55-f405f7f75166}</t>
  </si>
  <si>
    <t>PS04</t>
  </si>
  <si>
    <t>Oprava rozvaděčů vn</t>
  </si>
  <si>
    <t>{8cb4ce2e-7aac-4d39-98a7-16bbab775381}</t>
  </si>
  <si>
    <t>PS04-1</t>
  </si>
  <si>
    <t>STS Bohuňovice</t>
  </si>
  <si>
    <t>Soupis</t>
  </si>
  <si>
    <t>{b48c7ade-9adb-4ecb-acff-5e23ca0b64eb}</t>
  </si>
  <si>
    <t>PS04-2</t>
  </si>
  <si>
    <t>STS Blatec</t>
  </si>
  <si>
    <t>{e88462ac-a56b-44d2-a619-35b207530c22}</t>
  </si>
  <si>
    <t>PS04-3</t>
  </si>
  <si>
    <t>ŽSt. Hranice na Moravě</t>
  </si>
  <si>
    <t>{110806be-117a-486e-ab1f-d0229b1d4798}</t>
  </si>
  <si>
    <t>PS04-4</t>
  </si>
  <si>
    <t>TS7 Přerov</t>
  </si>
  <si>
    <t>{7f31131d-2505-4416-a89c-fd786049511a}</t>
  </si>
  <si>
    <t>PS05</t>
  </si>
  <si>
    <t>Profylaktické prohlídky NZEE OŘ Olomouc</t>
  </si>
  <si>
    <t>{b8aac2ff-6bc7-4cd9-994f-4d9aa8f30487}</t>
  </si>
  <si>
    <t>PS05-1</t>
  </si>
  <si>
    <t>Profylaktické prohlídky v obvodu OE Zábřeh</t>
  </si>
  <si>
    <t>{5f540fab-2f92-4e7d-841d-42595c541eb3}</t>
  </si>
  <si>
    <t>PS05-2</t>
  </si>
  <si>
    <t>Profylaktické prohlídky v obvodu OE Olomouc</t>
  </si>
  <si>
    <t>{7147a6ac-aba9-4dc9-9a3a-7c20d5c87850}</t>
  </si>
  <si>
    <t>PS05-3</t>
  </si>
  <si>
    <t>Profylaktické prohlídky v obvodu OE Přerov</t>
  </si>
  <si>
    <t>{6074004f-7721-4057-919f-2e79a66ce87f}</t>
  </si>
  <si>
    <t>PS05-4</t>
  </si>
  <si>
    <t>Profylaktické prohlídky v obvodu OE Hulín</t>
  </si>
  <si>
    <t>{3fa27a69-416d-4d04-8858-a8f98d7bc25a}</t>
  </si>
  <si>
    <t>PS05-5</t>
  </si>
  <si>
    <t>Profylaktické prohlídky v obvodu OE Valašské Meziříčí</t>
  </si>
  <si>
    <t>{15a1fb00-156b-475c-97d3-6cbac0f6518f}</t>
  </si>
  <si>
    <t>PS06</t>
  </si>
  <si>
    <t>Oprava náhradního zdroje Žst. Kunovice Loučka</t>
  </si>
  <si>
    <t>{5514c63e-5e7e-40a8-9fac-b9998db91aed}</t>
  </si>
  <si>
    <t>PS06-1</t>
  </si>
  <si>
    <t>Oprava NZEE v žst. Kunovice Loučka</t>
  </si>
  <si>
    <t>{bef9221e-062a-4838-b255-02228550a14d}</t>
  </si>
  <si>
    <t>PS07</t>
  </si>
  <si>
    <t>Oprava osvětlení zast. Brumov střed</t>
  </si>
  <si>
    <t>{5352517a-1469-4500-a636-1170ce7213ec}</t>
  </si>
  <si>
    <t>PS07-1</t>
  </si>
  <si>
    <t>Oprava osvětlení</t>
  </si>
  <si>
    <t>{003cb676-f191-47fd-ba1c-bbf6461338ce}</t>
  </si>
  <si>
    <t>PS08</t>
  </si>
  <si>
    <t>Oprava dálkového dohledu a ovládání čekáren OŘ Olomouc</t>
  </si>
  <si>
    <t>{8b167431-8352-45d3-80f7-9d62a12c7e17}</t>
  </si>
  <si>
    <t>PS08-1</t>
  </si>
  <si>
    <t>žst. Mohelnice</t>
  </si>
  <si>
    <t>{e765e663-46fc-48f9-bf2c-05ff75a73ae9}</t>
  </si>
  <si>
    <t>PS08-2</t>
  </si>
  <si>
    <t>žst. Moravičany</t>
  </si>
  <si>
    <t>{855a2bd4-f4a6-40c9-88ff-adfdc1824c70}</t>
  </si>
  <si>
    <t>PS08-3</t>
  </si>
  <si>
    <t>žst. Štěpánov</t>
  </si>
  <si>
    <t>{faf5bdbb-1b92-45f6-8619-af28fceb437e}</t>
  </si>
  <si>
    <t>PS08-4</t>
  </si>
  <si>
    <t>žst. Grygov</t>
  </si>
  <si>
    <t>{16ecf09f-a899-4b1f-b935-adcacb682cc9}</t>
  </si>
  <si>
    <t>PS08-5</t>
  </si>
  <si>
    <t>žst. Brodek u Přerova</t>
  </si>
  <si>
    <t>{a91b9537-31e9-44bc-b00a-87a41b31fd76}</t>
  </si>
  <si>
    <t>PS08-6</t>
  </si>
  <si>
    <t>žst. Bojkovice</t>
  </si>
  <si>
    <t>{55b3bf41-8d8f-4bd6-8906-98137b2ff3df}</t>
  </si>
  <si>
    <t>PS08-7</t>
  </si>
  <si>
    <t>žst. Kunovice</t>
  </si>
  <si>
    <t>{5d97162d-6848-4a75-b563-ef26be3295e6}</t>
  </si>
  <si>
    <t>PS09</t>
  </si>
  <si>
    <t>Oprava záložního zdroje G2_G3 pro TS2 a TS7 žst. Olomouc hl.n</t>
  </si>
  <si>
    <t>{a5eaf33f-5a42-46ae-92ea-4ce7e885ea7a}</t>
  </si>
  <si>
    <t>PS09-1</t>
  </si>
  <si>
    <t>Orava záložního zdroje G2_G3 na TS2</t>
  </si>
  <si>
    <t>{499cba54-6ff5-49cd-8d75-8614f16dc4d2}</t>
  </si>
  <si>
    <t>PS09-2</t>
  </si>
  <si>
    <t>Orava záložního zdroje G2_G3 na TS7</t>
  </si>
  <si>
    <t>{961e60eb-c21c-462f-af43-639bc1a2eb1d}</t>
  </si>
  <si>
    <t>PS10</t>
  </si>
  <si>
    <t>Havarijní oprava osvětlení krytého nástupiště v žst. Hlubočky</t>
  </si>
  <si>
    <t>{b50abbf3-03b3-4885-a3ad-4edf47b84ce0}</t>
  </si>
  <si>
    <t>PS10-1</t>
  </si>
  <si>
    <t>Technologická část  havarijní oprava krytého nástupiště</t>
  </si>
  <si>
    <t>{bd89eeb9-7d42-4929-9b27-a8189bee47b9}</t>
  </si>
  <si>
    <t>KRYCÍ LIST SOUPISU PRACÍ</t>
  </si>
  <si>
    <t>Objekt:</t>
  </si>
  <si>
    <t>PS01 - Oprava staničních baterií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</si>
  <si>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</si>
  <si>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</si>
  <si>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</si>
  <si>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</si>
  <si>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</si>
  <si>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</si>
  <si>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</si>
  <si>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</si>
  <si>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</si>
  <si>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01  - Část TNS - výměna baterií</t>
  </si>
  <si>
    <t xml:space="preserve">    01.1 - Část TNS  - výměna regulátorů</t>
  </si>
  <si>
    <t>02 - Část ED Přerov - kontrola UPS</t>
  </si>
  <si>
    <t xml:space="preserve">    03 - Část OE</t>
  </si>
  <si>
    <t xml:space="preserve">    03.1 - Část OE - UPS Jeseník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</si>
  <si>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</si>
  <si>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</si>
  <si>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</si>
  <si>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</si>
  <si>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</si>
  <si>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</si>
  <si>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</si>
  <si>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</si>
  <si>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</si>
  <si>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</si>
  <si>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</si>
  <si>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</si>
  <si>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</si>
  <si>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</si>
  <si>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</si>
  <si>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</si>
  <si>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</si>
  <si>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</si>
  <si>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</si>
  <si>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 xml:space="preserve">01 </t>
  </si>
  <si>
    <t>Část TNS - výměna baterií</t>
  </si>
  <si>
    <t>ROZPOCET</t>
  </si>
  <si>
    <t>K</t>
  </si>
  <si>
    <t>7496655014</t>
  </si>
  <si>
    <t>Montáž staničních baterií (akumulátorů) gelových do 12 V přes 40 do 100 Ah</t>
  </si>
  <si>
    <t>kus</t>
  </si>
  <si>
    <t>Sborník UOŽI 01 2020</t>
  </si>
  <si>
    <t>4</t>
  </si>
  <si>
    <t>732562142</t>
  </si>
  <si>
    <t>PP</t>
  </si>
  <si>
    <t>Montáž staničních baterií (akumulátorů) gelových do 12 V přes 40 do 100 Ah - montáž článků akumulátorové baterie včetně proudových propojek, propojení, kontrola spojů, provedení zkoušek, dodání atestů a revizních zpráv</t>
  </si>
  <si>
    <t>7496676020</t>
  </si>
  <si>
    <t>Demontáž akumulátoru (baterie) do 12 V přes 40 do 100 Ah</t>
  </si>
  <si>
    <t>-264136906</t>
  </si>
  <si>
    <t>3</t>
  </si>
  <si>
    <t>M</t>
  </si>
  <si>
    <t>7496600810-R</t>
  </si>
  <si>
    <t>Vlastní spotřeba Trakční baterie 12V/92 Ah</t>
  </si>
  <si>
    <t>8</t>
  </si>
  <si>
    <t>1723289810</t>
  </si>
  <si>
    <t>P</t>
  </si>
  <si>
    <t>Poznámka k položce:_x000D_
Baterie odolné vyšší teplotě okolí - 35°C</t>
  </si>
  <si>
    <t>7498150510-R</t>
  </si>
  <si>
    <t>Vyhotovení výchozí revizní zprávy pro opravné práce pro objem investičních nákladů do 100 000 Kč</t>
  </si>
  <si>
    <t>-1045071989</t>
  </si>
  <si>
    <t>Vyhotovení výchozí revizní zprávy pro opravné práce pro objem investičních nákladů do 100 000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</si>
  <si>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Poznámka k položce:_x000D_
Vyhotovení zprávy a k ontrola seřízení nabíječů</t>
  </si>
  <si>
    <t>01.1</t>
  </si>
  <si>
    <t>Část TNS  - výměna regulátorů</t>
  </si>
  <si>
    <t>5</t>
  </si>
  <si>
    <t>7496551015-R</t>
  </si>
  <si>
    <t>Montáž transformátorů, měničů, tlumivek, kondenzátorů 1-fázového tyristorového měniče ve funkci regulátoru jalového výkonu</t>
  </si>
  <si>
    <t>-643944809</t>
  </si>
  <si>
    <t>Montáž transformátorů, měničů, tlumivek, kondenzátorů 1-fázového tyristorového měniče ve funkci regulátoru jalového výkonu - včetně příslušenství na stanoviště (vnitřní), uvedení do provozu</t>
  </si>
  <si>
    <t>Poznámka k položce:_x000D_
Výměna regulátorů u nabíječů TNS Hoštejn a TNS Grygov včetně seřízení a závěrečné zprávy</t>
  </si>
  <si>
    <t>02</t>
  </si>
  <si>
    <t>Část ED Přerov - kontrola UPS</t>
  </si>
  <si>
    <t>6</t>
  </si>
  <si>
    <t>820484441</t>
  </si>
  <si>
    <t>Poznámka k položce:_x000D_
Vyhotovení zprávy o kontrole UPS</t>
  </si>
  <si>
    <t>7</t>
  </si>
  <si>
    <t>7498256060</t>
  </si>
  <si>
    <t>Zkoušky a prohlídky elektrických přístrojů - ostatní profylaktická kontrola UPS</t>
  </si>
  <si>
    <t>-1283385181</t>
  </si>
  <si>
    <t>Poznámka k položce:_x000D_
2 x UPS</t>
  </si>
  <si>
    <t>03</t>
  </si>
  <si>
    <t>Část OE</t>
  </si>
  <si>
    <t>845765274</t>
  </si>
  <si>
    <t>9</t>
  </si>
  <si>
    <t>1870111588</t>
  </si>
  <si>
    <t>10</t>
  </si>
  <si>
    <t>-470966479</t>
  </si>
  <si>
    <t>11</t>
  </si>
  <si>
    <t>942544638</t>
  </si>
  <si>
    <t>Poznámka k položce:_x000D_
Vyhotovení zprávy o výměně baterií</t>
  </si>
  <si>
    <t>03.1</t>
  </si>
  <si>
    <t>Část OE - UPS Jeseník</t>
  </si>
  <si>
    <t>12</t>
  </si>
  <si>
    <t>385233609</t>
  </si>
  <si>
    <t>OST</t>
  </si>
  <si>
    <t>Ostatní</t>
  </si>
  <si>
    <t>13</t>
  </si>
  <si>
    <t>9901000800</t>
  </si>
  <si>
    <t>Doprava dodávek zhotovitele, dodávek objednatele nebo výzisku mechanizací o nosnosti do 3,5 t do 150 km</t>
  </si>
  <si>
    <t>512</t>
  </si>
  <si>
    <t>-1478058546</t>
  </si>
  <si>
    <t>Doprava dodávek zhotovitele, dodávek objednatele nebo výzisku mechanizací o nosnosti do 3,5 t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</si>
  <si>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Měrnou jednotkou je kus stroje. - počet dodaných baterií</t>
  </si>
  <si>
    <t>PS02 - Oprava vypínačů vn 22kV</t>
  </si>
  <si>
    <t>D - TNS Nezamyslice</t>
  </si>
  <si>
    <t xml:space="preserve">TNS Hoštejn - </t>
  </si>
  <si>
    <t>TNS Nezamyslice</t>
  </si>
  <si>
    <t>7498256030-R.1</t>
  </si>
  <si>
    <t>Zkoušky a prohlídky elektrických přístrojů - ostatní zkoušky vn vypínače do 35 kV seřízení a uvedení do provozu</t>
  </si>
  <si>
    <t>1269557547</t>
  </si>
  <si>
    <t>Zkoušky a prohlídky elektrických přístrojů - ostatní zkoušky vn vypínače do 35 kV seřízení a uvedení do provozu - včetně vystavení protokolu</t>
  </si>
  <si>
    <t xml:space="preserve">Poznámka k položce:_x000D_
Vypínače Siemens 22kV_x000D_
</t>
  </si>
  <si>
    <t>TNS Hoštejn</t>
  </si>
  <si>
    <t>7498256030-R</t>
  </si>
  <si>
    <t>834820258</t>
  </si>
  <si>
    <t xml:space="preserve">Poznámka k položce:_x000D_
Vypínače VF 22kV_x000D_
</t>
  </si>
  <si>
    <t>7498151015-R</t>
  </si>
  <si>
    <t>Provedení technické prohlídky a zkoušky na silnoproudém zařízení, zařízení TV, zařízení NS, transformoven, EPZ pro opravné práce pro objem investičních nákladů přes 100 000 do 500 000 Kč</t>
  </si>
  <si>
    <t>-1894694258</t>
  </si>
  <si>
    <t>Provedení technické prohlídky a zkoušky na silnoproudém zařízení, zařízení TV, zařízení NS, transformoven, EPZ pro opravné práce pro objem investičních nákladů přes 100 000 do 500 000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</si>
  <si>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Poznámka k položce:_x000D_
Vystavení protokolů k jednotlivým vypínačům.</t>
  </si>
  <si>
    <t>9901000900-R</t>
  </si>
  <si>
    <t>Doprava dodávek zhotovitele, dodávek objednatele nebo výzisku mechanizací o nosnosti do 3,5 t do 200 km</t>
  </si>
  <si>
    <t>-1201416901</t>
  </si>
  <si>
    <t>Doprava dodávek zhotovitele, dodávek objednatele nebo výzisku mechanizací o nosnosti do 3,5 t do 200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kus stroje.</t>
  </si>
  <si>
    <t>Poznámka k položce:_x000D_
Čas technika ma cesty, cestovné</t>
  </si>
  <si>
    <t>PS03 - Oprava vypínačů vn 3kV DC</t>
  </si>
  <si>
    <t>N00 - Havarijní oprava rychlovypínačů a zhášecí komory</t>
  </si>
  <si>
    <t xml:space="preserve">    N01 - 3kV DC</t>
  </si>
  <si>
    <t>N00</t>
  </si>
  <si>
    <t>Havarijní oprava rychlovypínačů a zhášecí komory</t>
  </si>
  <si>
    <t>N01</t>
  </si>
  <si>
    <t>3kV DC</t>
  </si>
  <si>
    <t>7495071035</t>
  </si>
  <si>
    <t>Demontáže technologických zařízení vn vypínače do 38,5 kV včetně vozíku a motorického pohonu</t>
  </si>
  <si>
    <t>940106900</t>
  </si>
  <si>
    <t>Poznámka k položce:_x000D_
Demontáž a odpojení rychlovypínače z vozíku</t>
  </si>
  <si>
    <t>7495351010-R</t>
  </si>
  <si>
    <t>Montáž vypínačů vn</t>
  </si>
  <si>
    <t>2038127908</t>
  </si>
  <si>
    <t>Montáž vypínačů vn - včetně uvedení do provozu a předepsaných zkoušek a atestů</t>
  </si>
  <si>
    <t>Poznámka k položce:_x000D_
Montáž rychlovypínače na voziík</t>
  </si>
  <si>
    <t>7498256030.2R</t>
  </si>
  <si>
    <t>414501266</t>
  </si>
  <si>
    <t>Poznámka k položce:_x000D_
Servis zhášecí komory 3kV DC  - nabídková cena</t>
  </si>
  <si>
    <t>7498256030R</t>
  </si>
  <si>
    <t>-1621892878</t>
  </si>
  <si>
    <t>Poznámka k položce:_x000D_
Servis rychlovypínače 3kV DC N- Rapid - nabídková cena</t>
  </si>
  <si>
    <t>7498150515R</t>
  </si>
  <si>
    <t>Vyhotovení výchozí revizní zprávy pro opravné práce pro objem investičních nákladů přes 100 000 do 500 000 Kč</t>
  </si>
  <si>
    <t>-973630223</t>
  </si>
  <si>
    <t>Vyhotovení výchozí revizní zprávy pro opravné práce pro objem investičních nákladů přes 100 000 do 500 000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</si>
  <si>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Poznámka k položce:_x000D_
Vyhotovení závěrečných zpráv - 2 x rychlovypínač + 1 x zhášecí komora</t>
  </si>
  <si>
    <t>9901000700</t>
  </si>
  <si>
    <t xml:space="preserve">Doprava dodávek zhotovitele, dodávek objednatele nebo výzisku mechanizací o nosnosti do 3,5 t do 100 km </t>
  </si>
  <si>
    <t>-1713111709</t>
  </si>
  <si>
    <t>Doprava dodávek zhotovitele, dodávek objednatele nebo výzisku mechanizací o nosnosti do 3,5 t do 100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kus stroje.</t>
  </si>
  <si>
    <t>Poznámka k položce:_x000D_
Doprava z místa plnění a návrat opraveného zařízení</t>
  </si>
  <si>
    <t>PS04 - Oprava rozvaděčů vn</t>
  </si>
  <si>
    <t>Soupis:</t>
  </si>
  <si>
    <t>PS04-1 - STS Bohuňovice</t>
  </si>
  <si>
    <t>7498152640</t>
  </si>
  <si>
    <t>Vyhotovení pravidelné revizní zprávy pro jednotlivé technologie rozvodnu VN do 5 polí</t>
  </si>
  <si>
    <t>-1415593511</t>
  </si>
  <si>
    <t>Vyhotovení pravidelné revizní zprávy pro jednotlivé technologie rozvodnu VN do 5 polí - celková prohlídka zařízení včetně měření, zkoušek zařízení tohoto provozního souboru nebo stavebního objektu revizním technikem na zařízení podle požadavku ČSN, včetně hodnocení a vyhotovení celkové revizní zprávy</t>
  </si>
  <si>
    <t>7498251010</t>
  </si>
  <si>
    <t>Zkoušky a prohlídky rozvodných zařízení kontrola rozvaděčů nn silových, manipulačních, ovládacích, reléových, stejnosměrných 1 pole</t>
  </si>
  <si>
    <t>-845360063</t>
  </si>
  <si>
    <t>Zkoušky a prohlídky rozvodných zařízení kontrola rozvaděčů nn silových, manipulačních, ovládacích, reléových, stejnosměrných 1 pole - kontrola, revize, seřízení a uvedení do provozu zařízení včetně vystavení protokolu</t>
  </si>
  <si>
    <t xml:space="preserve">Poznámka k položce:_x000D_
Pole měření - kontrola </t>
  </si>
  <si>
    <t>7498256030</t>
  </si>
  <si>
    <t>2042158240</t>
  </si>
  <si>
    <t>7498256040</t>
  </si>
  <si>
    <t>Zkoušky a prohlídky elektrických přístrojů - ostatní zkoušky odpojovače do 35 kV revize, seřízení, vyzkoušení a uvedení do provozu</t>
  </si>
  <si>
    <t>1384269896</t>
  </si>
  <si>
    <t>Zkoušky a prohlídky elektrických přístrojů - ostatní zkoušky odpojovače do 35 kV revize, seřízení, vyzkoušení a uvedení do provozu - včetně vystavení protokolu</t>
  </si>
  <si>
    <t>PS04-2 - STS Blatec</t>
  </si>
  <si>
    <t>996375452</t>
  </si>
  <si>
    <t>-1345300827</t>
  </si>
  <si>
    <t>1699805733</t>
  </si>
  <si>
    <t>-911860331</t>
  </si>
  <si>
    <t>PS04-3 - ŽSt. Hranice na Moravě</t>
  </si>
  <si>
    <t>823301229</t>
  </si>
  <si>
    <t>1652290914</t>
  </si>
  <si>
    <t>2050592995</t>
  </si>
  <si>
    <t>2037892932</t>
  </si>
  <si>
    <t>PS04-4 - TS7 Přerov</t>
  </si>
  <si>
    <t>-1702988881</t>
  </si>
  <si>
    <t>-423829501</t>
  </si>
  <si>
    <t>1699956192</t>
  </si>
  <si>
    <t>387744557</t>
  </si>
  <si>
    <t>PS05 - Profylaktické prohlídky NZEE OŘ Olomouc</t>
  </si>
  <si>
    <t>PS05-1 - Profylaktické prohlídky v obvodu OE Zábřeh</t>
  </si>
  <si>
    <t>7498256060_R1</t>
  </si>
  <si>
    <t>Zkoušky a prohlídky náhradních zdrojů el. energie_dle požadavku objednatele a typu NZ</t>
  </si>
  <si>
    <t>1303732748</t>
  </si>
  <si>
    <t>Poznámka k položce:_x000D_
Prohlídka, profylaktika a zkouška EASd typu MP30I s motorem Iveco, výkon NZ 24kW, výrobce TTS Martin, s umístěním v žst Ruda nad Moravou, strojovna ZZEE</t>
  </si>
  <si>
    <t>7498256060_R2</t>
  </si>
  <si>
    <t>-1629968065</t>
  </si>
  <si>
    <t>Poznámka k položce:_x000D_
Prohlídka, profylaktika a zkouška EASd typu MP30I s motorem Iveco, výkon NZ 24kW, výrobce TTS Martin, s umístěním v žst Bohdíkov, strojovna ZZEE</t>
  </si>
  <si>
    <t>7498256060_R3</t>
  </si>
  <si>
    <t>2141043075</t>
  </si>
  <si>
    <t>Poznámka k položce:_x000D_
Prohlídka, profylaktika a zkouška EASd typu MP50I s motorem Iveco, výkon NZ 48kW, výrobce TTS Martin, s umístěním v žst Jeseník</t>
  </si>
  <si>
    <t>7498256060_R4</t>
  </si>
  <si>
    <t>-1185127221</t>
  </si>
  <si>
    <t>Poznámka k položce:_x000D_
Prohlídka, profylaktika a zkouška UPS 9130-5kVA výrobce EATON, výkon 4,5kW, dodávka TTS Martin, umístění v žst Jeseník</t>
  </si>
  <si>
    <t>7498256060_R5</t>
  </si>
  <si>
    <t>2079030316</t>
  </si>
  <si>
    <t>Poznámka k položce:_x000D_
Prohlídka, profylaktika a zkouška EAPd typu DE33E0 s motorem CAT, výkon NZ 26,4kW, výrobce ZEPPELIN, s umístěním v žst Zábřeh, přístřešek OTV</t>
  </si>
  <si>
    <t>7498256060_R6</t>
  </si>
  <si>
    <t>1731761266</t>
  </si>
  <si>
    <t>Poznámka k položce:_x000D_
Prohlídka, profylaktika a zkouška EASd typu MP60I s motorem Iveco, výkon NZ 60kW, výr. TTS Martin s umístěním v žst Hanušovice, rozvodna NN</t>
  </si>
  <si>
    <t>PS05-2 - Profylaktické prohlídky v obvodu OE Olomouc</t>
  </si>
  <si>
    <t>2070771221</t>
  </si>
  <si>
    <t>Poznámka k položce:_x000D_
Prohlídka, profylaktika a zkouška EAPd typu GEP22 s motorem Perkins, výkon NZ 22kW, výrobce ZEPPELIN, s umístěním v žst Olomouc - Bělidla, hala provozního objektu OŘ Olomouc</t>
  </si>
  <si>
    <t>1124000012</t>
  </si>
  <si>
    <t>Poznámka k položce:_x000D_
Prohlídka, profylaktika a zkouška EASd typu ČKD s motorem ČKD, výkon NZ 7kW, výrobce ČKD Slavia, s umístěním v žst Senice na Hané</t>
  </si>
  <si>
    <t>-1844405048</t>
  </si>
  <si>
    <t>Poznámka k položce:_x000D_
Prohlídka, profylaktika a zkouška EAPd typu SDMO J110K s motorem John Deere, výkon NZ 100kW, výrobce SDMO, s umístěním v žst Olomouc</t>
  </si>
  <si>
    <t>1235795364</t>
  </si>
  <si>
    <t>Poznámka k položce:_x000D_
Prohlídka, profylaktika a zkouška EAPd, typu SDMO J200K, s motorem John Deere, výkon NZ 182kW, výrobce SDMO, s umístěním žst Olomouc</t>
  </si>
  <si>
    <t>-437392051</t>
  </si>
  <si>
    <t>Poznámka k položce:_x000D_
Prohlídka, profylaktika a zkouška EASd typu MP30I s motorem IVECO, výkon NZ 30kW, výrobce TTS Martin, s umístěním v žst Pivín, správce Radek Ondrouch, OE Nezamyslice, tel. 724 644 108, OndrouchR@szdc.cz</t>
  </si>
  <si>
    <t>PS05-3 - Profylaktické prohlídky v obvodu OE Přerov</t>
  </si>
  <si>
    <t>-869969750</t>
  </si>
  <si>
    <t>Poznámka k položce:_x000D_
Prohlídka, profylaktika a zkouška EASd typu MP170I s motorem Iveco, výkon NZ 170kW, výrobce TTS Martin, s umístěním žst Přerov - Elektrodispečink SEE OŘ Olomouc, adresa Přerov I - Město, č.p. 3423, p.č. 5754/5, k.ú. Přerov</t>
  </si>
  <si>
    <t>-1444888012</t>
  </si>
  <si>
    <t>Poznámka k položce:_x000D_
Prohlídka, profylaktika a zkouška:_x000D_
- EASd typu V500C2 s motorem VOLVO, výkon NZ 500kW, výrobce SDMO,_x000D_
- UPS VSS Flywheel výrobce UPS Socomec, výkon kW, dodávka SOCOMEC_x000D_
- UPS Delphys GP 200, výrobce UPS Socomec, výkon 200 kW, dodávka SOCOMEC_x000D_
 s umístěním v žst Přerov - CDP Přerov, adresa Přerov I - město, č.p. 3286, p.č. 5755/10, k.ú. Přerov</t>
  </si>
  <si>
    <t>PS05-4 - Profylaktické prohlídky v obvodu OE Hulín</t>
  </si>
  <si>
    <t>460602614</t>
  </si>
  <si>
    <t>Poznámka k položce:_x000D_
Prohlídka, profylaktika a zkouška EAPd typu DE22E3 s motorem CAT, výkon NZ 17,5kW, výrobce ZEPPELIN, s umístěním v žst Hulín, provozní budova OTV Hulín na adrese Hulín, č.p.1361, p.č. 1910/7, k.ú. Hulín</t>
  </si>
  <si>
    <t>557647719</t>
  </si>
  <si>
    <t>Poznámka k položce:_x000D_
Prohlídka, profylaktika a zkouška EASd typu ČKD s motorem ČKD Slavia, výkon NZ 24kW, výrobce ČKD Slavia, s umístěním v žst Staré Město u Uh.Hradiště, budova ATÚ</t>
  </si>
  <si>
    <t>-1953504942</t>
  </si>
  <si>
    <t>Poznámka k položce:_x000D_
Prohlídka, profylaktika a zkouška EASd typu ČKD s motorem ČKD Slavia, výkon NZ 12kW, výrobce ČKD Slavia, s umístěním v žst Třebětice, výpravní budova</t>
  </si>
  <si>
    <t>2019021373</t>
  </si>
  <si>
    <t>Poznámka k položce:_x000D_
Prohlídka, profylaktika a zkouška EASd typu MP40I s motorem Iveco, výkon NZ 40kW, výrobce TTS Martin, s umístěním v žst Kroměříž, výpravní budova</t>
  </si>
  <si>
    <t>-971535020</t>
  </si>
  <si>
    <t>Poznámka k položce:_x000D_
Prohlídka, profylaktika a zkouška EASd typu MP30I s motorem Iveco, výkon NZ 30kW, výrobce TTS Martin, s umístěním v žst Vlárský Průsmyk, budova RZZ</t>
  </si>
  <si>
    <t>-1491679384</t>
  </si>
  <si>
    <t>Poznámka k položce:_x000D_
Prohlídka, profylaktika a zkouška EASd typu MP60I s motorem Iveco, výkon NZ 60kW, výrobce TTS Martin, s umístěním v žst Bojkovice</t>
  </si>
  <si>
    <t>7498256060_R7</t>
  </si>
  <si>
    <t>1210719316</t>
  </si>
  <si>
    <t>Poznámka k položce:_x000D_
Prohlídka, profylaktika a zkouška EAPd typu GEP22 s motorem Perkins, výkon NZ 22kW, výrobce ZEPPELIN, s umístěním v žst Kunovice u Uh.Hradiště, garáž provozního střediska OŘ Olomouc, OE Kunovice</t>
  </si>
  <si>
    <t>7498256060_R8</t>
  </si>
  <si>
    <t>-469256534</t>
  </si>
  <si>
    <t>Poznámka k položce:_x000D_
Prohlídka, profylaktika a zkouška EASd typu MP60I s motorem Iveco, výkon NZ 60kW, výrobce TTS Martin, s umístěním v žst Bylnice</t>
  </si>
  <si>
    <t>PS05-5 - Profylaktické prohlídky v obvodu OE Valašské Meziříčí</t>
  </si>
  <si>
    <t>-395209381</t>
  </si>
  <si>
    <t>Poznámka k položce:_x000D_
Prohlídka, profylaktika a zkouška EASb typu MP67TE s motorem Bridge Straton, výkon NZ 5,7kW, výrobce TTS Martin, s umístěním v žst Valašské Meziříčí, Stavědlo č.1</t>
  </si>
  <si>
    <t>1355720954</t>
  </si>
  <si>
    <t>Poznámka k položce:_x000D_
Prohlídka, profylaktika a zkouška EASd typu MP70I s motorem Iveco, výkon NZ 60kW, výrobce TTS Martin, s umístěním v žst Valašské Meziříčí - Výpravní budova, vestavba</t>
  </si>
  <si>
    <t>-1911289748</t>
  </si>
  <si>
    <t>Poznámka k položce:_x000D_
Prohlídka, profylaktika a zkouška EASd typu ČKD s motorem ČKD Praha, výkon NZ 192kW, výrobce ČKD Praha, s umístěním v žst Valašské Meziříčí, trafostanice</t>
  </si>
  <si>
    <t>-1991115501</t>
  </si>
  <si>
    <t>Poznámka k položce:_x000D_
Prohlídka, profylaktika a zkouška EASd typu ČKD s motorem ČKD Slavia, výkon NZ 24kW, výrobce ČKD Slavia, s umístěním v žst Kunovice - Loučka, budova RZZ</t>
  </si>
  <si>
    <t>600968641</t>
  </si>
  <si>
    <t>Poznámka k položce:_x000D_
Prohlídka, profylaktika a zkouška EASd typu ČKD s motorem ČKD Slavia, výkon NZ 24kW, výrobce ČKD Slavia, s umístěním v žst Osíčko, budova RZZ</t>
  </si>
  <si>
    <t>993541418</t>
  </si>
  <si>
    <t>Poznámka k položce:_x000D_
Prohlídka, profylaktika a zkouška EAPd typu DE13.5E3 s motorem CAT, výkon NZ 10,8kW, výrobce ZEPPELIN, s umístěním v žst Vsetín</t>
  </si>
  <si>
    <t>PS06 - Oprava náhradního zdroje Žst. Kunovice Loučka</t>
  </si>
  <si>
    <t>PS06-1 - Oprava NZEE v žst. Kunovice Loučka</t>
  </si>
  <si>
    <t>HSV - Práce a dodávky HSV</t>
  </si>
  <si>
    <t xml:space="preserve">    6 - Úpravy povrchů, podlahy a osazování výplní</t>
  </si>
  <si>
    <t xml:space="preserve">    9 - Ostatní konstrukce a práce, bourání</t>
  </si>
  <si>
    <t>PSV - Práce a dodávky PSV</t>
  </si>
  <si>
    <t xml:space="preserve">    741 - Elektroinstalace - silnoproud</t>
  </si>
  <si>
    <t xml:space="preserve">    751 - Vzduchotechnika</t>
  </si>
  <si>
    <t>HSV</t>
  </si>
  <si>
    <t>Práce a dodávky HSV</t>
  </si>
  <si>
    <t>Úpravy povrchů, podlahy a osazování výplní</t>
  </si>
  <si>
    <t>631311121-R</t>
  </si>
  <si>
    <t>Doplnění dosavadních mazanin betonem prostým plochy do 1 m2 tloušťky do 80 mm</t>
  </si>
  <si>
    <t>m3</t>
  </si>
  <si>
    <t>1041955818</t>
  </si>
  <si>
    <t>Doplnění dosavadních mazanin prostým betonem  s dodáním hmot, bez potěru, plochy jednotlivě do 1 m2 a tl. do 80 mm</t>
  </si>
  <si>
    <t>632451411-R</t>
  </si>
  <si>
    <t>Doplnění cementového potěru hlazeného pl do 1 m2 tl do 10 mm</t>
  </si>
  <si>
    <t>m2</t>
  </si>
  <si>
    <t>617772021</t>
  </si>
  <si>
    <t>Doplnění cementového potěru na mazaninách a betonových podkladech  (s dodáním hmot), hlazeného dřevěným nebo ocelovým hladítkem, plochy jednotlivě do 1 m2 a tl. do 10 mm</t>
  </si>
  <si>
    <t>58932571-R</t>
  </si>
  <si>
    <t>beton C 16/20 X0,XC1 kamenivo frakce 0/16</t>
  </si>
  <si>
    <t>190124906</t>
  </si>
  <si>
    <t>27255770-R</t>
  </si>
  <si>
    <t>podlaha PUR venkovní sportovní litá jednovrstvá tl 13mm barva základní</t>
  </si>
  <si>
    <t>1471960768</t>
  </si>
  <si>
    <t>Ostatní konstrukce a práce, bourání</t>
  </si>
  <si>
    <t>961044111-R</t>
  </si>
  <si>
    <t>Bourání základů z betonu prostého</t>
  </si>
  <si>
    <t>562993329</t>
  </si>
  <si>
    <t>Bourání základů z betonu  prostého</t>
  </si>
  <si>
    <t>Poznámka k položce:_x000D_
vybourání soklu pod ZZEE.</t>
  </si>
  <si>
    <t>PSV</t>
  </si>
  <si>
    <t>Práce a dodávky PSV</t>
  </si>
  <si>
    <t>741</t>
  </si>
  <si>
    <t>Elektroinstalace - silnoproud</t>
  </si>
  <si>
    <t>580205006-R</t>
  </si>
  <si>
    <t>Revize spalinovodu systému ZZEE</t>
  </si>
  <si>
    <t>64</t>
  </si>
  <si>
    <t>-904871659</t>
  </si>
  <si>
    <t>Revize tlakového zásobníku plynu propan-butan (LPG) dle ČSN 69 0012 vnitřní revize</t>
  </si>
  <si>
    <t>7492554014</t>
  </si>
  <si>
    <t>Montáž kabelů 4- a 5-žílových Cu do 50 mm2</t>
  </si>
  <si>
    <t>m</t>
  </si>
  <si>
    <t>1721861376</t>
  </si>
  <si>
    <t>Montáž kabelů 4- a 5-žílových Cu do 50 mm2 - uložení do země, chráničky, na rošty, pod omítku apod.</t>
  </si>
  <si>
    <t>7492751024</t>
  </si>
  <si>
    <t>Montáž ukončení kabelů nn v rozvaděči nebo na přístroji izolovaných s označením 2 - 5-ti žílových do 70 mm2</t>
  </si>
  <si>
    <t>106904932</t>
  </si>
  <si>
    <t>Montáž ukončení kabelů nn v rozvaděči nebo na přístroji izolovaných s označením 2 - 5-ti žílových do 70 mm2 - montáž kabelové koncovky nebo záklopky včetně odizolování pláště a izolace žil kabelu, ukončení žil v rozvaděči, upevnění kabelových ok, roz. trubice, zakončení stínění apod.</t>
  </si>
  <si>
    <t>7493251010</t>
  </si>
  <si>
    <t>Montáž motorgenerátoru do 40 kVA včetně rozvaděče pro automatický start</t>
  </si>
  <si>
    <t>176804679</t>
  </si>
  <si>
    <t>Poznámka k položce:_x000D_
Montáž ZZEE, včetně usazení a připevnění do místnosti pro NZEE a stavební přípravy.</t>
  </si>
  <si>
    <t>7493251020</t>
  </si>
  <si>
    <t>Montáž motorgenerátoru do 40 kVA výfukového potrubí</t>
  </si>
  <si>
    <t>1986018917</t>
  </si>
  <si>
    <t>7495800120</t>
  </si>
  <si>
    <t>Záložní zdroj elektrické energie (ZZEE) Výfukové potrubí včetně kompenzátoru DN 100 nerez</t>
  </si>
  <si>
    <t>128</t>
  </si>
  <si>
    <t>-862438713</t>
  </si>
  <si>
    <t>Poznámka k položce:_x000D_
3-složkový Certifikovaný systém kouřouvodu, cena ověřená dle nabídky.</t>
  </si>
  <si>
    <t>7493271010</t>
  </si>
  <si>
    <t>Demontáž ZZEE motorgenerátoru</t>
  </si>
  <si>
    <t>-1314971194</t>
  </si>
  <si>
    <t>Poznámka k položce:_x000D_
Demontáž stávajícího ZZEE včetně odbourání soklu.</t>
  </si>
  <si>
    <t>7492502010</t>
  </si>
  <si>
    <t>Kabely, vodiče, šňůry Cu - nn Kabel silový 4 a 5-žílový Cu, plastová izolace CYKY 5J35 (5Cx35)</t>
  </si>
  <si>
    <t>-1502645870</t>
  </si>
  <si>
    <t>14</t>
  </si>
  <si>
    <t>7493271025</t>
  </si>
  <si>
    <t>Demontáž ZZEE výfukového potrubí motorgenerátoru</t>
  </si>
  <si>
    <t>-1379486597</t>
  </si>
  <si>
    <t>7496754015</t>
  </si>
  <si>
    <t>Elektrodispečink SKŘ-DŘT konfigurace IPC - parametrizace SW (ovládání, signalizace, komunikace PLC s IPC, monitorování technologie, odzkoušení, montáž zařízení)</t>
  </si>
  <si>
    <t>hod</t>
  </si>
  <si>
    <t>2090305038</t>
  </si>
  <si>
    <t>Elektrodispečink SKŘ-DŘT konfigurace IPC - parametrizace SW (ovládání, signalizace, komunikace PLC s IPC, monitorování technologie, odzkoušení, montáž zařízení) - nastavení SW ovládání, signalizace, komunikace PLC s IPC, monitorování technologie, naprogramování funkcí vstupů, výstupů, blokovacích podmínek a měření pro PLC automat určený pro řízení techlonogií</t>
  </si>
  <si>
    <t>751</t>
  </si>
  <si>
    <t>Vzduchotechnika</t>
  </si>
  <si>
    <t>16</t>
  </si>
  <si>
    <t>751513035-R</t>
  </si>
  <si>
    <t>Mtž potrubí plech skupiny III s přírubou tloušťky plechu 3,0 mm do 1,13 m2</t>
  </si>
  <si>
    <t>-1033046742</t>
  </si>
  <si>
    <t>Montáž potrubí plechového skupiny III  čtyřhranného s přírubou tloušťky plechu 3,0 mm, průřezu přes 0,79 do 1,13 m2</t>
  </si>
  <si>
    <t>17</t>
  </si>
  <si>
    <t>42982116-R</t>
  </si>
  <si>
    <t>potrubí VZT čtyřhranné Pz průřez do 0,79m2</t>
  </si>
  <si>
    <t>32</t>
  </si>
  <si>
    <t>567333346</t>
  </si>
  <si>
    <t>Poznámka k položce:_x000D_
Kompletní vzduchotechnika obsahující: elektricky otevíratelnou protidešťovou žaluzii na sání, výdechové potrubí včetně pružného mezikusu, přírub a výdechových žalůzií dle specifikace vzduchotechnyky pro ZZEE, cena ověřená dle nabídky.</t>
  </si>
  <si>
    <t>18</t>
  </si>
  <si>
    <t>7498150515</t>
  </si>
  <si>
    <t>-192708398</t>
  </si>
  <si>
    <t>19</t>
  </si>
  <si>
    <t>7498151015</t>
  </si>
  <si>
    <t>-1261355273</t>
  </si>
  <si>
    <t>20</t>
  </si>
  <si>
    <t>7498351010</t>
  </si>
  <si>
    <t>Vydání průkazu způsobilosti pro funkční celek, provizorní stav</t>
  </si>
  <si>
    <t>105706723</t>
  </si>
  <si>
    <t>Vydání průkazu způsobilosti pro funkční celek, provizorní stav - vyhotovení dokladu o silnoproudých zařízeních a vydání průkazu způsobilosti</t>
  </si>
  <si>
    <t>7499151010</t>
  </si>
  <si>
    <t>Dokončovací práce na elektrickém zařízení</t>
  </si>
  <si>
    <t>-274286347</t>
  </si>
  <si>
    <t>Dokončovací práce na elektrickém zařízení - uvádění zařízení do provozu, drobné montážní práce v rozvaděčích, koordinaci se zhotoviteli souvisejících zařízení apod.</t>
  </si>
  <si>
    <t>22</t>
  </si>
  <si>
    <t>7499151020</t>
  </si>
  <si>
    <t>Dokončovací práce úprava zapojení stávajících kabelových skříní/rozvaděčů</t>
  </si>
  <si>
    <t>-217805238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</si>
  <si>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</si>
  <si>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23</t>
  </si>
  <si>
    <t>7499151030</t>
  </si>
  <si>
    <t>Dokončovací práce zkušební provoz</t>
  </si>
  <si>
    <t>671774557</t>
  </si>
  <si>
    <t>Dokončovací práce zkušební provoz - včetně prokázání technických a kvalitativních parametrů zařízení</t>
  </si>
  <si>
    <t>24</t>
  </si>
  <si>
    <t>7499151040</t>
  </si>
  <si>
    <t>Dokončovací práce zaškolení obsluhy</t>
  </si>
  <si>
    <t>-255790286</t>
  </si>
  <si>
    <t>Dokončovací práce zaškolení obsluhy - seznámení obsluhy s funkcemi zařízení včetně odevzdání dokumentace skutečného provedení</t>
  </si>
  <si>
    <t>25</t>
  </si>
  <si>
    <t>9901000600</t>
  </si>
  <si>
    <t>Doprava obousměrná (např. dodávek z vlastních zásob zhotovitele nebo objednatele nebo výzisku) mechanizací o nosnosti do 3,5 t elektrosoučástek, montážního materiálu, kameniva, písku, dlažebních kostek, suti, atd. do 80 km</t>
  </si>
  <si>
    <t>1724881940</t>
  </si>
  <si>
    <t>Doprava obousměrná (např. dodávek z vlastních zásob zhotovitele nebo objednatele nebo výzisku) mechanizací o nosnosti do 3,5 t elektrosoučástek, montážního materiálu, kameniva, písku, dlažebních kostek, suti, atd. do 80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</si>
  <si>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Měrnou jednotkou je kus stroje.</t>
  </si>
  <si>
    <t>26</t>
  </si>
  <si>
    <t>9902900100</t>
  </si>
  <si>
    <t>Naložení sypanin, drobného kusového materiálu, suti</t>
  </si>
  <si>
    <t>t</t>
  </si>
  <si>
    <t>133381970</t>
  </si>
  <si>
    <t>Naložení sypanin, drobného kusového materiálu, suti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</si>
  <si>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27</t>
  </si>
  <si>
    <t>9902900200</t>
  </si>
  <si>
    <t>Naložení objemnějšího kusového materiálu, vybouraných hmot</t>
  </si>
  <si>
    <t>302409261</t>
  </si>
  <si>
    <t>Naložení objemnějšího kusového materiálu, vybouraných hmot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</si>
  <si>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28</t>
  </si>
  <si>
    <t>9909000100</t>
  </si>
  <si>
    <t>Poplatek za uložení suti nebo hmot na oficiální skládku</t>
  </si>
  <si>
    <t>-1223245078</t>
  </si>
  <si>
    <t>Poplatek za uložení suti nebo hmot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</si>
  <si>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PS07 - Oprava osvětlení zast. Brumov střed</t>
  </si>
  <si>
    <t>PS07-1 - Oprava osvětlení</t>
  </si>
  <si>
    <t xml:space="preserve">    1 - Zemní práce</t>
  </si>
  <si>
    <t xml:space="preserve">    2 - Zakládání</t>
  </si>
  <si>
    <t>VRN - Vedlejší rozpočtové náklady</t>
  </si>
  <si>
    <t>7493100010</t>
  </si>
  <si>
    <t>Venkovní osvětlení Osvětlovací stožáry sklopné výšky do 6 m, žárově zinkovaný, vč. výstroje, stožár nesmí mít dvířka (z důvodu neoprávněného vstupu)</t>
  </si>
  <si>
    <t>1817654668</t>
  </si>
  <si>
    <t>Poznámka k položce:_x000D_
přístup ke svorkovnici bude možný až po sklopení stožáru, kdy se dolní část plně otevře a umožní snadný přístup ke svorkovnicím.</t>
  </si>
  <si>
    <t>7493100660</t>
  </si>
  <si>
    <t>Venkovní osvětlení Svítidla pro železnici LED svítidlo o příkonu 36 - 55 W určené pro osvětlení venkovních prostor veřejnosti přístupných (nástupiště, přechody kolejiště) na ŽDC.</t>
  </si>
  <si>
    <t>-272572773</t>
  </si>
  <si>
    <t>Poznámka k položce:_x000D_
Svítidlo opatřeno difuzorem z plochého tvrzeného skla s minimální pevností IK 6 a vyšší; teplotní ochrana svítidla (LED modulu i předřadníku); chlazení zajištěno pasivními chladiči;  tělo (horní, dolní kryt, příruba….) svítidlo vyrobené z tepelně vodivého materiálu z důvodu pasivního chlazení, el. předřadník musí zajišťovat konstantní světelný tok po celou dobu životnosti modulu LED. Svítidlo určeno pro osvětlení otevřených nástupišť.</t>
  </si>
  <si>
    <t>7492501930</t>
  </si>
  <si>
    <t>Kabely, vodiče, šňůry Cu - nn Kabel silový 4 a 5-žílový Cu, plastová izolace CYKY 4J6 (4Bx6)</t>
  </si>
  <si>
    <t>-257561297</t>
  </si>
  <si>
    <t>7492501772</t>
  </si>
  <si>
    <t>Kabely, vodiče, šňůry Cu - nn Kabel silový 2 a 3-žílový Cu, plastová izolace kabel H07RN-F-X 3x2,5 mm2</t>
  </si>
  <si>
    <t>-816338387</t>
  </si>
  <si>
    <t>7491600180</t>
  </si>
  <si>
    <t>Uzemnění Vnější Uzemňovací vedení v zemi, páskem FeZn do 120 mm2</t>
  </si>
  <si>
    <t>-958581518</t>
  </si>
  <si>
    <t>7491600190</t>
  </si>
  <si>
    <t>Uzemnění Vnější Uzemňovací vedení v zemi, kruhovým vodičem FeZn do D=10 mm</t>
  </si>
  <si>
    <t>774986757</t>
  </si>
  <si>
    <t>7491601340</t>
  </si>
  <si>
    <t>Uzemnění Hromosvodné vedení Svorka SK</t>
  </si>
  <si>
    <t>-178746325</t>
  </si>
  <si>
    <t>7491100200</t>
  </si>
  <si>
    <t>Trubková vedení Ohebné elektroinstalační trubky KOPOFLEX  63 rudá</t>
  </si>
  <si>
    <t>85571455</t>
  </si>
  <si>
    <t>7491151020</t>
  </si>
  <si>
    <t>Montáž trubek ohebných elektroinstalačních vlnitých pancéřových hadic z PVC uložených volně, pod nebo na omítku, na rošt, na stožár apod. průměru do 63 mm</t>
  </si>
  <si>
    <t>-305461019</t>
  </si>
  <si>
    <t>Montáž trubek ohebných elektroinstalačních vlnitých pancéřových hadic z PVC uložených volně, pod nebo na omítku, na rošt, na stožár apod. průměru do 63 mm - včetně naznačení trasy, rozměření, řezání trubek, kladení, osazení, zajištění a upevnění</t>
  </si>
  <si>
    <t>7491652010</t>
  </si>
  <si>
    <t>Montáž vnějšího uzemnění uzemňovacích vodičů v zemi z pozinkované oceli (FeZn) do 120 mm2</t>
  </si>
  <si>
    <t>1491964598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</si>
  <si>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</si>
  <si>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7491654012</t>
  </si>
  <si>
    <t>Montáž svorek spojovacích se 3 a více šrouby (typ ST, SJ, SK, SZ, SR01, 02, aj.)</t>
  </si>
  <si>
    <t>-1020181630</t>
  </si>
  <si>
    <t>7492554010</t>
  </si>
  <si>
    <t>Montáž kabelů 4- a 5-žílových Cu do 16 mm2</t>
  </si>
  <si>
    <t>1738136422</t>
  </si>
  <si>
    <t>Montáž kabelů 4- a 5-žílových Cu do 16 mm2 - uložení do země, chráničky, na rošty, pod omítku apod.</t>
  </si>
  <si>
    <t>7492751020</t>
  </si>
  <si>
    <t>Montáž ukončení kabelů nn v rozvaděči nebo na přístroji izolovaných s označením 2 - 5-ti žílových do 2,5 mm2</t>
  </si>
  <si>
    <t>1436778469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</si>
  <si>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</si>
  <si>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7492751022</t>
  </si>
  <si>
    <t>Montáž ukončení kabelů nn v rozvaděči nebo na přístroji izolovaných s označením 2 - 5-ti žílových do 25 mm2</t>
  </si>
  <si>
    <t>1745905661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</si>
  <si>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</si>
  <si>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7492756040</t>
  </si>
  <si>
    <t>Pomocné práce pro montáž kabelů zatažení kabelů do chráničky do 4 kg/m</t>
  </si>
  <si>
    <t>-2008036943</t>
  </si>
  <si>
    <t>7493151010</t>
  </si>
  <si>
    <t>Montáž osvětlovacích stožárů včetně výstroje sklopných výšky do 12 m</t>
  </si>
  <si>
    <t>624854294</t>
  </si>
  <si>
    <t>Montáž osvětlovacích stožárů včetně výstroje sklopných výšky do 12 m - včetně připojovací svorkovnice pro 2x svítidla, kabelového vedení ke svítidlům a veškerého příslušenství. Neobsahuje základovou konstrukci a montáž svítidla</t>
  </si>
  <si>
    <t>7493152530</t>
  </si>
  <si>
    <t>Montáž svítidla pro železnici na sklopný stožár</t>
  </si>
  <si>
    <t>2112315910</t>
  </si>
  <si>
    <t>Montáž svítidla pro železnici na sklopný stožár - kompletace a montáž včetně "superlife" světelného zdroje, elektronického předřadníku a připojení kabelu</t>
  </si>
  <si>
    <t>7493174015</t>
  </si>
  <si>
    <t>Demontáž svítidel z osvětlovacího stožáru, osvětlovací věže nebo brány trakčního vedení</t>
  </si>
  <si>
    <t>-695508422</t>
  </si>
  <si>
    <t>Zemní práce</t>
  </si>
  <si>
    <t>1320010001-R</t>
  </si>
  <si>
    <t>Výkop a odkop zeminy ke stávajícím kabelům ručně, zabezpečení výkopu</t>
  </si>
  <si>
    <t>-948681653</t>
  </si>
  <si>
    <t>1320010011-R</t>
  </si>
  <si>
    <t>Ochrana štěrkového lože kolejí při souběžné trase s kolejemi</t>
  </si>
  <si>
    <t>1806786496</t>
  </si>
  <si>
    <t>1320010021-R</t>
  </si>
  <si>
    <t>Opětovné zřízení kabelového lože z prosáté zeminy ve stávající kabelové trase</t>
  </si>
  <si>
    <t>281365259</t>
  </si>
  <si>
    <t>1320010031-R</t>
  </si>
  <si>
    <t>Pokládka výstražné folie ve stávající kabelové trase</t>
  </si>
  <si>
    <t>-1140501414</t>
  </si>
  <si>
    <t>1320010041-R</t>
  </si>
  <si>
    <t>Zához osazené kabelové trasy ručně včetně hutnění</t>
  </si>
  <si>
    <t>1587009101</t>
  </si>
  <si>
    <t>1320010051-R</t>
  </si>
  <si>
    <t>Povrchová úprava po záhozu ve stávající kabelové trase</t>
  </si>
  <si>
    <t>484182056</t>
  </si>
  <si>
    <t>Zakládání</t>
  </si>
  <si>
    <t>275313711-R</t>
  </si>
  <si>
    <t>Základové patky z betonu tř. C 20/25</t>
  </si>
  <si>
    <t>1395733808</t>
  </si>
  <si>
    <t>Základy z betonu prostého patky a bloky z betonu kamenem neprokládaného tř. C 20/25</t>
  </si>
  <si>
    <t>275351121-R</t>
  </si>
  <si>
    <t>Zřízení bednění základových patek</t>
  </si>
  <si>
    <t>-1953432236</t>
  </si>
  <si>
    <t>Bednění základů patek zřízení</t>
  </si>
  <si>
    <t>58932908-R</t>
  </si>
  <si>
    <t>beton C 20/25 X0 XC2 kamenivo frakce 0/8</t>
  </si>
  <si>
    <t>-1905179347</t>
  </si>
  <si>
    <t>7492756030</t>
  </si>
  <si>
    <t>Pomocné práce pro montáž kabelů vyhledání stávajících kabelů ( měření, sonda )</t>
  </si>
  <si>
    <t>1594855399</t>
  </si>
  <si>
    <t>Pomocné práce pro montáž kabelů vyhledání stávajících kabelů ( měření, sonda ) - v obvodu žel. stanice nebo na na trati včetně provedení sondy</t>
  </si>
  <si>
    <t>29</t>
  </si>
  <si>
    <t>2067335478</t>
  </si>
  <si>
    <t>30</t>
  </si>
  <si>
    <t>1840053270</t>
  </si>
  <si>
    <t>31</t>
  </si>
  <si>
    <t>7498154010</t>
  </si>
  <si>
    <t>Měření intenzity osvětlení venkovních železničních prostranství</t>
  </si>
  <si>
    <t>1626146897</t>
  </si>
  <si>
    <t>Měření intenzity osvětlení venkovních železničních prostranství - měření intenzity umělého osvětlení v rozsahu tohoto SO dle ČSN EN 12464-1/2 včetně vyhotovení protokolu. Měrná jednotka je kus - tj. měření v místě rozpětí svítidel</t>
  </si>
  <si>
    <t>167661529</t>
  </si>
  <si>
    <t>33</t>
  </si>
  <si>
    <t>7498451010</t>
  </si>
  <si>
    <t>Měření zemničů zemních odporů - zemniče prvního nebo samostatného</t>
  </si>
  <si>
    <t>703197573</t>
  </si>
  <si>
    <t>Měření zemničů zemních odporů - zemniče prvního nebo samostatného - včetně vyhotovení protokolu</t>
  </si>
  <si>
    <t>34</t>
  </si>
  <si>
    <t>-10787777</t>
  </si>
  <si>
    <t>35</t>
  </si>
  <si>
    <t>1044716620</t>
  </si>
  <si>
    <t>36</t>
  </si>
  <si>
    <t>-1175222131</t>
  </si>
  <si>
    <t>37</t>
  </si>
  <si>
    <t>1272655258</t>
  </si>
  <si>
    <t>VRN</t>
  </si>
  <si>
    <t>Vedlejší rozpočtové náklady</t>
  </si>
  <si>
    <t>38</t>
  </si>
  <si>
    <t>022101021</t>
  </si>
  <si>
    <t>Geodetické práce Geodetické práce po ukončení opravy</t>
  </si>
  <si>
    <t>%</t>
  </si>
  <si>
    <t>-403660764</t>
  </si>
  <si>
    <t>39</t>
  </si>
  <si>
    <t>023131011</t>
  </si>
  <si>
    <t>Projektové práce Dokumentace skutečného provedení zabezpečovacích, sdělovacích, elektrických zařízení</t>
  </si>
  <si>
    <t>-974670665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</si>
  <si>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</si>
  <si>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Poznámka k položce:_x000D_
Základna pro výpočet - dotyčné práce</t>
  </si>
  <si>
    <t>PS08 - Oprava dálkového dohledu a ovládání čekáren OŘ Olomouc</t>
  </si>
  <si>
    <t>PS08-1 - žst. Mohelnice</t>
  </si>
  <si>
    <t>7491251010</t>
  </si>
  <si>
    <t>Montáž lišt elektroinstalačních, kabelových žlabů z PVC-U jednokomorových zaklapávacích rozměru 40/40 mm</t>
  </si>
  <si>
    <t>-1480303313</t>
  </si>
  <si>
    <t>Montáž lišt elektroinstalačních, kabelových žlabů z PVC-U jednokomorových zaklapávacích rozměru 40/40 mm - na konstrukci, omítku apod. včetně spojek, ohybů, rohů, bez krabic</t>
  </si>
  <si>
    <t>-1787132689</t>
  </si>
  <si>
    <t>-203321504</t>
  </si>
  <si>
    <t>7494351010</t>
  </si>
  <si>
    <t>Montáž jističů (do 10 kA) jednopólových do 20 A</t>
  </si>
  <si>
    <t>-1867313693</t>
  </si>
  <si>
    <t>7494556010</t>
  </si>
  <si>
    <t>Montáž vzduchových stykačů do 100 A</t>
  </si>
  <si>
    <t>-1596761677</t>
  </si>
  <si>
    <t>Montáž vzduchových stykačů do 100 A - včetně pomocných kontaktů</t>
  </si>
  <si>
    <t>7494556040</t>
  </si>
  <si>
    <t>Montáž vzduchových stykačů ostatního příslušenství ke stykači</t>
  </si>
  <si>
    <t>-110821812</t>
  </si>
  <si>
    <t>Montáž vzduchových stykačů ostatního příslušenství ke stykači - včetně pomocných kontaktů</t>
  </si>
  <si>
    <t>7494559010</t>
  </si>
  <si>
    <t>Montáž relé modulárního</t>
  </si>
  <si>
    <t>-863201291</t>
  </si>
  <si>
    <t>7496756068</t>
  </si>
  <si>
    <t>Montáž dálkové diagnostiky TS ŽDC doplnění aplikace pro dispečerské klienty o technologický systém</t>
  </si>
  <si>
    <t>-964817786</t>
  </si>
  <si>
    <t>7496756077</t>
  </si>
  <si>
    <t>Montáž dálkové diagnostiky TS ŽDC doplnění/úprava aplikace pro dispečerské klienty</t>
  </si>
  <si>
    <t>-485663632</t>
  </si>
  <si>
    <t>7496756098</t>
  </si>
  <si>
    <t>Montáž dálkové diagnostiky TS ŽDC komplexní a individuální zkoušky systému pro datový objekt</t>
  </si>
  <si>
    <t>1397935103</t>
  </si>
  <si>
    <t>7493301070</t>
  </si>
  <si>
    <t>Elektrický ohřev výhybek (EOV) SW Parametrizace okruhu OV (na okruh OV), dle počtu okruhů osvětlení</t>
  </si>
  <si>
    <t>1490159789</t>
  </si>
  <si>
    <t>7493301020</t>
  </si>
  <si>
    <t>Elektrický ohřev výhybek (EOV) SW Parametrizace PLC</t>
  </si>
  <si>
    <t>-921335364</t>
  </si>
  <si>
    <t>7493300990</t>
  </si>
  <si>
    <t>Elektrický ohřev výhybek (EOV) SW Odzkoušení rozváděče</t>
  </si>
  <si>
    <t>423433581</t>
  </si>
  <si>
    <t>7494004346</t>
  </si>
  <si>
    <t>Modulární přístroje Spínací přístroje Instalační relé Un AC 230 V, AC/DC 24 V, 1x přepínací kontakt 16 A, zelená signálka</t>
  </si>
  <si>
    <t>259686691</t>
  </si>
  <si>
    <t>7494003128</t>
  </si>
  <si>
    <t>Modulární přístroje Jističe do 80 A; 10 kA 1-pólové In 16 A, Ue AC 230 V / DC 72 V, charakteristika B, 1pól, Icn 10 kA</t>
  </si>
  <si>
    <t>1079031459</t>
  </si>
  <si>
    <t>7494004290</t>
  </si>
  <si>
    <t>Modulární přístroje Spínací přístroje Instalační stykače AC/DC Ith 25 A, Uc AC/DC 24 V, 4x zapínací kontakt, AC-3: 8,5A</t>
  </si>
  <si>
    <t>-1408033511</t>
  </si>
  <si>
    <t>7494009288</t>
  </si>
  <si>
    <t>Přístroje pro spínání a ovládání Stykače a nadproudová relé Stykače Velikost 12 Hlídací proudové relé - PRI-52</t>
  </si>
  <si>
    <t>148643367</t>
  </si>
  <si>
    <t>7491200030</t>
  </si>
  <si>
    <t>Elektroinstalační materiál Elektroinstalační lišty a kabelové žlaby Lišta LV 24x22 vkládací bílá 3m</t>
  </si>
  <si>
    <t>-849795384</t>
  </si>
  <si>
    <t>7492501775</t>
  </si>
  <si>
    <t>Kabely, vodiče, šňůry Cu - nn Kabel silový 2 a 3-žílový Cu, plastová izolace kabel H07RF-F-G 5x1,5 mm2</t>
  </si>
  <si>
    <t>-2097302423</t>
  </si>
  <si>
    <t>7498152564</t>
  </si>
  <si>
    <t>Vyhotovení pravidelné revizní zprávy pro vnitřní instalace doba provedení do 5 hod</t>
  </si>
  <si>
    <t>422786190</t>
  </si>
  <si>
    <t>Vyhotovení pravidelné revizní zprávy pro vnitřní instalace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</si>
  <si>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720443994</t>
  </si>
  <si>
    <t>1946099400</t>
  </si>
  <si>
    <t>-888735843</t>
  </si>
  <si>
    <t>Doprava obousměrná (např. dodávek z vlastních zásob zhotovitele nebo objednatele nebo výzisku) mechanizací o nosnosti do 3,5 t elektrosoučástek, montážního materiálu, kameniva, písku, dlažebních kostek, suti, atd. do 100 km</t>
  </si>
  <si>
    <t>-2141355029</t>
  </si>
  <si>
    <t>Doprava obousměrná (např. dodávek z vlastních zásob zhotovitele nebo objednatele nebo výzisku) mechanizací o nosnosti do 3,5 t elektrosoučástek, montážního materiálu, kameniva, písku, dlažebních kostek, suti, atd.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</si>
  <si>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PS08-2 - žst. Moravičany</t>
  </si>
  <si>
    <t>7493156020</t>
  </si>
  <si>
    <t>Montáž rozvaděče pro napájení osvětlení železničních prostranství řídící PLC jednotky</t>
  </si>
  <si>
    <t>-1251439478</t>
  </si>
  <si>
    <t>7494255020</t>
  </si>
  <si>
    <t>Montáž regulačních a monitorovacích elektroenergetických zařízení sledování odběru, programové regulování odběru a přenos dat do centrální databáze</t>
  </si>
  <si>
    <t>18679564</t>
  </si>
  <si>
    <t>Montáž regulačních a monitorovacích elektroenergetických zařízení sledování odběru, programové regulování odběru a přenos dat do centrální databáze - montáž rozvaděče na stavební konstrukci, do niky nebo na nosnou konstrukci včetně měniče 230V AC/ 24V DC, PLC, telemetrického přenosového modulu, konektoru pro připojení PC, prutové antény GSM, jistících, ochraných prvků, pomocných relé, včetně propojení, kontroly spojů, provedení zkoušek, dodání atestů a revizních zpráv</t>
  </si>
  <si>
    <t>-1533164311</t>
  </si>
  <si>
    <t>1267810300</t>
  </si>
  <si>
    <t>-644995448</t>
  </si>
  <si>
    <t>248744399</t>
  </si>
  <si>
    <t>7496701820</t>
  </si>
  <si>
    <t>DŘT, SKŘ, Elektrodispečink, DDTS DŘT a SKŘ skříně pro automatizaci PLC typ_7 (ABB) Vstupní jednotka PLC GO (BE) 16xDI, 24VDC, kompletní</t>
  </si>
  <si>
    <t>-1080057877</t>
  </si>
  <si>
    <t>2139729252</t>
  </si>
  <si>
    <t>-1231651989</t>
  </si>
  <si>
    <t>-1046462806</t>
  </si>
  <si>
    <t>-418687599</t>
  </si>
  <si>
    <t>899197824</t>
  </si>
  <si>
    <t>1162544824</t>
  </si>
  <si>
    <t>1483190612</t>
  </si>
  <si>
    <t>-446005881</t>
  </si>
  <si>
    <t>-1010631738</t>
  </si>
  <si>
    <t>-1872483427</t>
  </si>
  <si>
    <t>-1091460616</t>
  </si>
  <si>
    <t>-383303326</t>
  </si>
  <si>
    <t>1918948683</t>
  </si>
  <si>
    <t>1704523517</t>
  </si>
  <si>
    <t>725270393</t>
  </si>
  <si>
    <t>PS08-3 - žst. Štěpánov</t>
  </si>
  <si>
    <t>479191023</t>
  </si>
  <si>
    <t>395892305</t>
  </si>
  <si>
    <t>2052047861</t>
  </si>
  <si>
    <t>1995591688</t>
  </si>
  <si>
    <t>387315635</t>
  </si>
  <si>
    <t>-1156591562</t>
  </si>
  <si>
    <t>1361880759</t>
  </si>
  <si>
    <t>-1766444627</t>
  </si>
  <si>
    <t>326153029</t>
  </si>
  <si>
    <t>-579340193</t>
  </si>
  <si>
    <t>2091047652</t>
  </si>
  <si>
    <t>7493300970</t>
  </si>
  <si>
    <t>86230307</t>
  </si>
  <si>
    <t>-1445640188</t>
  </si>
  <si>
    <t>-1846821115</t>
  </si>
  <si>
    <t>1478069429</t>
  </si>
  <si>
    <t>1230953621</t>
  </si>
  <si>
    <t>-1126115448</t>
  </si>
  <si>
    <t>-16804809</t>
  </si>
  <si>
    <t>-683762282</t>
  </si>
  <si>
    <t>298781534</t>
  </si>
  <si>
    <t>-1439571210</t>
  </si>
  <si>
    <t>-283001440</t>
  </si>
  <si>
    <t>-636536435</t>
  </si>
  <si>
    <t>-616311275</t>
  </si>
  <si>
    <t>PS08-4 - žst. Grygov</t>
  </si>
  <si>
    <t>-1600175932</t>
  </si>
  <si>
    <t>253977831</t>
  </si>
  <si>
    <t>-1944531036</t>
  </si>
  <si>
    <t>1182984096</t>
  </si>
  <si>
    <t>542697281</t>
  </si>
  <si>
    <t>1415264086</t>
  </si>
  <si>
    <t>-411118788</t>
  </si>
  <si>
    <t>380304476</t>
  </si>
  <si>
    <t>-1591016924</t>
  </si>
  <si>
    <t>-1585356457</t>
  </si>
  <si>
    <t>-767254704</t>
  </si>
  <si>
    <t>2051241774</t>
  </si>
  <si>
    <t>-1516595703</t>
  </si>
  <si>
    <t>-705919696</t>
  </si>
  <si>
    <t>-1270741419</t>
  </si>
  <si>
    <t>-1713953668</t>
  </si>
  <si>
    <t>-1164965958</t>
  </si>
  <si>
    <t>-1671457887</t>
  </si>
  <si>
    <t>-1993261835</t>
  </si>
  <si>
    <t>1467174406</t>
  </si>
  <si>
    <t>1541478874</t>
  </si>
  <si>
    <t>1169858192</t>
  </si>
  <si>
    <t>-501950643</t>
  </si>
  <si>
    <t>-698312568</t>
  </si>
  <si>
    <t>PS08-5 - žst. Brodek u Přerova</t>
  </si>
  <si>
    <t>1299150587</t>
  </si>
  <si>
    <t>1219725342</t>
  </si>
  <si>
    <t>-691384331</t>
  </si>
  <si>
    <t>1831624087</t>
  </si>
  <si>
    <t>-1849240517</t>
  </si>
  <si>
    <t>-730430579</t>
  </si>
  <si>
    <t>266318722</t>
  </si>
  <si>
    <t>231875941</t>
  </si>
  <si>
    <t>295882370</t>
  </si>
  <si>
    <t>1220918597</t>
  </si>
  <si>
    <t>-1691187751</t>
  </si>
  <si>
    <t>-1507021431</t>
  </si>
  <si>
    <t>-920747990</t>
  </si>
  <si>
    <t>1973151365</t>
  </si>
  <si>
    <t>-121757954</t>
  </si>
  <si>
    <t>1872045095</t>
  </si>
  <si>
    <t>1618262685</t>
  </si>
  <si>
    <t>7493601080</t>
  </si>
  <si>
    <t>Kabelové a zásuvkové skříně, elektroměrové rozvaděče Prázdné skříně a pilíře Skříň plastová do na stěnu (konstrukci), IP44, šířka do 400 mm, výška do 700 mm, hloubka do 300 mm, PUR lak</t>
  </si>
  <si>
    <t>367146028</t>
  </si>
  <si>
    <t>-1841873884</t>
  </si>
  <si>
    <t>-520073926</t>
  </si>
  <si>
    <t>7494152015</t>
  </si>
  <si>
    <t>Montáž prázdných rozvodnic plastových nebo oceloplechových min. IP 55, třída izolace II, rozměru š 400-500 mm, v 400-800 mm</t>
  </si>
  <si>
    <t>-304146467</t>
  </si>
  <si>
    <t>Montáž prázdných rozvodnic plastových nebo oceloplechových min. IP 55, třída izolace II, rozměru š 400-500 mm, v 400-800 mm - do zdi, na zeď nebo konstrukci, včetně montáže nosné konstrukce, kotevní, spojovací prvků, provedení zkoušek, dodání atestů, revizní zprávy včetně kusové zkoušky, neobsahuje elektrovýzbroj</t>
  </si>
  <si>
    <t>7498150510</t>
  </si>
  <si>
    <t>-1956031137</t>
  </si>
  <si>
    <t>7498151010</t>
  </si>
  <si>
    <t>Provedení technické prohlídky a zkoušky na silnoproudém zařízení, zařízení TV, zařízení NS, transformoven, EPZ pro opravné práce pro objem investičních nákladů do 100 000 Kč</t>
  </si>
  <si>
    <t>807801088</t>
  </si>
  <si>
    <t>Provedení technické prohlídky a zkoušky na silnoproudém zařízení, zařízení TV, zařízení NS, transformoven, EPZ pro opravné práce pro objem investičních nákladů do 100 000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</si>
  <si>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-1645052753</t>
  </si>
  <si>
    <t>1643418805</t>
  </si>
  <si>
    <t>1222028318</t>
  </si>
  <si>
    <t>2092416000</t>
  </si>
  <si>
    <t>-1693057522</t>
  </si>
  <si>
    <t>PS08-6 - žst. Bojkovice</t>
  </si>
  <si>
    <t>-553242023</t>
  </si>
  <si>
    <t>360839219</t>
  </si>
  <si>
    <t>-823400921</t>
  </si>
  <si>
    <t>-1751703514</t>
  </si>
  <si>
    <t>1251364707</t>
  </si>
  <si>
    <t>1673470672</t>
  </si>
  <si>
    <t>-248511670</t>
  </si>
  <si>
    <t>2067863364</t>
  </si>
  <si>
    <t>1011719231</t>
  </si>
  <si>
    <t>480264148</t>
  </si>
  <si>
    <t>-1938822199</t>
  </si>
  <si>
    <t>-1391666036</t>
  </si>
  <si>
    <t>PS08-7 - žst. Kunovice</t>
  </si>
  <si>
    <t>1287228110</t>
  </si>
  <si>
    <t>464156554</t>
  </si>
  <si>
    <t>1788177244</t>
  </si>
  <si>
    <t>-791269653</t>
  </si>
  <si>
    <t>456996595</t>
  </si>
  <si>
    <t>1334216815</t>
  </si>
  <si>
    <t>PS09 - Oprava záložního zdroje G2_G3 pro TS2 a TS7 žst. Olomouc hl.n</t>
  </si>
  <si>
    <t>PS09-1 - Orava záložního zdroje G2_G3 na TS2</t>
  </si>
  <si>
    <t>7494001190</t>
  </si>
  <si>
    <t>Rozvodnicové a rozváděčové skříně Distri Rozváděčové skříně Řadové (IP40) - oceloplechové krytí IP40, jednokřídlé dveře, V x Š x H 1800 x 600 x 600</t>
  </si>
  <si>
    <t>-1661371850</t>
  </si>
  <si>
    <t xml:space="preserve">Poznámka k položce:_x000D_
rozvaděč G3.1 vybavený dle specifika v zadání osazený Měničem 110/24V DC 3x30A, cena respektuje kompletní dodávku včetně jistících a přípojných prvků </t>
  </si>
  <si>
    <t>7494001190.1</t>
  </si>
  <si>
    <t>610167883</t>
  </si>
  <si>
    <t xml:space="preserve">Poznámka k položce:_x000D_
rozvaděč G3.2 vybavený dle specifika v zadání osazený zdrojem střídavého proudu 6 kVA, 110V DC/230V AC, cena respektuje kompletní dodávku včetně jistících a přípojných prvků </t>
  </si>
  <si>
    <t>7494002070</t>
  </si>
  <si>
    <t>Rozvodnicové a rozváděčové skříně Distri Rozváděčové skříně Příslušenství Boční kryty V x H 1800 x 600, sada 2 ks, pro např. QA40</t>
  </si>
  <si>
    <t>-1172772600</t>
  </si>
  <si>
    <t>7494002180</t>
  </si>
  <si>
    <t>Rozvodnicové a rozváděčové skříně Distri Rozváděčové skříně Příslušenství Podstavce 100 mm výška 100 mm, Š x H 600 x 600, pro např. QA55, QA40</t>
  </si>
  <si>
    <t>-368208974</t>
  </si>
  <si>
    <t>7494002408</t>
  </si>
  <si>
    <t>Rozvodnicové a rozváděčové skříně Distri Rozváděčové skříně Příslušenství Celkové kryty dna Š x H 600 x 600, krytí IP55, pro např. QA</t>
  </si>
  <si>
    <t>448927437</t>
  </si>
  <si>
    <t>7494002448</t>
  </si>
  <si>
    <t>Rozvodnicové a rozváděčové skříně Distri Rozváděčové skříně Příslušenství Montážní panely montážní panel skříň V x Š 1800 x 600, sada držáků - 4 ks, pro např. QA</t>
  </si>
  <si>
    <t>2086011050</t>
  </si>
  <si>
    <t>7494002530</t>
  </si>
  <si>
    <t>Rozvodnicové a rozváděčové skříně Distri Rozváděčové skříně Příslušenství Modulové lišty pro modulární systém, V 1800, sada 2 ks, pro např. QA</t>
  </si>
  <si>
    <t>-172966177</t>
  </si>
  <si>
    <t>741990062-R</t>
  </si>
  <si>
    <t>Utěsnění skříňových rozváděčů a řídících skříní</t>
  </si>
  <si>
    <t>1283531465</t>
  </si>
  <si>
    <t>Ostatní doplňkové práce elektromontážní dokončovací práce (čistění a konzervace) utěsnění skříňových rozváděčů a řídících skříní</t>
  </si>
  <si>
    <t>7491651010</t>
  </si>
  <si>
    <t>Montáž vnitřního uzemnění uzemňovacích vodičů pevně na povrchu z pozinkované oceli (FeZn) do 120 mm2</t>
  </si>
  <si>
    <t>-800141219</t>
  </si>
  <si>
    <t>Montáž vnitřního uzemnění uzemňovacích vodičů pevně na povrchu z pozinkované oceli (FeZn) do 120 mm2 - včetně upevnění, propojení a připojení pomocí svorek (chráničky, na rošty apod.)</t>
  </si>
  <si>
    <t>63126111-R</t>
  </si>
  <si>
    <t>trubky kompozitní čtvercové 40x40/4mm</t>
  </si>
  <si>
    <t>-1171378273</t>
  </si>
  <si>
    <t>Poznámka k položce:_x000D_
dodání konstrukce rámu pod rozvaděč</t>
  </si>
  <si>
    <t>755905237</t>
  </si>
  <si>
    <t>Poznámka k položce:_x000D_
přepojení stávajících kabelů z původní skříně a montáž kabelů do navě osazených skříní G3.1 a G3.2</t>
  </si>
  <si>
    <t>7494231020</t>
  </si>
  <si>
    <t>Přeložky rozvaděčů 1 kusu pole rozvaděče nn</t>
  </si>
  <si>
    <t>-1178244042</t>
  </si>
  <si>
    <t>Přeložky rozvaděčů 1 kusu pole rozvaděče nn - demontáž, potřebné přemístění, montáž na novém místě, propojení, obnovení funkce, včetně nezbytně nutné opravy poškozených částí</t>
  </si>
  <si>
    <t>7494251012</t>
  </si>
  <si>
    <t>Montáž rozvaděčů skříňových oceloplechových IP40, prázdných jednostranného pole výška do 2 250 mm hloubka do 800 mm š 600-800 mm</t>
  </si>
  <si>
    <t>165216623</t>
  </si>
  <si>
    <t>Montáž rozvaděčů skříňových oceloplechových IP40, prázdných jednostranného pole výška do 2 250 mm hloubka do 800 mm š 600-800 mm - včetně bočních zákrytů, dodání atestů a celkové revizní zprávy včetně kusové zkoušky, neobsahuje elektrovýzbroj</t>
  </si>
  <si>
    <t>7491600020</t>
  </si>
  <si>
    <t>Uzemnění Vnitřní Uzemňovací vedení na povrchu, páskem FeZn do 120 mm2</t>
  </si>
  <si>
    <t>-361681301</t>
  </si>
  <si>
    <t>7494271015</t>
  </si>
  <si>
    <t>Demontáž rozvaděčů 1 kusu pole nn</t>
  </si>
  <si>
    <t>-1417914032</t>
  </si>
  <si>
    <t>Demontáž rozvaděčů 1 kusu pole nn - včetně demontáže přívodních, vývodových kabelů, rámu apod., včetně nakládky rozvaděče na určený prostředek</t>
  </si>
  <si>
    <t>7498150520</t>
  </si>
  <si>
    <t>Vyhotovení výchozí revizní zprávy pro opravné práce pro objem investičních nákladů přes 500 000 do 1 000 000 Kč</t>
  </si>
  <si>
    <t>1285526168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</si>
  <si>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</si>
  <si>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7498151020</t>
  </si>
  <si>
    <t>Provedení technické prohlídky a zkoušky na silnoproudém zařízení, zařízení TV, zařízení NS, transformoven, EPZ pro opravné práce pro objem investičních nákladů přes 500 000 do 1 000 000 Kč</t>
  </si>
  <si>
    <t>2017283414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</si>
  <si>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</si>
  <si>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810335080</t>
  </si>
  <si>
    <t>-1282067940</t>
  </si>
  <si>
    <t>-1610168588</t>
  </si>
  <si>
    <t>-687754583</t>
  </si>
  <si>
    <t>1203868577</t>
  </si>
  <si>
    <t>9901000900</t>
  </si>
  <si>
    <t>Doprava obousměrná (např. dodávek z vlastních zásob zhotovitele nebo objednatele nebo výzisku) mechanizací o nosnosti do 3,5 t elektrosoučástek, montážního materiálu, kameniva, písku, dlažebních kostek, suti, atd. do 200 km</t>
  </si>
  <si>
    <t>-100117029</t>
  </si>
  <si>
    <t>Doprava obousměrná (např. dodávek z vlastních zásob zhotovitele nebo objednatele nebo výzisku) mechanizací o nosnosti do 3,5 t elektrosoučástek, montážního materiálu, kameniva, písku, dlažebních kostek, suti, atd. do 200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</si>
  <si>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-1578694986</t>
  </si>
  <si>
    <t>PS09-2 - Orava záložního zdroje G2_G3 na TS7</t>
  </si>
  <si>
    <t>-1876565338</t>
  </si>
  <si>
    <t>1676414566</t>
  </si>
  <si>
    <t>-1662735785</t>
  </si>
  <si>
    <t>685600354</t>
  </si>
  <si>
    <t>-1178345497</t>
  </si>
  <si>
    <t>-1995508369</t>
  </si>
  <si>
    <t>711457941</t>
  </si>
  <si>
    <t>2004453010</t>
  </si>
  <si>
    <t>1035727000</t>
  </si>
  <si>
    <t>628695335</t>
  </si>
  <si>
    <t>338332804</t>
  </si>
  <si>
    <t>-751560751</t>
  </si>
  <si>
    <t>-243207629</t>
  </si>
  <si>
    <t>-1280090464</t>
  </si>
  <si>
    <t>1646925691</t>
  </si>
  <si>
    <t>1777482214</t>
  </si>
  <si>
    <t>-1743496454</t>
  </si>
  <si>
    <t>718431701</t>
  </si>
  <si>
    <t>574350348</t>
  </si>
  <si>
    <t>-615650487</t>
  </si>
  <si>
    <t>-1147720506</t>
  </si>
  <si>
    <t>636702553</t>
  </si>
  <si>
    <t>-1496180323</t>
  </si>
  <si>
    <t>-735507186</t>
  </si>
  <si>
    <t>PS10 - Havarijní oprava osvětlení krytého nástupiště v žst. Hlubočky</t>
  </si>
  <si>
    <t>PS10-1 - Technologická část  havarijní oprava krytého nástupiště</t>
  </si>
  <si>
    <t xml:space="preserve">    OST - Ostatní</t>
  </si>
  <si>
    <t>7491252070</t>
  </si>
  <si>
    <t>Montáž krabic elektroinstalačních, rozvodek - bez zapojení rozvodky krabicové plastové bezhalogenové, do 5x4 mm2</t>
  </si>
  <si>
    <t>169139560</t>
  </si>
  <si>
    <t>Montáž krabic elektroinstalačních, rozvodek - bez zapojení rozvodky krabicové plastové bezhalogenové, do 5x4 mm2 - včetně zhotovení otvoru, IP65, odolnost min. E30</t>
  </si>
  <si>
    <t>7493101850</t>
  </si>
  <si>
    <t>Venkovní osvětlení Svítidla pro montáž na strop nebo stěnu VIPET-II-PC-118-K-T40, 1x18W</t>
  </si>
  <si>
    <t>-1263875853</t>
  </si>
  <si>
    <t xml:space="preserve">Poznámka k položce:_x000D_
"084077	RAMBO-LED-2500-4K, IP66/IP67                            l=1627mm	                           světelný tok=1507lm                         LED  20W   
Prachotěsné svítidlo RAMBO-LED s odolností proti tryskající vodě je určeno pro prostředí s vysokým rizikem poškození, jako jsou vězeňské cely,psychiatrické léčebny a podchody. Speciální šrouby zamezují neoprávněnou demontáž svítidla
VYRTYCH a.s.
Židněves 116
294 06 Březno
tel./fax: 326 399 601
e-mail: sale@vyrtych.cz"_x000D_
</t>
  </si>
  <si>
    <t>7491555020</t>
  </si>
  <si>
    <t>Montáž svítidel základních instalačních zářivkových s krytem s 1 zdrojem 1x36 W nebo 1x58 W, IP20</t>
  </si>
  <si>
    <t>1205159765</t>
  </si>
  <si>
    <t>Montáž svítidel základních instalačních zářivkových s krytem s 1 zdrojem 1x36 W nebo 1x58 W, IP20 - včetně zapojení a osazení, s klasickým nebo elektronickým předřadníkem, včetně montáže zářivky</t>
  </si>
  <si>
    <t>7493100490</t>
  </si>
  <si>
    <t>Venkovní osvětlení Výložníky pro osvětlovací stožáry SK 1- 500 žár.zinek,sadový</t>
  </si>
  <si>
    <t>1688157509</t>
  </si>
  <si>
    <t>7492553010</t>
  </si>
  <si>
    <t>Montáž kabelů 2- a 3-žílových Cu do 16 mm2</t>
  </si>
  <si>
    <t>-797741221</t>
  </si>
  <si>
    <t>Montáž kabelů 2- a 3-žílových Cu do 16 mm2 - uložení do země, chráničky, na rošty, pod omítku apod.</t>
  </si>
  <si>
    <t>1031131655</t>
  </si>
  <si>
    <t>7491201560</t>
  </si>
  <si>
    <t>Elektroinstalační materiál Elektroinstalační krabice a rozvodky Bez zapojení Krabicová rozvodka 6455-12, acidur, IP67 4P</t>
  </si>
  <si>
    <t>-566858598</t>
  </si>
  <si>
    <t>7493152010</t>
  </si>
  <si>
    <t>Montáž ocelových výložníků pro osvětlovací stožáry na sloup nebo stěnu výšky do 6 m jednoramenných</t>
  </si>
  <si>
    <t>1965680851</t>
  </si>
  <si>
    <t>Montáž ocelových výložníků pro osvětlovací stožáry na sloup nebo stěnu výšky do 6 m jednoramenných - včetně veškerého příslušenství a výstroje</t>
  </si>
  <si>
    <t>7494003124</t>
  </si>
  <si>
    <t>Modulární přístroje Jističe do 80 A; 10 kA 1-pólové In 10 A, Ue AC 230 V / DC 72 V, charakteristika B, 1pól, Icn 10 kA</t>
  </si>
  <si>
    <t>-388014513</t>
  </si>
  <si>
    <t>7493174010</t>
  </si>
  <si>
    <t>Demontáž svítidel nástěnných, stropních nebo závěsných</t>
  </si>
  <si>
    <t>1782248030</t>
  </si>
  <si>
    <t>-701034252</t>
  </si>
  <si>
    <t>7494371015</t>
  </si>
  <si>
    <t>Demontáž zařízení jističe nebo vypínače z rozvaděče nn</t>
  </si>
  <si>
    <t>-1706117273</t>
  </si>
  <si>
    <t>Demontáž zařízení jističe nebo vypínače z rozvaděče nn - stávajícího z rozvaděče nn včetně odpojení přívodních kabelů nebo pasů a nakládky na určený prostředek</t>
  </si>
  <si>
    <t>7492501760</t>
  </si>
  <si>
    <t>Kabely, vodiče, šňůry Cu - nn Kabel silový 2 a 3-žílový Cu, plastová izolace CYKY 3J1,5  (3Cx 1,5)</t>
  </si>
  <si>
    <t>-1057142025</t>
  </si>
  <si>
    <t>7590527046</t>
  </si>
  <si>
    <t>Demontáž kabelu uloženého v roštu</t>
  </si>
  <si>
    <t>1024</t>
  </si>
  <si>
    <t>-1985525007</t>
  </si>
  <si>
    <t>9901000300</t>
  </si>
  <si>
    <t>Doprava obousměrná (např. dodávek z vlastních zásob zhotovitele nebo objednatele nebo výzisku) mechanizací o nosnosti do 3,5 t elektrosoučástek, montážního materiálu, kameniva, písku, dlažebních kostek, suti, atd. do 30 km</t>
  </si>
  <si>
    <t>-948722896</t>
  </si>
  <si>
    <t>Doprava obousměrná (např. dodávek z vlastních zásob zhotovitele nebo objednatele nebo výzisku) mechanizací o nosnosti do 3,5 t elektrosoučástek, montážního materiálu, kameniva, písku, dlažebních kostek, suti, atd.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</si>
  <si>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482442214</t>
  </si>
  <si>
    <t>-1326127206</t>
  </si>
  <si>
    <t>-921131849</t>
  </si>
  <si>
    <t>7498457010</t>
  </si>
  <si>
    <t>Měření intenzity osvětlení instalovaného v rozsahu 1 000 m2 zjišťované plochy</t>
  </si>
  <si>
    <t>819969114</t>
  </si>
  <si>
    <t>Měření intenzity osvětlení instalovaného v rozsahu 1 000 m2 zjišťované plochy - měření intenzity umělého osvětlení v rozsahu tohoto SO dle ČSN EN 12464-1/2 včetně vyhotovení protokolu</t>
  </si>
  <si>
    <t>622584975</t>
  </si>
  <si>
    <t>1698185337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</si>
</sst>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2" fillId="0" borderId="14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4" xfId="0" applyNumberFormat="1" applyFont="1" applyBorder="1" applyAlignment="1" applyProtection="1">
      <alignment horizontal="right" vertical="center"/>
    </xf>
    <xf numFmtId="4" fontId="26" fillId="0" borderId="0" xfId="0" applyNumberFormat="1" applyFont="1" applyBorder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0" fillId="0" borderId="12" xfId="0" applyNumberFormat="1" applyFont="1" applyBorder="1" applyAlignment="1" applyProtection="1"/>
    <xf numFmtId="166" fontId="30" fillId="0" borderId="12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5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 wrapText="1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7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right"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27"/>
  <sheetViews>
    <sheetView showGridLines="0" tabSelected="1" workbookViewId="0">
      <selection activeCell="AN8" sqref="AN8"/>
    </sheetView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pans="1:74" s="1" customFormat="1" ht="36.950000000000003" customHeight="1">
      <c r="AR2" s="288"/>
      <c r="AS2" s="288"/>
      <c r="AT2" s="288"/>
      <c r="AU2" s="288"/>
      <c r="AV2" s="288"/>
      <c r="AW2" s="288"/>
      <c r="AX2" s="288"/>
      <c r="AY2" s="288"/>
      <c r="AZ2" s="288"/>
      <c r="BA2" s="288"/>
      <c r="BB2" s="288"/>
      <c r="BC2" s="288"/>
      <c r="BD2" s="288"/>
      <c r="BE2" s="288"/>
      <c r="BF2" s="288"/>
      <c r="BG2" s="288"/>
      <c r="BS2" s="14" t="s">
        <v>7</v>
      </c>
      <c r="BT2" s="14" t="s">
        <v>8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s="1" customFormat="1" ht="24.95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G4" s="22" t="s">
        <v>12</v>
      </c>
      <c r="BS4" s="14" t="s">
        <v>13</v>
      </c>
    </row>
    <row r="5" spans="1:74" s="1" customFormat="1" ht="12" customHeight="1">
      <c r="B5" s="18"/>
      <c r="C5" s="19"/>
      <c r="D5" s="23" t="s">
        <v>14</v>
      </c>
      <c r="E5" s="19"/>
      <c r="F5" s="19"/>
      <c r="G5" s="19"/>
      <c r="H5" s="19"/>
      <c r="I5" s="19"/>
      <c r="J5" s="19"/>
      <c r="K5" s="272" t="s">
        <v>15</v>
      </c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3"/>
      <c r="AA5" s="273"/>
      <c r="AB5" s="273"/>
      <c r="AC5" s="273"/>
      <c r="AD5" s="273"/>
      <c r="AE5" s="273"/>
      <c r="AF5" s="273"/>
      <c r="AG5" s="273"/>
      <c r="AH5" s="273"/>
      <c r="AI5" s="273"/>
      <c r="AJ5" s="273"/>
      <c r="AK5" s="273"/>
      <c r="AL5" s="273"/>
      <c r="AM5" s="273"/>
      <c r="AN5" s="273"/>
      <c r="AO5" s="273"/>
      <c r="AP5" s="19"/>
      <c r="AQ5" s="19"/>
      <c r="AR5" s="17"/>
      <c r="BG5" s="269" t="s">
        <v>16</v>
      </c>
      <c r="BS5" s="14" t="s">
        <v>7</v>
      </c>
    </row>
    <row r="6" spans="1:74" s="1" customFormat="1" ht="36.950000000000003" customHeight="1">
      <c r="B6" s="18"/>
      <c r="C6" s="19"/>
      <c r="D6" s="25" t="s">
        <v>17</v>
      </c>
      <c r="E6" s="19"/>
      <c r="F6" s="19"/>
      <c r="G6" s="19"/>
      <c r="H6" s="19"/>
      <c r="I6" s="19"/>
      <c r="J6" s="19"/>
      <c r="K6" s="274" t="s">
        <v>18</v>
      </c>
      <c r="L6" s="273"/>
      <c r="M6" s="273"/>
      <c r="N6" s="273"/>
      <c r="O6" s="273"/>
      <c r="P6" s="273"/>
      <c r="Q6" s="273"/>
      <c r="R6" s="273"/>
      <c r="S6" s="273"/>
      <c r="T6" s="273"/>
      <c r="U6" s="273"/>
      <c r="V6" s="273"/>
      <c r="W6" s="273"/>
      <c r="X6" s="273"/>
      <c r="Y6" s="273"/>
      <c r="Z6" s="273"/>
      <c r="AA6" s="273"/>
      <c r="AB6" s="273"/>
      <c r="AC6" s="273"/>
      <c r="AD6" s="273"/>
      <c r="AE6" s="273"/>
      <c r="AF6" s="273"/>
      <c r="AG6" s="273"/>
      <c r="AH6" s="273"/>
      <c r="AI6" s="273"/>
      <c r="AJ6" s="273"/>
      <c r="AK6" s="273"/>
      <c r="AL6" s="273"/>
      <c r="AM6" s="273"/>
      <c r="AN6" s="273"/>
      <c r="AO6" s="273"/>
      <c r="AP6" s="19"/>
      <c r="AQ6" s="19"/>
      <c r="AR6" s="17"/>
      <c r="BG6" s="270"/>
      <c r="BS6" s="14" t="s">
        <v>7</v>
      </c>
    </row>
    <row r="7" spans="1:74" s="1" customFormat="1" ht="12" customHeight="1">
      <c r="B7" s="18"/>
      <c r="C7" s="19"/>
      <c r="D7" s="26" t="s">
        <v>19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20</v>
      </c>
      <c r="AL7" s="19"/>
      <c r="AM7" s="19"/>
      <c r="AN7" s="24" t="s">
        <v>1</v>
      </c>
      <c r="AO7" s="19"/>
      <c r="AP7" s="19"/>
      <c r="AQ7" s="19"/>
      <c r="AR7" s="17"/>
      <c r="BG7" s="270"/>
      <c r="BS7" s="14" t="s">
        <v>7</v>
      </c>
    </row>
    <row r="8" spans="1:74" s="1" customFormat="1" ht="12" customHeight="1">
      <c r="B8" s="18"/>
      <c r="C8" s="19"/>
      <c r="D8" s="26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23</v>
      </c>
      <c r="AL8" s="19"/>
      <c r="AM8" s="19"/>
      <c r="AN8" s="27"/>
      <c r="AO8" s="19"/>
      <c r="AP8" s="19"/>
      <c r="AQ8" s="19"/>
      <c r="AR8" s="17"/>
      <c r="BG8" s="270"/>
      <c r="BS8" s="14" t="s">
        <v>7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G9" s="270"/>
      <c r="BS9" s="14" t="s">
        <v>7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G10" s="270"/>
      <c r="BS10" s="14" t="s">
        <v>7</v>
      </c>
    </row>
    <row r="11" spans="1:74" s="1" customFormat="1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G11" s="270"/>
      <c r="BS11" s="14" t="s">
        <v>7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G12" s="270"/>
      <c r="BS12" s="14" t="s">
        <v>7</v>
      </c>
    </row>
    <row r="13" spans="1:74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G13" s="270"/>
      <c r="BS13" s="14" t="s">
        <v>7</v>
      </c>
    </row>
    <row r="14" spans="1:74" ht="12.75">
      <c r="B14" s="18"/>
      <c r="C14" s="19"/>
      <c r="D14" s="19"/>
      <c r="E14" s="275" t="s">
        <v>31</v>
      </c>
      <c r="F14" s="276"/>
      <c r="G14" s="276"/>
      <c r="H14" s="276"/>
      <c r="I14" s="276"/>
      <c r="J14" s="276"/>
      <c r="K14" s="276"/>
      <c r="L14" s="276"/>
      <c r="M14" s="276"/>
      <c r="N14" s="276"/>
      <c r="O14" s="276"/>
      <c r="P14" s="276"/>
      <c r="Q14" s="276"/>
      <c r="R14" s="276"/>
      <c r="S14" s="276"/>
      <c r="T14" s="276"/>
      <c r="U14" s="276"/>
      <c r="V14" s="276"/>
      <c r="W14" s="276"/>
      <c r="X14" s="276"/>
      <c r="Y14" s="276"/>
      <c r="Z14" s="276"/>
      <c r="AA14" s="276"/>
      <c r="AB14" s="276"/>
      <c r="AC14" s="276"/>
      <c r="AD14" s="276"/>
      <c r="AE14" s="276"/>
      <c r="AF14" s="276"/>
      <c r="AG14" s="276"/>
      <c r="AH14" s="276"/>
      <c r="AI14" s="276"/>
      <c r="AJ14" s="276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G14" s="270"/>
      <c r="BS14" s="14" t="s">
        <v>7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G15" s="270"/>
      <c r="BS15" s="14" t="s">
        <v>4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G16" s="270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G17" s="270"/>
      <c r="BS17" s="14" t="s">
        <v>5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G18" s="270"/>
      <c r="BS18" s="14" t="s">
        <v>7</v>
      </c>
    </row>
    <row r="19" spans="1:71" s="1" customFormat="1" ht="12" customHeight="1">
      <c r="B19" s="18"/>
      <c r="C19" s="19"/>
      <c r="D19" s="26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G19" s="270"/>
      <c r="BS19" s="14" t="s">
        <v>7</v>
      </c>
    </row>
    <row r="20" spans="1:71" s="1" customFormat="1" ht="18.399999999999999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G20" s="270"/>
      <c r="BS20" s="14" t="s">
        <v>5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G21" s="270"/>
    </row>
    <row r="22" spans="1:71" s="1" customFormat="1" ht="12" customHeight="1">
      <c r="B22" s="18"/>
      <c r="C22" s="19"/>
      <c r="D22" s="26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G22" s="270"/>
    </row>
    <row r="23" spans="1:71" s="1" customFormat="1" ht="16.5" customHeight="1">
      <c r="B23" s="18"/>
      <c r="C23" s="19"/>
      <c r="D23" s="19"/>
      <c r="E23" s="277" t="s">
        <v>1</v>
      </c>
      <c r="F23" s="277"/>
      <c r="G23" s="277"/>
      <c r="H23" s="277"/>
      <c r="I23" s="277"/>
      <c r="J23" s="277"/>
      <c r="K23" s="277"/>
      <c r="L23" s="277"/>
      <c r="M23" s="277"/>
      <c r="N23" s="277"/>
      <c r="O23" s="277"/>
      <c r="P23" s="277"/>
      <c r="Q23" s="277"/>
      <c r="R23" s="277"/>
      <c r="S23" s="277"/>
      <c r="T23" s="277"/>
      <c r="U23" s="277"/>
      <c r="V23" s="277"/>
      <c r="W23" s="277"/>
      <c r="X23" s="277"/>
      <c r="Y23" s="277"/>
      <c r="Z23" s="277"/>
      <c r="AA23" s="277"/>
      <c r="AB23" s="277"/>
      <c r="AC23" s="277"/>
      <c r="AD23" s="277"/>
      <c r="AE23" s="277"/>
      <c r="AF23" s="277"/>
      <c r="AG23" s="277"/>
      <c r="AH23" s="277"/>
      <c r="AI23" s="277"/>
      <c r="AJ23" s="277"/>
      <c r="AK23" s="277"/>
      <c r="AL23" s="277"/>
      <c r="AM23" s="277"/>
      <c r="AN23" s="277"/>
      <c r="AO23" s="19"/>
      <c r="AP23" s="19"/>
      <c r="AQ23" s="19"/>
      <c r="AR23" s="17"/>
      <c r="BG23" s="270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G24" s="270"/>
    </row>
    <row r="25" spans="1:71" s="1" customFormat="1" ht="6.95" customHeight="1">
      <c r="B25" s="18"/>
      <c r="C25" s="1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9"/>
      <c r="AQ25" s="19"/>
      <c r="AR25" s="17"/>
      <c r="BG25" s="270"/>
    </row>
    <row r="26" spans="1:71" s="2" customFormat="1" ht="25.9" customHeight="1">
      <c r="A26" s="30"/>
      <c r="B26" s="31"/>
      <c r="C26" s="32"/>
      <c r="D26" s="33" t="s">
        <v>36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78">
        <f>ROUND(AG94,2)</f>
        <v>0</v>
      </c>
      <c r="AL26" s="279"/>
      <c r="AM26" s="279"/>
      <c r="AN26" s="279"/>
      <c r="AO26" s="279"/>
      <c r="AP26" s="32"/>
      <c r="AQ26" s="32"/>
      <c r="AR26" s="35"/>
      <c r="BG26" s="270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G27" s="270"/>
    </row>
    <row r="28" spans="1:71" s="2" customFormat="1" ht="12.75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80" t="s">
        <v>37</v>
      </c>
      <c r="M28" s="280"/>
      <c r="N28" s="280"/>
      <c r="O28" s="280"/>
      <c r="P28" s="280"/>
      <c r="Q28" s="32"/>
      <c r="R28" s="32"/>
      <c r="S28" s="32"/>
      <c r="T28" s="32"/>
      <c r="U28" s="32"/>
      <c r="V28" s="32"/>
      <c r="W28" s="280" t="s">
        <v>38</v>
      </c>
      <c r="X28" s="280"/>
      <c r="Y28" s="280"/>
      <c r="Z28" s="280"/>
      <c r="AA28" s="280"/>
      <c r="AB28" s="280"/>
      <c r="AC28" s="280"/>
      <c r="AD28" s="280"/>
      <c r="AE28" s="280"/>
      <c r="AF28" s="32"/>
      <c r="AG28" s="32"/>
      <c r="AH28" s="32"/>
      <c r="AI28" s="32"/>
      <c r="AJ28" s="32"/>
      <c r="AK28" s="280" t="s">
        <v>39</v>
      </c>
      <c r="AL28" s="280"/>
      <c r="AM28" s="280"/>
      <c r="AN28" s="280"/>
      <c r="AO28" s="280"/>
      <c r="AP28" s="32"/>
      <c r="AQ28" s="32"/>
      <c r="AR28" s="35"/>
      <c r="BG28" s="270"/>
    </row>
    <row r="29" spans="1:71" s="3" customFormat="1" ht="14.45" customHeight="1">
      <c r="B29" s="36"/>
      <c r="C29" s="37"/>
      <c r="D29" s="26" t="s">
        <v>40</v>
      </c>
      <c r="E29" s="37"/>
      <c r="F29" s="26" t="s">
        <v>41</v>
      </c>
      <c r="G29" s="37"/>
      <c r="H29" s="37"/>
      <c r="I29" s="37"/>
      <c r="J29" s="37"/>
      <c r="K29" s="37"/>
      <c r="L29" s="283">
        <v>0.21</v>
      </c>
      <c r="M29" s="282"/>
      <c r="N29" s="282"/>
      <c r="O29" s="282"/>
      <c r="P29" s="282"/>
      <c r="Q29" s="37"/>
      <c r="R29" s="37"/>
      <c r="S29" s="37"/>
      <c r="T29" s="37"/>
      <c r="U29" s="37"/>
      <c r="V29" s="37"/>
      <c r="W29" s="281">
        <f>ROUND(BB94, 2)</f>
        <v>0</v>
      </c>
      <c r="X29" s="282"/>
      <c r="Y29" s="282"/>
      <c r="Z29" s="282"/>
      <c r="AA29" s="282"/>
      <c r="AB29" s="282"/>
      <c r="AC29" s="282"/>
      <c r="AD29" s="282"/>
      <c r="AE29" s="282"/>
      <c r="AF29" s="37"/>
      <c r="AG29" s="37"/>
      <c r="AH29" s="37"/>
      <c r="AI29" s="37"/>
      <c r="AJ29" s="37"/>
      <c r="AK29" s="281">
        <f>ROUND(AX94, 2)</f>
        <v>0</v>
      </c>
      <c r="AL29" s="282"/>
      <c r="AM29" s="282"/>
      <c r="AN29" s="282"/>
      <c r="AO29" s="282"/>
      <c r="AP29" s="37"/>
      <c r="AQ29" s="37"/>
      <c r="AR29" s="38"/>
      <c r="BG29" s="271"/>
    </row>
    <row r="30" spans="1:71" s="3" customFormat="1" ht="14.45" customHeight="1">
      <c r="B30" s="36"/>
      <c r="C30" s="37"/>
      <c r="D30" s="37"/>
      <c r="E30" s="37"/>
      <c r="F30" s="26" t="s">
        <v>42</v>
      </c>
      <c r="G30" s="37"/>
      <c r="H30" s="37"/>
      <c r="I30" s="37"/>
      <c r="J30" s="37"/>
      <c r="K30" s="37"/>
      <c r="L30" s="283">
        <v>0.15</v>
      </c>
      <c r="M30" s="282"/>
      <c r="N30" s="282"/>
      <c r="O30" s="282"/>
      <c r="P30" s="282"/>
      <c r="Q30" s="37"/>
      <c r="R30" s="37"/>
      <c r="S30" s="37"/>
      <c r="T30" s="37"/>
      <c r="U30" s="37"/>
      <c r="V30" s="37"/>
      <c r="W30" s="281">
        <f>ROUND(BC94, 2)</f>
        <v>0</v>
      </c>
      <c r="X30" s="282"/>
      <c r="Y30" s="282"/>
      <c r="Z30" s="282"/>
      <c r="AA30" s="282"/>
      <c r="AB30" s="282"/>
      <c r="AC30" s="282"/>
      <c r="AD30" s="282"/>
      <c r="AE30" s="282"/>
      <c r="AF30" s="37"/>
      <c r="AG30" s="37"/>
      <c r="AH30" s="37"/>
      <c r="AI30" s="37"/>
      <c r="AJ30" s="37"/>
      <c r="AK30" s="281">
        <f>ROUND(AY94, 2)</f>
        <v>0</v>
      </c>
      <c r="AL30" s="282"/>
      <c r="AM30" s="282"/>
      <c r="AN30" s="282"/>
      <c r="AO30" s="282"/>
      <c r="AP30" s="37"/>
      <c r="AQ30" s="37"/>
      <c r="AR30" s="38"/>
      <c r="BG30" s="271"/>
    </row>
    <row r="31" spans="1:71" s="3" customFormat="1" ht="14.45" hidden="1" customHeight="1">
      <c r="B31" s="36"/>
      <c r="C31" s="37"/>
      <c r="D31" s="37"/>
      <c r="E31" s="37"/>
      <c r="F31" s="26" t="s">
        <v>43</v>
      </c>
      <c r="G31" s="37"/>
      <c r="H31" s="37"/>
      <c r="I31" s="37"/>
      <c r="J31" s="37"/>
      <c r="K31" s="37"/>
      <c r="L31" s="283">
        <v>0.21</v>
      </c>
      <c r="M31" s="282"/>
      <c r="N31" s="282"/>
      <c r="O31" s="282"/>
      <c r="P31" s="282"/>
      <c r="Q31" s="37"/>
      <c r="R31" s="37"/>
      <c r="S31" s="37"/>
      <c r="T31" s="37"/>
      <c r="U31" s="37"/>
      <c r="V31" s="37"/>
      <c r="W31" s="281">
        <f>ROUND(BD94, 2)</f>
        <v>0</v>
      </c>
      <c r="X31" s="282"/>
      <c r="Y31" s="282"/>
      <c r="Z31" s="282"/>
      <c r="AA31" s="282"/>
      <c r="AB31" s="282"/>
      <c r="AC31" s="282"/>
      <c r="AD31" s="282"/>
      <c r="AE31" s="282"/>
      <c r="AF31" s="37"/>
      <c r="AG31" s="37"/>
      <c r="AH31" s="37"/>
      <c r="AI31" s="37"/>
      <c r="AJ31" s="37"/>
      <c r="AK31" s="281">
        <v>0</v>
      </c>
      <c r="AL31" s="282"/>
      <c r="AM31" s="282"/>
      <c r="AN31" s="282"/>
      <c r="AO31" s="282"/>
      <c r="AP31" s="37"/>
      <c r="AQ31" s="37"/>
      <c r="AR31" s="38"/>
      <c r="BG31" s="271"/>
    </row>
    <row r="32" spans="1:71" s="3" customFormat="1" ht="14.45" hidden="1" customHeight="1">
      <c r="B32" s="36"/>
      <c r="C32" s="37"/>
      <c r="D32" s="37"/>
      <c r="E32" s="37"/>
      <c r="F32" s="26" t="s">
        <v>44</v>
      </c>
      <c r="G32" s="37"/>
      <c r="H32" s="37"/>
      <c r="I32" s="37"/>
      <c r="J32" s="37"/>
      <c r="K32" s="37"/>
      <c r="L32" s="283">
        <v>0.15</v>
      </c>
      <c r="M32" s="282"/>
      <c r="N32" s="282"/>
      <c r="O32" s="282"/>
      <c r="P32" s="282"/>
      <c r="Q32" s="37"/>
      <c r="R32" s="37"/>
      <c r="S32" s="37"/>
      <c r="T32" s="37"/>
      <c r="U32" s="37"/>
      <c r="V32" s="37"/>
      <c r="W32" s="281">
        <f>ROUND(BE94, 2)</f>
        <v>0</v>
      </c>
      <c r="X32" s="282"/>
      <c r="Y32" s="282"/>
      <c r="Z32" s="282"/>
      <c r="AA32" s="282"/>
      <c r="AB32" s="282"/>
      <c r="AC32" s="282"/>
      <c r="AD32" s="282"/>
      <c r="AE32" s="282"/>
      <c r="AF32" s="37"/>
      <c r="AG32" s="37"/>
      <c r="AH32" s="37"/>
      <c r="AI32" s="37"/>
      <c r="AJ32" s="37"/>
      <c r="AK32" s="281">
        <v>0</v>
      </c>
      <c r="AL32" s="282"/>
      <c r="AM32" s="282"/>
      <c r="AN32" s="282"/>
      <c r="AO32" s="282"/>
      <c r="AP32" s="37"/>
      <c r="AQ32" s="37"/>
      <c r="AR32" s="38"/>
      <c r="BG32" s="271"/>
    </row>
    <row r="33" spans="1:59" s="3" customFormat="1" ht="14.45" hidden="1" customHeight="1">
      <c r="B33" s="36"/>
      <c r="C33" s="37"/>
      <c r="D33" s="37"/>
      <c r="E33" s="37"/>
      <c r="F33" s="26" t="s">
        <v>45</v>
      </c>
      <c r="G33" s="37"/>
      <c r="H33" s="37"/>
      <c r="I33" s="37"/>
      <c r="J33" s="37"/>
      <c r="K33" s="37"/>
      <c r="L33" s="283">
        <v>0</v>
      </c>
      <c r="M33" s="282"/>
      <c r="N33" s="282"/>
      <c r="O33" s="282"/>
      <c r="P33" s="282"/>
      <c r="Q33" s="37"/>
      <c r="R33" s="37"/>
      <c r="S33" s="37"/>
      <c r="T33" s="37"/>
      <c r="U33" s="37"/>
      <c r="V33" s="37"/>
      <c r="W33" s="281">
        <f>ROUND(BF94, 2)</f>
        <v>0</v>
      </c>
      <c r="X33" s="282"/>
      <c r="Y33" s="282"/>
      <c r="Z33" s="282"/>
      <c r="AA33" s="282"/>
      <c r="AB33" s="282"/>
      <c r="AC33" s="282"/>
      <c r="AD33" s="282"/>
      <c r="AE33" s="282"/>
      <c r="AF33" s="37"/>
      <c r="AG33" s="37"/>
      <c r="AH33" s="37"/>
      <c r="AI33" s="37"/>
      <c r="AJ33" s="37"/>
      <c r="AK33" s="281">
        <v>0</v>
      </c>
      <c r="AL33" s="282"/>
      <c r="AM33" s="282"/>
      <c r="AN33" s="282"/>
      <c r="AO33" s="282"/>
      <c r="AP33" s="37"/>
      <c r="AQ33" s="37"/>
      <c r="AR33" s="38"/>
      <c r="BG33" s="271"/>
    </row>
    <row r="34" spans="1:59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G34" s="270"/>
    </row>
    <row r="35" spans="1:59" s="2" customFormat="1" ht="25.9" customHeight="1">
      <c r="A35" s="30"/>
      <c r="B35" s="31"/>
      <c r="C35" s="39"/>
      <c r="D35" s="40" t="s">
        <v>46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47</v>
      </c>
      <c r="U35" s="41"/>
      <c r="V35" s="41"/>
      <c r="W35" s="41"/>
      <c r="X35" s="287" t="s">
        <v>48</v>
      </c>
      <c r="Y35" s="285"/>
      <c r="Z35" s="285"/>
      <c r="AA35" s="285"/>
      <c r="AB35" s="285"/>
      <c r="AC35" s="41"/>
      <c r="AD35" s="41"/>
      <c r="AE35" s="41"/>
      <c r="AF35" s="41"/>
      <c r="AG35" s="41"/>
      <c r="AH35" s="41"/>
      <c r="AI35" s="41"/>
      <c r="AJ35" s="41"/>
      <c r="AK35" s="284">
        <f>SUM(AK26:AK33)</f>
        <v>0</v>
      </c>
      <c r="AL35" s="285"/>
      <c r="AM35" s="285"/>
      <c r="AN35" s="285"/>
      <c r="AO35" s="286"/>
      <c r="AP35" s="39"/>
      <c r="AQ35" s="39"/>
      <c r="AR35" s="35"/>
      <c r="BG35" s="30"/>
    </row>
    <row r="36" spans="1:59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G36" s="30"/>
    </row>
    <row r="37" spans="1:59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G37" s="30"/>
    </row>
    <row r="38" spans="1:59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9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9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9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9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9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9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9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9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9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9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9" s="2" customFormat="1" ht="14.45" customHeight="1">
      <c r="B49" s="43"/>
      <c r="C49" s="44"/>
      <c r="D49" s="45" t="s">
        <v>49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50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9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9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9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9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9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9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9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9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9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9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9" s="2" customFormat="1" ht="12.75">
      <c r="A60" s="30"/>
      <c r="B60" s="31"/>
      <c r="C60" s="32"/>
      <c r="D60" s="48" t="s">
        <v>51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52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51</v>
      </c>
      <c r="AI60" s="34"/>
      <c r="AJ60" s="34"/>
      <c r="AK60" s="34"/>
      <c r="AL60" s="34"/>
      <c r="AM60" s="48" t="s">
        <v>52</v>
      </c>
      <c r="AN60" s="34"/>
      <c r="AO60" s="34"/>
      <c r="AP60" s="32"/>
      <c r="AQ60" s="32"/>
      <c r="AR60" s="35"/>
      <c r="BG60" s="30"/>
    </row>
    <row r="61" spans="1:59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9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9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9" s="2" customFormat="1" ht="12.75">
      <c r="A64" s="30"/>
      <c r="B64" s="31"/>
      <c r="C64" s="32"/>
      <c r="D64" s="45" t="s">
        <v>53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54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G64" s="30"/>
    </row>
    <row r="65" spans="1:59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9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9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9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9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9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9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9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9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9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9" s="2" customFormat="1" ht="12.75">
      <c r="A75" s="30"/>
      <c r="B75" s="31"/>
      <c r="C75" s="32"/>
      <c r="D75" s="48" t="s">
        <v>51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52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51</v>
      </c>
      <c r="AI75" s="34"/>
      <c r="AJ75" s="34"/>
      <c r="AK75" s="34"/>
      <c r="AL75" s="34"/>
      <c r="AM75" s="48" t="s">
        <v>52</v>
      </c>
      <c r="AN75" s="34"/>
      <c r="AO75" s="34"/>
      <c r="AP75" s="32"/>
      <c r="AQ75" s="32"/>
      <c r="AR75" s="35"/>
      <c r="BG75" s="30"/>
    </row>
    <row r="76" spans="1:59" s="2" customFormat="1" ht="11.25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G76" s="30"/>
    </row>
    <row r="77" spans="1:59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G77" s="30"/>
    </row>
    <row r="81" spans="1:91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G81" s="30"/>
    </row>
    <row r="82" spans="1:91" s="2" customFormat="1" ht="24.95" customHeight="1">
      <c r="A82" s="30"/>
      <c r="B82" s="31"/>
      <c r="C82" s="20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G82" s="30"/>
    </row>
    <row r="83" spans="1:9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G83" s="30"/>
    </row>
    <row r="84" spans="1:91" s="4" customFormat="1" ht="12" customHeight="1">
      <c r="B84" s="54"/>
      <c r="C84" s="26" t="s">
        <v>14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A5_a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1" s="5" customFormat="1" ht="36.950000000000003" customHeight="1">
      <c r="B85" s="57"/>
      <c r="C85" s="58" t="s">
        <v>17</v>
      </c>
      <c r="D85" s="59"/>
      <c r="E85" s="59"/>
      <c r="F85" s="59"/>
      <c r="G85" s="59"/>
      <c r="H85" s="59"/>
      <c r="I85" s="59"/>
      <c r="J85" s="59"/>
      <c r="K85" s="59"/>
      <c r="L85" s="251" t="str">
        <f>K6</f>
        <v>Údržba, opravy a odstraňování závad u SEE 2020</v>
      </c>
      <c r="M85" s="252"/>
      <c r="N85" s="252"/>
      <c r="O85" s="252"/>
      <c r="P85" s="252"/>
      <c r="Q85" s="252"/>
      <c r="R85" s="252"/>
      <c r="S85" s="252"/>
      <c r="T85" s="252"/>
      <c r="U85" s="252"/>
      <c r="V85" s="252"/>
      <c r="W85" s="252"/>
      <c r="X85" s="252"/>
      <c r="Y85" s="252"/>
      <c r="Z85" s="252"/>
      <c r="AA85" s="252"/>
      <c r="AB85" s="252"/>
      <c r="AC85" s="252"/>
      <c r="AD85" s="252"/>
      <c r="AE85" s="252"/>
      <c r="AF85" s="252"/>
      <c r="AG85" s="252"/>
      <c r="AH85" s="252"/>
      <c r="AI85" s="252"/>
      <c r="AJ85" s="252"/>
      <c r="AK85" s="252"/>
      <c r="AL85" s="252"/>
      <c r="AM85" s="252"/>
      <c r="AN85" s="252"/>
      <c r="AO85" s="252"/>
      <c r="AP85" s="59"/>
      <c r="AQ85" s="59"/>
      <c r="AR85" s="60"/>
    </row>
    <row r="86" spans="1:91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G86" s="30"/>
    </row>
    <row r="87" spans="1:91" s="2" customFormat="1" ht="12" customHeight="1">
      <c r="A87" s="30"/>
      <c r="B87" s="31"/>
      <c r="C87" s="26" t="s">
        <v>21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>OŘ Olomouc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6" t="s">
        <v>23</v>
      </c>
      <c r="AJ87" s="32"/>
      <c r="AK87" s="32"/>
      <c r="AL87" s="32"/>
      <c r="AM87" s="256" t="str">
        <f>IF(AN8= "","",AN8)</f>
        <v/>
      </c>
      <c r="AN87" s="256"/>
      <c r="AO87" s="32"/>
      <c r="AP87" s="32"/>
      <c r="AQ87" s="32"/>
      <c r="AR87" s="35"/>
      <c r="BG87" s="30"/>
    </row>
    <row r="88" spans="1:91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G88" s="30"/>
    </row>
    <row r="89" spans="1:91" s="2" customFormat="1" ht="15.2" customHeight="1">
      <c r="A89" s="30"/>
      <c r="B89" s="31"/>
      <c r="C89" s="26" t="s">
        <v>24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>Správa železnic, státní organizace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6" t="s">
        <v>32</v>
      </c>
      <c r="AJ89" s="32"/>
      <c r="AK89" s="32"/>
      <c r="AL89" s="32"/>
      <c r="AM89" s="257" t="str">
        <f>IF(E17="","",E17)</f>
        <v xml:space="preserve"> </v>
      </c>
      <c r="AN89" s="258"/>
      <c r="AO89" s="258"/>
      <c r="AP89" s="258"/>
      <c r="AQ89" s="32"/>
      <c r="AR89" s="35"/>
      <c r="AS89" s="259" t="s">
        <v>56</v>
      </c>
      <c r="AT89" s="260"/>
      <c r="AU89" s="62"/>
      <c r="AV89" s="62"/>
      <c r="AW89" s="62"/>
      <c r="AX89" s="62"/>
      <c r="AY89" s="62"/>
      <c r="AZ89" s="62"/>
      <c r="BA89" s="62"/>
      <c r="BB89" s="62"/>
      <c r="BC89" s="62"/>
      <c r="BD89" s="62"/>
      <c r="BE89" s="62"/>
      <c r="BF89" s="63"/>
      <c r="BG89" s="30"/>
    </row>
    <row r="90" spans="1:91" s="2" customFormat="1" ht="15.2" customHeight="1">
      <c r="A90" s="30"/>
      <c r="B90" s="31"/>
      <c r="C90" s="26" t="s">
        <v>30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6" t="s">
        <v>34</v>
      </c>
      <c r="AJ90" s="32"/>
      <c r="AK90" s="32"/>
      <c r="AL90" s="32"/>
      <c r="AM90" s="257" t="str">
        <f>IF(E20="","",E20)</f>
        <v xml:space="preserve"> </v>
      </c>
      <c r="AN90" s="258"/>
      <c r="AO90" s="258"/>
      <c r="AP90" s="258"/>
      <c r="AQ90" s="32"/>
      <c r="AR90" s="35"/>
      <c r="AS90" s="261"/>
      <c r="AT90" s="262"/>
      <c r="AU90" s="64"/>
      <c r="AV90" s="64"/>
      <c r="AW90" s="64"/>
      <c r="AX90" s="64"/>
      <c r="AY90" s="64"/>
      <c r="AZ90" s="64"/>
      <c r="BA90" s="64"/>
      <c r="BB90" s="64"/>
      <c r="BC90" s="64"/>
      <c r="BD90" s="64"/>
      <c r="BE90" s="64"/>
      <c r="BF90" s="65"/>
      <c r="BG90" s="30"/>
    </row>
    <row r="91" spans="1:91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63"/>
      <c r="AT91" s="264"/>
      <c r="AU91" s="66"/>
      <c r="AV91" s="66"/>
      <c r="AW91" s="66"/>
      <c r="AX91" s="66"/>
      <c r="AY91" s="66"/>
      <c r="AZ91" s="66"/>
      <c r="BA91" s="66"/>
      <c r="BB91" s="66"/>
      <c r="BC91" s="66"/>
      <c r="BD91" s="66"/>
      <c r="BE91" s="66"/>
      <c r="BF91" s="67"/>
      <c r="BG91" s="30"/>
    </row>
    <row r="92" spans="1:91" s="2" customFormat="1" ht="29.25" customHeight="1">
      <c r="A92" s="30"/>
      <c r="B92" s="31"/>
      <c r="C92" s="255" t="s">
        <v>57</v>
      </c>
      <c r="D92" s="254"/>
      <c r="E92" s="254"/>
      <c r="F92" s="254"/>
      <c r="G92" s="254"/>
      <c r="H92" s="68"/>
      <c r="I92" s="253" t="s">
        <v>58</v>
      </c>
      <c r="J92" s="254"/>
      <c r="K92" s="254"/>
      <c r="L92" s="254"/>
      <c r="M92" s="254"/>
      <c r="N92" s="254"/>
      <c r="O92" s="254"/>
      <c r="P92" s="254"/>
      <c r="Q92" s="254"/>
      <c r="R92" s="254"/>
      <c r="S92" s="254"/>
      <c r="T92" s="254"/>
      <c r="U92" s="254"/>
      <c r="V92" s="254"/>
      <c r="W92" s="254"/>
      <c r="X92" s="254"/>
      <c r="Y92" s="254"/>
      <c r="Z92" s="254"/>
      <c r="AA92" s="254"/>
      <c r="AB92" s="254"/>
      <c r="AC92" s="254"/>
      <c r="AD92" s="254"/>
      <c r="AE92" s="254"/>
      <c r="AF92" s="254"/>
      <c r="AG92" s="266" t="s">
        <v>59</v>
      </c>
      <c r="AH92" s="254"/>
      <c r="AI92" s="254"/>
      <c r="AJ92" s="254"/>
      <c r="AK92" s="254"/>
      <c r="AL92" s="254"/>
      <c r="AM92" s="254"/>
      <c r="AN92" s="253" t="s">
        <v>60</v>
      </c>
      <c r="AO92" s="254"/>
      <c r="AP92" s="265"/>
      <c r="AQ92" s="69" t="s">
        <v>61</v>
      </c>
      <c r="AR92" s="35"/>
      <c r="AS92" s="70" t="s">
        <v>62</v>
      </c>
      <c r="AT92" s="71" t="s">
        <v>63</v>
      </c>
      <c r="AU92" s="71" t="s">
        <v>64</v>
      </c>
      <c r="AV92" s="71" t="s">
        <v>65</v>
      </c>
      <c r="AW92" s="71" t="s">
        <v>66</v>
      </c>
      <c r="AX92" s="71" t="s">
        <v>67</v>
      </c>
      <c r="AY92" s="71" t="s">
        <v>68</v>
      </c>
      <c r="AZ92" s="71" t="s">
        <v>69</v>
      </c>
      <c r="BA92" s="71" t="s">
        <v>70</v>
      </c>
      <c r="BB92" s="71" t="s">
        <v>71</v>
      </c>
      <c r="BC92" s="71" t="s">
        <v>72</v>
      </c>
      <c r="BD92" s="71" t="s">
        <v>73</v>
      </c>
      <c r="BE92" s="71" t="s">
        <v>74</v>
      </c>
      <c r="BF92" s="72" t="s">
        <v>75</v>
      </c>
      <c r="BG92" s="30"/>
    </row>
    <row r="93" spans="1:91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3"/>
      <c r="AT93" s="74"/>
      <c r="AU93" s="74"/>
      <c r="AV93" s="74"/>
      <c r="AW93" s="74"/>
      <c r="AX93" s="74"/>
      <c r="AY93" s="74"/>
      <c r="AZ93" s="74"/>
      <c r="BA93" s="74"/>
      <c r="BB93" s="74"/>
      <c r="BC93" s="74"/>
      <c r="BD93" s="74"/>
      <c r="BE93" s="74"/>
      <c r="BF93" s="75"/>
      <c r="BG93" s="30"/>
    </row>
    <row r="94" spans="1:91" s="6" customFormat="1" ht="32.450000000000003" customHeight="1">
      <c r="B94" s="76"/>
      <c r="C94" s="77" t="s">
        <v>76</v>
      </c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267">
        <f>ROUND(AG95+SUM(AG96:AG98)+AG103+AG109+AG111+AG113+AG121+AG124,2)</f>
        <v>0</v>
      </c>
      <c r="AH94" s="267"/>
      <c r="AI94" s="267"/>
      <c r="AJ94" s="267"/>
      <c r="AK94" s="267"/>
      <c r="AL94" s="267"/>
      <c r="AM94" s="267"/>
      <c r="AN94" s="268">
        <f t="shared" ref="AN94:AN125" si="0">SUM(AG94,AV94)</f>
        <v>0</v>
      </c>
      <c r="AO94" s="268"/>
      <c r="AP94" s="268"/>
      <c r="AQ94" s="80" t="s">
        <v>1</v>
      </c>
      <c r="AR94" s="81"/>
      <c r="AS94" s="82">
        <f>ROUND(AS95+SUM(AS96:AS98)+AS103+AS109+AS111+AS113+AS121+AS124,2)</f>
        <v>0</v>
      </c>
      <c r="AT94" s="83">
        <f>ROUND(AT95+SUM(AT96:AT98)+AT103+AT109+AT111+AT113+AT121+AT124,2)</f>
        <v>0</v>
      </c>
      <c r="AU94" s="84">
        <f>ROUND(AU95+SUM(AU96:AU98)+AU103+AU109+AU111+AU113+AU121+AU124,2)</f>
        <v>0</v>
      </c>
      <c r="AV94" s="84">
        <f t="shared" ref="AV94:AV125" si="1">ROUND(SUM(AX94:AY94),2)</f>
        <v>0</v>
      </c>
      <c r="AW94" s="85">
        <f>ROUND(AW95+SUM(AW96:AW98)+AW103+AW109+AW111+AW113+AW121+AW124,5)</f>
        <v>0</v>
      </c>
      <c r="AX94" s="84">
        <f>ROUND(BB94*L29,2)</f>
        <v>0</v>
      </c>
      <c r="AY94" s="84">
        <f>ROUND(BC94*L30,2)</f>
        <v>0</v>
      </c>
      <c r="AZ94" s="84">
        <f>ROUND(BD94*L29,2)</f>
        <v>0</v>
      </c>
      <c r="BA94" s="84">
        <f>ROUND(BE94*L30,2)</f>
        <v>0</v>
      </c>
      <c r="BB94" s="84">
        <f>ROUND(BB95+SUM(BB96:BB98)+BB103+BB109+BB111+BB113+BB121+BB124,2)</f>
        <v>0</v>
      </c>
      <c r="BC94" s="84">
        <f>ROUND(BC95+SUM(BC96:BC98)+BC103+BC109+BC111+BC113+BC121+BC124,2)</f>
        <v>0</v>
      </c>
      <c r="BD94" s="84">
        <f>ROUND(BD95+SUM(BD96:BD98)+BD103+BD109+BD111+BD113+BD121+BD124,2)</f>
        <v>0</v>
      </c>
      <c r="BE94" s="84">
        <f>ROUND(BE95+SUM(BE96:BE98)+BE103+BE109+BE111+BE113+BE121+BE124,2)</f>
        <v>0</v>
      </c>
      <c r="BF94" s="86">
        <f>ROUND(BF95+SUM(BF96:BF98)+BF103+BF109+BF111+BF113+BF121+BF124,2)</f>
        <v>0</v>
      </c>
      <c r="BS94" s="87" t="s">
        <v>77</v>
      </c>
      <c r="BT94" s="87" t="s">
        <v>78</v>
      </c>
      <c r="BU94" s="88" t="s">
        <v>79</v>
      </c>
      <c r="BV94" s="87" t="s">
        <v>80</v>
      </c>
      <c r="BW94" s="87" t="s">
        <v>6</v>
      </c>
      <c r="BX94" s="87" t="s">
        <v>81</v>
      </c>
      <c r="CL94" s="87" t="s">
        <v>1</v>
      </c>
    </row>
    <row r="95" spans="1:91" s="7" customFormat="1" ht="16.5" customHeight="1">
      <c r="A95" s="89" t="s">
        <v>82</v>
      </c>
      <c r="B95" s="90"/>
      <c r="C95" s="91"/>
      <c r="D95" s="245" t="s">
        <v>83</v>
      </c>
      <c r="E95" s="245"/>
      <c r="F95" s="245"/>
      <c r="G95" s="245"/>
      <c r="H95" s="245"/>
      <c r="I95" s="92"/>
      <c r="J95" s="245" t="s">
        <v>84</v>
      </c>
      <c r="K95" s="245"/>
      <c r="L95" s="245"/>
      <c r="M95" s="245"/>
      <c r="N95" s="245"/>
      <c r="O95" s="245"/>
      <c r="P95" s="245"/>
      <c r="Q95" s="245"/>
      <c r="R95" s="245"/>
      <c r="S95" s="245"/>
      <c r="T95" s="245"/>
      <c r="U95" s="245"/>
      <c r="V95" s="245"/>
      <c r="W95" s="245"/>
      <c r="X95" s="245"/>
      <c r="Y95" s="245"/>
      <c r="Z95" s="245"/>
      <c r="AA95" s="245"/>
      <c r="AB95" s="245"/>
      <c r="AC95" s="245"/>
      <c r="AD95" s="245"/>
      <c r="AE95" s="245"/>
      <c r="AF95" s="245"/>
      <c r="AG95" s="248">
        <f>'PS01 - Oprava staničních ...'!K32</f>
        <v>0</v>
      </c>
      <c r="AH95" s="249"/>
      <c r="AI95" s="249"/>
      <c r="AJ95" s="249"/>
      <c r="AK95" s="249"/>
      <c r="AL95" s="249"/>
      <c r="AM95" s="249"/>
      <c r="AN95" s="248">
        <f t="shared" si="0"/>
        <v>0</v>
      </c>
      <c r="AO95" s="249"/>
      <c r="AP95" s="249"/>
      <c r="AQ95" s="93" t="s">
        <v>85</v>
      </c>
      <c r="AR95" s="94"/>
      <c r="AS95" s="95">
        <f>'PS01 - Oprava staničních ...'!K30</f>
        <v>0</v>
      </c>
      <c r="AT95" s="96">
        <f>'PS01 - Oprava staničních ...'!K31</f>
        <v>0</v>
      </c>
      <c r="AU95" s="96">
        <v>0</v>
      </c>
      <c r="AV95" s="96">
        <f t="shared" si="1"/>
        <v>0</v>
      </c>
      <c r="AW95" s="97">
        <f>'PS01 - Oprava staničních ...'!T122</f>
        <v>0</v>
      </c>
      <c r="AX95" s="96">
        <f>'PS01 - Oprava staničních ...'!K35</f>
        <v>0</v>
      </c>
      <c r="AY95" s="96">
        <f>'PS01 - Oprava staničních ...'!K36</f>
        <v>0</v>
      </c>
      <c r="AZ95" s="96">
        <f>'PS01 - Oprava staničních ...'!K37</f>
        <v>0</v>
      </c>
      <c r="BA95" s="96">
        <f>'PS01 - Oprava staničních ...'!K38</f>
        <v>0</v>
      </c>
      <c r="BB95" s="96">
        <f>'PS01 - Oprava staničních ...'!F35</f>
        <v>0</v>
      </c>
      <c r="BC95" s="96">
        <f>'PS01 - Oprava staničních ...'!F36</f>
        <v>0</v>
      </c>
      <c r="BD95" s="96">
        <f>'PS01 - Oprava staničních ...'!F37</f>
        <v>0</v>
      </c>
      <c r="BE95" s="96">
        <f>'PS01 - Oprava staničních ...'!F38</f>
        <v>0</v>
      </c>
      <c r="BF95" s="98">
        <f>'PS01 - Oprava staničních ...'!F39</f>
        <v>0</v>
      </c>
      <c r="BT95" s="99" t="s">
        <v>86</v>
      </c>
      <c r="BV95" s="99" t="s">
        <v>80</v>
      </c>
      <c r="BW95" s="99" t="s">
        <v>87</v>
      </c>
      <c r="BX95" s="99" t="s">
        <v>6</v>
      </c>
      <c r="CL95" s="99" t="s">
        <v>1</v>
      </c>
      <c r="CM95" s="99" t="s">
        <v>88</v>
      </c>
    </row>
    <row r="96" spans="1:91" s="7" customFormat="1" ht="16.5" customHeight="1">
      <c r="A96" s="89" t="s">
        <v>82</v>
      </c>
      <c r="B96" s="90"/>
      <c r="C96" s="91"/>
      <c r="D96" s="245" t="s">
        <v>89</v>
      </c>
      <c r="E96" s="245"/>
      <c r="F96" s="245"/>
      <c r="G96" s="245"/>
      <c r="H96" s="245"/>
      <c r="I96" s="92"/>
      <c r="J96" s="245" t="s">
        <v>90</v>
      </c>
      <c r="K96" s="245"/>
      <c r="L96" s="245"/>
      <c r="M96" s="245"/>
      <c r="N96" s="245"/>
      <c r="O96" s="245"/>
      <c r="P96" s="245"/>
      <c r="Q96" s="245"/>
      <c r="R96" s="245"/>
      <c r="S96" s="245"/>
      <c r="T96" s="245"/>
      <c r="U96" s="245"/>
      <c r="V96" s="245"/>
      <c r="W96" s="245"/>
      <c r="X96" s="245"/>
      <c r="Y96" s="245"/>
      <c r="Z96" s="245"/>
      <c r="AA96" s="245"/>
      <c r="AB96" s="245"/>
      <c r="AC96" s="245"/>
      <c r="AD96" s="245"/>
      <c r="AE96" s="245"/>
      <c r="AF96" s="245"/>
      <c r="AG96" s="248">
        <f>'PS02 - Oprava vypínačů vn...'!K32</f>
        <v>0</v>
      </c>
      <c r="AH96" s="249"/>
      <c r="AI96" s="249"/>
      <c r="AJ96" s="249"/>
      <c r="AK96" s="249"/>
      <c r="AL96" s="249"/>
      <c r="AM96" s="249"/>
      <c r="AN96" s="248">
        <f t="shared" si="0"/>
        <v>0</v>
      </c>
      <c r="AO96" s="249"/>
      <c r="AP96" s="249"/>
      <c r="AQ96" s="93" t="s">
        <v>85</v>
      </c>
      <c r="AR96" s="94"/>
      <c r="AS96" s="95">
        <f>'PS02 - Oprava vypínačů vn...'!K30</f>
        <v>0</v>
      </c>
      <c r="AT96" s="96">
        <f>'PS02 - Oprava vypínačů vn...'!K31</f>
        <v>0</v>
      </c>
      <c r="AU96" s="96">
        <v>0</v>
      </c>
      <c r="AV96" s="96">
        <f t="shared" si="1"/>
        <v>0</v>
      </c>
      <c r="AW96" s="97">
        <f>'PS02 - Oprava vypínačů vn...'!T119</f>
        <v>0</v>
      </c>
      <c r="AX96" s="96">
        <f>'PS02 - Oprava vypínačů vn...'!K35</f>
        <v>0</v>
      </c>
      <c r="AY96" s="96">
        <f>'PS02 - Oprava vypínačů vn...'!K36</f>
        <v>0</v>
      </c>
      <c r="AZ96" s="96">
        <f>'PS02 - Oprava vypínačů vn...'!K37</f>
        <v>0</v>
      </c>
      <c r="BA96" s="96">
        <f>'PS02 - Oprava vypínačů vn...'!K38</f>
        <v>0</v>
      </c>
      <c r="BB96" s="96">
        <f>'PS02 - Oprava vypínačů vn...'!F35</f>
        <v>0</v>
      </c>
      <c r="BC96" s="96">
        <f>'PS02 - Oprava vypínačů vn...'!F36</f>
        <v>0</v>
      </c>
      <c r="BD96" s="96">
        <f>'PS02 - Oprava vypínačů vn...'!F37</f>
        <v>0</v>
      </c>
      <c r="BE96" s="96">
        <f>'PS02 - Oprava vypínačů vn...'!F38</f>
        <v>0</v>
      </c>
      <c r="BF96" s="98">
        <f>'PS02 - Oprava vypínačů vn...'!F39</f>
        <v>0</v>
      </c>
      <c r="BT96" s="99" t="s">
        <v>86</v>
      </c>
      <c r="BV96" s="99" t="s">
        <v>80</v>
      </c>
      <c r="BW96" s="99" t="s">
        <v>91</v>
      </c>
      <c r="BX96" s="99" t="s">
        <v>6</v>
      </c>
      <c r="CL96" s="99" t="s">
        <v>1</v>
      </c>
      <c r="CM96" s="99" t="s">
        <v>88</v>
      </c>
    </row>
    <row r="97" spans="1:91" s="7" customFormat="1" ht="16.5" customHeight="1">
      <c r="A97" s="89" t="s">
        <v>82</v>
      </c>
      <c r="B97" s="90"/>
      <c r="C97" s="91"/>
      <c r="D97" s="245" t="s">
        <v>92</v>
      </c>
      <c r="E97" s="245"/>
      <c r="F97" s="245"/>
      <c r="G97" s="245"/>
      <c r="H97" s="245"/>
      <c r="I97" s="92"/>
      <c r="J97" s="245" t="s">
        <v>93</v>
      </c>
      <c r="K97" s="245"/>
      <c r="L97" s="245"/>
      <c r="M97" s="245"/>
      <c r="N97" s="245"/>
      <c r="O97" s="245"/>
      <c r="P97" s="245"/>
      <c r="Q97" s="245"/>
      <c r="R97" s="245"/>
      <c r="S97" s="245"/>
      <c r="T97" s="245"/>
      <c r="U97" s="245"/>
      <c r="V97" s="245"/>
      <c r="W97" s="245"/>
      <c r="X97" s="245"/>
      <c r="Y97" s="245"/>
      <c r="Z97" s="245"/>
      <c r="AA97" s="245"/>
      <c r="AB97" s="245"/>
      <c r="AC97" s="245"/>
      <c r="AD97" s="245"/>
      <c r="AE97" s="245"/>
      <c r="AF97" s="245"/>
      <c r="AG97" s="248">
        <f>'PS03 - Oprava vypínačů vn...'!K32</f>
        <v>0</v>
      </c>
      <c r="AH97" s="249"/>
      <c r="AI97" s="249"/>
      <c r="AJ97" s="249"/>
      <c r="AK97" s="249"/>
      <c r="AL97" s="249"/>
      <c r="AM97" s="249"/>
      <c r="AN97" s="248">
        <f t="shared" si="0"/>
        <v>0</v>
      </c>
      <c r="AO97" s="249"/>
      <c r="AP97" s="249"/>
      <c r="AQ97" s="93" t="s">
        <v>85</v>
      </c>
      <c r="AR97" s="94"/>
      <c r="AS97" s="95">
        <f>'PS03 - Oprava vypínačů vn...'!K30</f>
        <v>0</v>
      </c>
      <c r="AT97" s="96">
        <f>'PS03 - Oprava vypínačů vn...'!K31</f>
        <v>0</v>
      </c>
      <c r="AU97" s="96">
        <v>0</v>
      </c>
      <c r="AV97" s="96">
        <f t="shared" si="1"/>
        <v>0</v>
      </c>
      <c r="AW97" s="97">
        <f>'PS03 - Oprava vypínačů vn...'!T119</f>
        <v>0</v>
      </c>
      <c r="AX97" s="96">
        <f>'PS03 - Oprava vypínačů vn...'!K35</f>
        <v>0</v>
      </c>
      <c r="AY97" s="96">
        <f>'PS03 - Oprava vypínačů vn...'!K36</f>
        <v>0</v>
      </c>
      <c r="AZ97" s="96">
        <f>'PS03 - Oprava vypínačů vn...'!K37</f>
        <v>0</v>
      </c>
      <c r="BA97" s="96">
        <f>'PS03 - Oprava vypínačů vn...'!K38</f>
        <v>0</v>
      </c>
      <c r="BB97" s="96">
        <f>'PS03 - Oprava vypínačů vn...'!F35</f>
        <v>0</v>
      </c>
      <c r="BC97" s="96">
        <f>'PS03 - Oprava vypínačů vn...'!F36</f>
        <v>0</v>
      </c>
      <c r="BD97" s="96">
        <f>'PS03 - Oprava vypínačů vn...'!F37</f>
        <v>0</v>
      </c>
      <c r="BE97" s="96">
        <f>'PS03 - Oprava vypínačů vn...'!F38</f>
        <v>0</v>
      </c>
      <c r="BF97" s="98">
        <f>'PS03 - Oprava vypínačů vn...'!F39</f>
        <v>0</v>
      </c>
      <c r="BT97" s="99" t="s">
        <v>86</v>
      </c>
      <c r="BV97" s="99" t="s">
        <v>80</v>
      </c>
      <c r="BW97" s="99" t="s">
        <v>94</v>
      </c>
      <c r="BX97" s="99" t="s">
        <v>6</v>
      </c>
      <c r="CL97" s="99" t="s">
        <v>1</v>
      </c>
      <c r="CM97" s="99" t="s">
        <v>88</v>
      </c>
    </row>
    <row r="98" spans="1:91" s="7" customFormat="1" ht="16.5" customHeight="1">
      <c r="B98" s="90"/>
      <c r="C98" s="91"/>
      <c r="D98" s="245" t="s">
        <v>95</v>
      </c>
      <c r="E98" s="245"/>
      <c r="F98" s="245"/>
      <c r="G98" s="245"/>
      <c r="H98" s="245"/>
      <c r="I98" s="92"/>
      <c r="J98" s="245" t="s">
        <v>96</v>
      </c>
      <c r="K98" s="245"/>
      <c r="L98" s="245"/>
      <c r="M98" s="245"/>
      <c r="N98" s="245"/>
      <c r="O98" s="245"/>
      <c r="P98" s="245"/>
      <c r="Q98" s="245"/>
      <c r="R98" s="245"/>
      <c r="S98" s="245"/>
      <c r="T98" s="245"/>
      <c r="U98" s="245"/>
      <c r="V98" s="245"/>
      <c r="W98" s="245"/>
      <c r="X98" s="245"/>
      <c r="Y98" s="245"/>
      <c r="Z98" s="245"/>
      <c r="AA98" s="245"/>
      <c r="AB98" s="245"/>
      <c r="AC98" s="245"/>
      <c r="AD98" s="245"/>
      <c r="AE98" s="245"/>
      <c r="AF98" s="245"/>
      <c r="AG98" s="250">
        <f>ROUND(SUM(AG99:AG102),2)</f>
        <v>0</v>
      </c>
      <c r="AH98" s="249"/>
      <c r="AI98" s="249"/>
      <c r="AJ98" s="249"/>
      <c r="AK98" s="249"/>
      <c r="AL98" s="249"/>
      <c r="AM98" s="249"/>
      <c r="AN98" s="248">
        <f t="shared" si="0"/>
        <v>0</v>
      </c>
      <c r="AO98" s="249"/>
      <c r="AP98" s="249"/>
      <c r="AQ98" s="93" t="s">
        <v>85</v>
      </c>
      <c r="AR98" s="94"/>
      <c r="AS98" s="100">
        <f>ROUND(SUM(AS99:AS102),2)</f>
        <v>0</v>
      </c>
      <c r="AT98" s="101">
        <f>ROUND(SUM(AT99:AT102),2)</f>
        <v>0</v>
      </c>
      <c r="AU98" s="96">
        <f>ROUND(SUM(AU99:AU102),2)</f>
        <v>0</v>
      </c>
      <c r="AV98" s="96">
        <f t="shared" si="1"/>
        <v>0</v>
      </c>
      <c r="AW98" s="97">
        <f>ROUND(SUM(AW99:AW102),5)</f>
        <v>0</v>
      </c>
      <c r="AX98" s="96">
        <f>ROUND(BB98*L29,2)</f>
        <v>0</v>
      </c>
      <c r="AY98" s="96">
        <f>ROUND(BC98*L30,2)</f>
        <v>0</v>
      </c>
      <c r="AZ98" s="96">
        <f>ROUND(BD98*L29,2)</f>
        <v>0</v>
      </c>
      <c r="BA98" s="96">
        <f>ROUND(BE98*L30,2)</f>
        <v>0</v>
      </c>
      <c r="BB98" s="96">
        <f>ROUND(SUM(BB99:BB102),2)</f>
        <v>0</v>
      </c>
      <c r="BC98" s="96">
        <f>ROUND(SUM(BC99:BC102),2)</f>
        <v>0</v>
      </c>
      <c r="BD98" s="96">
        <f>ROUND(SUM(BD99:BD102),2)</f>
        <v>0</v>
      </c>
      <c r="BE98" s="96">
        <f>ROUND(SUM(BE99:BE102),2)</f>
        <v>0</v>
      </c>
      <c r="BF98" s="98">
        <f>ROUND(SUM(BF99:BF102),2)</f>
        <v>0</v>
      </c>
      <c r="BS98" s="99" t="s">
        <v>77</v>
      </c>
      <c r="BT98" s="99" t="s">
        <v>86</v>
      </c>
      <c r="BU98" s="99" t="s">
        <v>79</v>
      </c>
      <c r="BV98" s="99" t="s">
        <v>80</v>
      </c>
      <c r="BW98" s="99" t="s">
        <v>97</v>
      </c>
      <c r="BX98" s="99" t="s">
        <v>6</v>
      </c>
      <c r="CL98" s="99" t="s">
        <v>1</v>
      </c>
      <c r="CM98" s="99" t="s">
        <v>88</v>
      </c>
    </row>
    <row r="99" spans="1:91" s="4" customFormat="1" ht="16.5" customHeight="1">
      <c r="A99" s="89" t="s">
        <v>82</v>
      </c>
      <c r="B99" s="54"/>
      <c r="C99" s="102"/>
      <c r="D99" s="102"/>
      <c r="E99" s="244" t="s">
        <v>98</v>
      </c>
      <c r="F99" s="244"/>
      <c r="G99" s="244"/>
      <c r="H99" s="244"/>
      <c r="I99" s="244"/>
      <c r="J99" s="102"/>
      <c r="K99" s="244" t="s">
        <v>99</v>
      </c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/>
      <c r="AF99" s="244"/>
      <c r="AG99" s="246">
        <f>'PS04-1 - STS Bohuňovice'!K34</f>
        <v>0</v>
      </c>
      <c r="AH99" s="247"/>
      <c r="AI99" s="247"/>
      <c r="AJ99" s="247"/>
      <c r="AK99" s="247"/>
      <c r="AL99" s="247"/>
      <c r="AM99" s="247"/>
      <c r="AN99" s="246">
        <f t="shared" si="0"/>
        <v>0</v>
      </c>
      <c r="AO99" s="247"/>
      <c r="AP99" s="247"/>
      <c r="AQ99" s="103" t="s">
        <v>100</v>
      </c>
      <c r="AR99" s="56"/>
      <c r="AS99" s="104">
        <f>'PS04-1 - STS Bohuňovice'!K32</f>
        <v>0</v>
      </c>
      <c r="AT99" s="105">
        <f>'PS04-1 - STS Bohuňovice'!K33</f>
        <v>0</v>
      </c>
      <c r="AU99" s="105">
        <v>0</v>
      </c>
      <c r="AV99" s="105">
        <f t="shared" si="1"/>
        <v>0</v>
      </c>
      <c r="AW99" s="106">
        <f>'PS04-1 - STS Bohuňovice'!T121</f>
        <v>0</v>
      </c>
      <c r="AX99" s="105">
        <f>'PS04-1 - STS Bohuňovice'!K37</f>
        <v>0</v>
      </c>
      <c r="AY99" s="105">
        <f>'PS04-1 - STS Bohuňovice'!K38</f>
        <v>0</v>
      </c>
      <c r="AZ99" s="105">
        <f>'PS04-1 - STS Bohuňovice'!K39</f>
        <v>0</v>
      </c>
      <c r="BA99" s="105">
        <f>'PS04-1 - STS Bohuňovice'!K40</f>
        <v>0</v>
      </c>
      <c r="BB99" s="105">
        <f>'PS04-1 - STS Bohuňovice'!F37</f>
        <v>0</v>
      </c>
      <c r="BC99" s="105">
        <f>'PS04-1 - STS Bohuňovice'!F38</f>
        <v>0</v>
      </c>
      <c r="BD99" s="105">
        <f>'PS04-1 - STS Bohuňovice'!F39</f>
        <v>0</v>
      </c>
      <c r="BE99" s="105">
        <f>'PS04-1 - STS Bohuňovice'!F40</f>
        <v>0</v>
      </c>
      <c r="BF99" s="107">
        <f>'PS04-1 - STS Bohuňovice'!F41</f>
        <v>0</v>
      </c>
      <c r="BT99" s="108" t="s">
        <v>88</v>
      </c>
      <c r="BV99" s="108" t="s">
        <v>80</v>
      </c>
      <c r="BW99" s="108" t="s">
        <v>101</v>
      </c>
      <c r="BX99" s="108" t="s">
        <v>97</v>
      </c>
      <c r="CL99" s="108" t="s">
        <v>1</v>
      </c>
    </row>
    <row r="100" spans="1:91" s="4" customFormat="1" ht="16.5" customHeight="1">
      <c r="A100" s="89" t="s">
        <v>82</v>
      </c>
      <c r="B100" s="54"/>
      <c r="C100" s="102"/>
      <c r="D100" s="102"/>
      <c r="E100" s="244" t="s">
        <v>102</v>
      </c>
      <c r="F100" s="244"/>
      <c r="G100" s="244"/>
      <c r="H100" s="244"/>
      <c r="I100" s="244"/>
      <c r="J100" s="102"/>
      <c r="K100" s="244" t="s">
        <v>103</v>
      </c>
      <c r="L100" s="244"/>
      <c r="M100" s="244"/>
      <c r="N100" s="244"/>
      <c r="O100" s="244"/>
      <c r="P100" s="244"/>
      <c r="Q100" s="244"/>
      <c r="R100" s="244"/>
      <c r="S100" s="244"/>
      <c r="T100" s="244"/>
      <c r="U100" s="244"/>
      <c r="V100" s="244"/>
      <c r="W100" s="244"/>
      <c r="X100" s="244"/>
      <c r="Y100" s="244"/>
      <c r="Z100" s="244"/>
      <c r="AA100" s="244"/>
      <c r="AB100" s="244"/>
      <c r="AC100" s="244"/>
      <c r="AD100" s="244"/>
      <c r="AE100" s="244"/>
      <c r="AF100" s="244"/>
      <c r="AG100" s="246">
        <f>'PS04-2 - STS Blatec'!K34</f>
        <v>0</v>
      </c>
      <c r="AH100" s="247"/>
      <c r="AI100" s="247"/>
      <c r="AJ100" s="247"/>
      <c r="AK100" s="247"/>
      <c r="AL100" s="247"/>
      <c r="AM100" s="247"/>
      <c r="AN100" s="246">
        <f t="shared" si="0"/>
        <v>0</v>
      </c>
      <c r="AO100" s="247"/>
      <c r="AP100" s="247"/>
      <c r="AQ100" s="103" t="s">
        <v>100</v>
      </c>
      <c r="AR100" s="56"/>
      <c r="AS100" s="104">
        <f>'PS04-2 - STS Blatec'!K32</f>
        <v>0</v>
      </c>
      <c r="AT100" s="105">
        <f>'PS04-2 - STS Blatec'!K33</f>
        <v>0</v>
      </c>
      <c r="AU100" s="105">
        <v>0</v>
      </c>
      <c r="AV100" s="105">
        <f t="shared" si="1"/>
        <v>0</v>
      </c>
      <c r="AW100" s="106">
        <f>'PS04-2 - STS Blatec'!T121</f>
        <v>0</v>
      </c>
      <c r="AX100" s="105">
        <f>'PS04-2 - STS Blatec'!K37</f>
        <v>0</v>
      </c>
      <c r="AY100" s="105">
        <f>'PS04-2 - STS Blatec'!K38</f>
        <v>0</v>
      </c>
      <c r="AZ100" s="105">
        <f>'PS04-2 - STS Blatec'!K39</f>
        <v>0</v>
      </c>
      <c r="BA100" s="105">
        <f>'PS04-2 - STS Blatec'!K40</f>
        <v>0</v>
      </c>
      <c r="BB100" s="105">
        <f>'PS04-2 - STS Blatec'!F37</f>
        <v>0</v>
      </c>
      <c r="BC100" s="105">
        <f>'PS04-2 - STS Blatec'!F38</f>
        <v>0</v>
      </c>
      <c r="BD100" s="105">
        <f>'PS04-2 - STS Blatec'!F39</f>
        <v>0</v>
      </c>
      <c r="BE100" s="105">
        <f>'PS04-2 - STS Blatec'!F40</f>
        <v>0</v>
      </c>
      <c r="BF100" s="107">
        <f>'PS04-2 - STS Blatec'!F41</f>
        <v>0</v>
      </c>
      <c r="BT100" s="108" t="s">
        <v>88</v>
      </c>
      <c r="BV100" s="108" t="s">
        <v>80</v>
      </c>
      <c r="BW100" s="108" t="s">
        <v>104</v>
      </c>
      <c r="BX100" s="108" t="s">
        <v>97</v>
      </c>
      <c r="CL100" s="108" t="s">
        <v>1</v>
      </c>
    </row>
    <row r="101" spans="1:91" s="4" customFormat="1" ht="16.5" customHeight="1">
      <c r="A101" s="89" t="s">
        <v>82</v>
      </c>
      <c r="B101" s="54"/>
      <c r="C101" s="102"/>
      <c r="D101" s="102"/>
      <c r="E101" s="244" t="s">
        <v>105</v>
      </c>
      <c r="F101" s="244"/>
      <c r="G101" s="244"/>
      <c r="H101" s="244"/>
      <c r="I101" s="244"/>
      <c r="J101" s="102"/>
      <c r="K101" s="244" t="s">
        <v>106</v>
      </c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/>
      <c r="AF101" s="244"/>
      <c r="AG101" s="246">
        <f>'PS04-3 - ŽSt. Hranice na ...'!K34</f>
        <v>0</v>
      </c>
      <c r="AH101" s="247"/>
      <c r="AI101" s="247"/>
      <c r="AJ101" s="247"/>
      <c r="AK101" s="247"/>
      <c r="AL101" s="247"/>
      <c r="AM101" s="247"/>
      <c r="AN101" s="246">
        <f t="shared" si="0"/>
        <v>0</v>
      </c>
      <c r="AO101" s="247"/>
      <c r="AP101" s="247"/>
      <c r="AQ101" s="103" t="s">
        <v>100</v>
      </c>
      <c r="AR101" s="56"/>
      <c r="AS101" s="104">
        <f>'PS04-3 - ŽSt. Hranice na ...'!K32</f>
        <v>0</v>
      </c>
      <c r="AT101" s="105">
        <f>'PS04-3 - ŽSt. Hranice na ...'!K33</f>
        <v>0</v>
      </c>
      <c r="AU101" s="105">
        <v>0</v>
      </c>
      <c r="AV101" s="105">
        <f t="shared" si="1"/>
        <v>0</v>
      </c>
      <c r="AW101" s="106">
        <f>'PS04-3 - ŽSt. Hranice na ...'!T121</f>
        <v>0</v>
      </c>
      <c r="AX101" s="105">
        <f>'PS04-3 - ŽSt. Hranice na ...'!K37</f>
        <v>0</v>
      </c>
      <c r="AY101" s="105">
        <f>'PS04-3 - ŽSt. Hranice na ...'!K38</f>
        <v>0</v>
      </c>
      <c r="AZ101" s="105">
        <f>'PS04-3 - ŽSt. Hranice na ...'!K39</f>
        <v>0</v>
      </c>
      <c r="BA101" s="105">
        <f>'PS04-3 - ŽSt. Hranice na ...'!K40</f>
        <v>0</v>
      </c>
      <c r="BB101" s="105">
        <f>'PS04-3 - ŽSt. Hranice na ...'!F37</f>
        <v>0</v>
      </c>
      <c r="BC101" s="105">
        <f>'PS04-3 - ŽSt. Hranice na ...'!F38</f>
        <v>0</v>
      </c>
      <c r="BD101" s="105">
        <f>'PS04-3 - ŽSt. Hranice na ...'!F39</f>
        <v>0</v>
      </c>
      <c r="BE101" s="105">
        <f>'PS04-3 - ŽSt. Hranice na ...'!F40</f>
        <v>0</v>
      </c>
      <c r="BF101" s="107">
        <f>'PS04-3 - ŽSt. Hranice na ...'!F41</f>
        <v>0</v>
      </c>
      <c r="BT101" s="108" t="s">
        <v>88</v>
      </c>
      <c r="BV101" s="108" t="s">
        <v>80</v>
      </c>
      <c r="BW101" s="108" t="s">
        <v>107</v>
      </c>
      <c r="BX101" s="108" t="s">
        <v>97</v>
      </c>
      <c r="CL101" s="108" t="s">
        <v>1</v>
      </c>
    </row>
    <row r="102" spans="1:91" s="4" customFormat="1" ht="16.5" customHeight="1">
      <c r="A102" s="89" t="s">
        <v>82</v>
      </c>
      <c r="B102" s="54"/>
      <c r="C102" s="102"/>
      <c r="D102" s="102"/>
      <c r="E102" s="244" t="s">
        <v>108</v>
      </c>
      <c r="F102" s="244"/>
      <c r="G102" s="244"/>
      <c r="H102" s="244"/>
      <c r="I102" s="244"/>
      <c r="J102" s="102"/>
      <c r="K102" s="244" t="s">
        <v>109</v>
      </c>
      <c r="L102" s="244"/>
      <c r="M102" s="244"/>
      <c r="N102" s="244"/>
      <c r="O102" s="244"/>
      <c r="P102" s="244"/>
      <c r="Q102" s="244"/>
      <c r="R102" s="244"/>
      <c r="S102" s="244"/>
      <c r="T102" s="244"/>
      <c r="U102" s="244"/>
      <c r="V102" s="244"/>
      <c r="W102" s="244"/>
      <c r="X102" s="244"/>
      <c r="Y102" s="244"/>
      <c r="Z102" s="244"/>
      <c r="AA102" s="244"/>
      <c r="AB102" s="244"/>
      <c r="AC102" s="244"/>
      <c r="AD102" s="244"/>
      <c r="AE102" s="244"/>
      <c r="AF102" s="244"/>
      <c r="AG102" s="246">
        <f>'PS04-4 - TS7 Přerov'!K34</f>
        <v>0</v>
      </c>
      <c r="AH102" s="247"/>
      <c r="AI102" s="247"/>
      <c r="AJ102" s="247"/>
      <c r="AK102" s="247"/>
      <c r="AL102" s="247"/>
      <c r="AM102" s="247"/>
      <c r="AN102" s="246">
        <f t="shared" si="0"/>
        <v>0</v>
      </c>
      <c r="AO102" s="247"/>
      <c r="AP102" s="247"/>
      <c r="AQ102" s="103" t="s">
        <v>100</v>
      </c>
      <c r="AR102" s="56"/>
      <c r="AS102" s="104">
        <f>'PS04-4 - TS7 Přerov'!K32</f>
        <v>0</v>
      </c>
      <c r="AT102" s="105">
        <f>'PS04-4 - TS7 Přerov'!K33</f>
        <v>0</v>
      </c>
      <c r="AU102" s="105">
        <v>0</v>
      </c>
      <c r="AV102" s="105">
        <f t="shared" si="1"/>
        <v>0</v>
      </c>
      <c r="AW102" s="106">
        <f>'PS04-4 - TS7 Přerov'!T121</f>
        <v>0</v>
      </c>
      <c r="AX102" s="105">
        <f>'PS04-4 - TS7 Přerov'!K37</f>
        <v>0</v>
      </c>
      <c r="AY102" s="105">
        <f>'PS04-4 - TS7 Přerov'!K38</f>
        <v>0</v>
      </c>
      <c r="AZ102" s="105">
        <f>'PS04-4 - TS7 Přerov'!K39</f>
        <v>0</v>
      </c>
      <c r="BA102" s="105">
        <f>'PS04-4 - TS7 Přerov'!K40</f>
        <v>0</v>
      </c>
      <c r="BB102" s="105">
        <f>'PS04-4 - TS7 Přerov'!F37</f>
        <v>0</v>
      </c>
      <c r="BC102" s="105">
        <f>'PS04-4 - TS7 Přerov'!F38</f>
        <v>0</v>
      </c>
      <c r="BD102" s="105">
        <f>'PS04-4 - TS7 Přerov'!F39</f>
        <v>0</v>
      </c>
      <c r="BE102" s="105">
        <f>'PS04-4 - TS7 Přerov'!F40</f>
        <v>0</v>
      </c>
      <c r="BF102" s="107">
        <f>'PS04-4 - TS7 Přerov'!F41</f>
        <v>0</v>
      </c>
      <c r="BT102" s="108" t="s">
        <v>88</v>
      </c>
      <c r="BV102" s="108" t="s">
        <v>80</v>
      </c>
      <c r="BW102" s="108" t="s">
        <v>110</v>
      </c>
      <c r="BX102" s="108" t="s">
        <v>97</v>
      </c>
      <c r="CL102" s="108" t="s">
        <v>1</v>
      </c>
    </row>
    <row r="103" spans="1:91" s="7" customFormat="1" ht="24.75" customHeight="1">
      <c r="B103" s="90"/>
      <c r="C103" s="91"/>
      <c r="D103" s="245" t="s">
        <v>111</v>
      </c>
      <c r="E103" s="245"/>
      <c r="F103" s="245"/>
      <c r="G103" s="245"/>
      <c r="H103" s="245"/>
      <c r="I103" s="92"/>
      <c r="J103" s="245" t="s">
        <v>112</v>
      </c>
      <c r="K103" s="245"/>
      <c r="L103" s="245"/>
      <c r="M103" s="245"/>
      <c r="N103" s="245"/>
      <c r="O103" s="245"/>
      <c r="P103" s="245"/>
      <c r="Q103" s="245"/>
      <c r="R103" s="245"/>
      <c r="S103" s="245"/>
      <c r="T103" s="245"/>
      <c r="U103" s="245"/>
      <c r="V103" s="245"/>
      <c r="W103" s="245"/>
      <c r="X103" s="245"/>
      <c r="Y103" s="245"/>
      <c r="Z103" s="245"/>
      <c r="AA103" s="245"/>
      <c r="AB103" s="245"/>
      <c r="AC103" s="245"/>
      <c r="AD103" s="245"/>
      <c r="AE103" s="245"/>
      <c r="AF103" s="245"/>
      <c r="AG103" s="250">
        <f>ROUND(SUM(AG104:AG108),2)</f>
        <v>0</v>
      </c>
      <c r="AH103" s="249"/>
      <c r="AI103" s="249"/>
      <c r="AJ103" s="249"/>
      <c r="AK103" s="249"/>
      <c r="AL103" s="249"/>
      <c r="AM103" s="249"/>
      <c r="AN103" s="248">
        <f t="shared" si="0"/>
        <v>0</v>
      </c>
      <c r="AO103" s="249"/>
      <c r="AP103" s="249"/>
      <c r="AQ103" s="93" t="s">
        <v>85</v>
      </c>
      <c r="AR103" s="94"/>
      <c r="AS103" s="100">
        <f>ROUND(SUM(AS104:AS108),2)</f>
        <v>0</v>
      </c>
      <c r="AT103" s="101">
        <f>ROUND(SUM(AT104:AT108),2)</f>
        <v>0</v>
      </c>
      <c r="AU103" s="96">
        <f>ROUND(SUM(AU104:AU108),2)</f>
        <v>0</v>
      </c>
      <c r="AV103" s="96">
        <f t="shared" si="1"/>
        <v>0</v>
      </c>
      <c r="AW103" s="97">
        <f>ROUND(SUM(AW104:AW108),5)</f>
        <v>0</v>
      </c>
      <c r="AX103" s="96">
        <f>ROUND(BB103*L29,2)</f>
        <v>0</v>
      </c>
      <c r="AY103" s="96">
        <f>ROUND(BC103*L30,2)</f>
        <v>0</v>
      </c>
      <c r="AZ103" s="96">
        <f>ROUND(BD103*L29,2)</f>
        <v>0</v>
      </c>
      <c r="BA103" s="96">
        <f>ROUND(BE103*L30,2)</f>
        <v>0</v>
      </c>
      <c r="BB103" s="96">
        <f>ROUND(SUM(BB104:BB108),2)</f>
        <v>0</v>
      </c>
      <c r="BC103" s="96">
        <f>ROUND(SUM(BC104:BC108),2)</f>
        <v>0</v>
      </c>
      <c r="BD103" s="96">
        <f>ROUND(SUM(BD104:BD108),2)</f>
        <v>0</v>
      </c>
      <c r="BE103" s="96">
        <f>ROUND(SUM(BE104:BE108),2)</f>
        <v>0</v>
      </c>
      <c r="BF103" s="98">
        <f>ROUND(SUM(BF104:BF108),2)</f>
        <v>0</v>
      </c>
      <c r="BS103" s="99" t="s">
        <v>77</v>
      </c>
      <c r="BT103" s="99" t="s">
        <v>86</v>
      </c>
      <c r="BU103" s="99" t="s">
        <v>79</v>
      </c>
      <c r="BV103" s="99" t="s">
        <v>80</v>
      </c>
      <c r="BW103" s="99" t="s">
        <v>113</v>
      </c>
      <c r="BX103" s="99" t="s">
        <v>6</v>
      </c>
      <c r="CL103" s="99" t="s">
        <v>1</v>
      </c>
      <c r="CM103" s="99" t="s">
        <v>88</v>
      </c>
    </row>
    <row r="104" spans="1:91" s="4" customFormat="1" ht="23.25" customHeight="1">
      <c r="A104" s="89" t="s">
        <v>82</v>
      </c>
      <c r="B104" s="54"/>
      <c r="C104" s="102"/>
      <c r="D104" s="102"/>
      <c r="E104" s="244" t="s">
        <v>114</v>
      </c>
      <c r="F104" s="244"/>
      <c r="G104" s="244"/>
      <c r="H104" s="244"/>
      <c r="I104" s="244"/>
      <c r="J104" s="102"/>
      <c r="K104" s="244" t="s">
        <v>115</v>
      </c>
      <c r="L104" s="244"/>
      <c r="M104" s="244"/>
      <c r="N104" s="244"/>
      <c r="O104" s="244"/>
      <c r="P104" s="244"/>
      <c r="Q104" s="244"/>
      <c r="R104" s="244"/>
      <c r="S104" s="244"/>
      <c r="T104" s="244"/>
      <c r="U104" s="244"/>
      <c r="V104" s="244"/>
      <c r="W104" s="244"/>
      <c r="X104" s="244"/>
      <c r="Y104" s="244"/>
      <c r="Z104" s="244"/>
      <c r="AA104" s="244"/>
      <c r="AB104" s="244"/>
      <c r="AC104" s="244"/>
      <c r="AD104" s="244"/>
      <c r="AE104" s="244"/>
      <c r="AF104" s="244"/>
      <c r="AG104" s="246">
        <f>'PS05-1 - Profylaktické pr...'!K34</f>
        <v>0</v>
      </c>
      <c r="AH104" s="247"/>
      <c r="AI104" s="247"/>
      <c r="AJ104" s="247"/>
      <c r="AK104" s="247"/>
      <c r="AL104" s="247"/>
      <c r="AM104" s="247"/>
      <c r="AN104" s="246">
        <f t="shared" si="0"/>
        <v>0</v>
      </c>
      <c r="AO104" s="247"/>
      <c r="AP104" s="247"/>
      <c r="AQ104" s="103" t="s">
        <v>100</v>
      </c>
      <c r="AR104" s="56"/>
      <c r="AS104" s="104">
        <f>'PS05-1 - Profylaktické pr...'!K32</f>
        <v>0</v>
      </c>
      <c r="AT104" s="105">
        <f>'PS05-1 - Profylaktické pr...'!K33</f>
        <v>0</v>
      </c>
      <c r="AU104" s="105">
        <v>0</v>
      </c>
      <c r="AV104" s="105">
        <f t="shared" si="1"/>
        <v>0</v>
      </c>
      <c r="AW104" s="106">
        <f>'PS05-1 - Profylaktické pr...'!T121</f>
        <v>0</v>
      </c>
      <c r="AX104" s="105">
        <f>'PS05-1 - Profylaktické pr...'!K37</f>
        <v>0</v>
      </c>
      <c r="AY104" s="105">
        <f>'PS05-1 - Profylaktické pr...'!K38</f>
        <v>0</v>
      </c>
      <c r="AZ104" s="105">
        <f>'PS05-1 - Profylaktické pr...'!K39</f>
        <v>0</v>
      </c>
      <c r="BA104" s="105">
        <f>'PS05-1 - Profylaktické pr...'!K40</f>
        <v>0</v>
      </c>
      <c r="BB104" s="105">
        <f>'PS05-1 - Profylaktické pr...'!F37</f>
        <v>0</v>
      </c>
      <c r="BC104" s="105">
        <f>'PS05-1 - Profylaktické pr...'!F38</f>
        <v>0</v>
      </c>
      <c r="BD104" s="105">
        <f>'PS05-1 - Profylaktické pr...'!F39</f>
        <v>0</v>
      </c>
      <c r="BE104" s="105">
        <f>'PS05-1 - Profylaktické pr...'!F40</f>
        <v>0</v>
      </c>
      <c r="BF104" s="107">
        <f>'PS05-1 - Profylaktické pr...'!F41</f>
        <v>0</v>
      </c>
      <c r="BT104" s="108" t="s">
        <v>88</v>
      </c>
      <c r="BV104" s="108" t="s">
        <v>80</v>
      </c>
      <c r="BW104" s="108" t="s">
        <v>116</v>
      </c>
      <c r="BX104" s="108" t="s">
        <v>113</v>
      </c>
      <c r="CL104" s="108" t="s">
        <v>1</v>
      </c>
    </row>
    <row r="105" spans="1:91" s="4" customFormat="1" ht="23.25" customHeight="1">
      <c r="A105" s="89" t="s">
        <v>82</v>
      </c>
      <c r="B105" s="54"/>
      <c r="C105" s="102"/>
      <c r="D105" s="102"/>
      <c r="E105" s="244" t="s">
        <v>117</v>
      </c>
      <c r="F105" s="244"/>
      <c r="G105" s="244"/>
      <c r="H105" s="244"/>
      <c r="I105" s="244"/>
      <c r="J105" s="102"/>
      <c r="K105" s="244" t="s">
        <v>118</v>
      </c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/>
      <c r="AF105" s="244"/>
      <c r="AG105" s="246">
        <f>'PS05-2 - Profylaktické pr...'!K34</f>
        <v>0</v>
      </c>
      <c r="AH105" s="247"/>
      <c r="AI105" s="247"/>
      <c r="AJ105" s="247"/>
      <c r="AK105" s="247"/>
      <c r="AL105" s="247"/>
      <c r="AM105" s="247"/>
      <c r="AN105" s="246">
        <f t="shared" si="0"/>
        <v>0</v>
      </c>
      <c r="AO105" s="247"/>
      <c r="AP105" s="247"/>
      <c r="AQ105" s="103" t="s">
        <v>100</v>
      </c>
      <c r="AR105" s="56"/>
      <c r="AS105" s="104">
        <f>'PS05-2 - Profylaktické pr...'!K32</f>
        <v>0</v>
      </c>
      <c r="AT105" s="105">
        <f>'PS05-2 - Profylaktické pr...'!K33</f>
        <v>0</v>
      </c>
      <c r="AU105" s="105">
        <v>0</v>
      </c>
      <c r="AV105" s="105">
        <f t="shared" si="1"/>
        <v>0</v>
      </c>
      <c r="AW105" s="106">
        <f>'PS05-2 - Profylaktické pr...'!T121</f>
        <v>0</v>
      </c>
      <c r="AX105" s="105">
        <f>'PS05-2 - Profylaktické pr...'!K37</f>
        <v>0</v>
      </c>
      <c r="AY105" s="105">
        <f>'PS05-2 - Profylaktické pr...'!K38</f>
        <v>0</v>
      </c>
      <c r="AZ105" s="105">
        <f>'PS05-2 - Profylaktické pr...'!K39</f>
        <v>0</v>
      </c>
      <c r="BA105" s="105">
        <f>'PS05-2 - Profylaktické pr...'!K40</f>
        <v>0</v>
      </c>
      <c r="BB105" s="105">
        <f>'PS05-2 - Profylaktické pr...'!F37</f>
        <v>0</v>
      </c>
      <c r="BC105" s="105">
        <f>'PS05-2 - Profylaktické pr...'!F38</f>
        <v>0</v>
      </c>
      <c r="BD105" s="105">
        <f>'PS05-2 - Profylaktické pr...'!F39</f>
        <v>0</v>
      </c>
      <c r="BE105" s="105">
        <f>'PS05-2 - Profylaktické pr...'!F40</f>
        <v>0</v>
      </c>
      <c r="BF105" s="107">
        <f>'PS05-2 - Profylaktické pr...'!F41</f>
        <v>0</v>
      </c>
      <c r="BT105" s="108" t="s">
        <v>88</v>
      </c>
      <c r="BV105" s="108" t="s">
        <v>80</v>
      </c>
      <c r="BW105" s="108" t="s">
        <v>119</v>
      </c>
      <c r="BX105" s="108" t="s">
        <v>113</v>
      </c>
      <c r="CL105" s="108" t="s">
        <v>1</v>
      </c>
    </row>
    <row r="106" spans="1:91" s="4" customFormat="1" ht="23.25" customHeight="1">
      <c r="A106" s="89" t="s">
        <v>82</v>
      </c>
      <c r="B106" s="54"/>
      <c r="C106" s="102"/>
      <c r="D106" s="102"/>
      <c r="E106" s="244" t="s">
        <v>120</v>
      </c>
      <c r="F106" s="244"/>
      <c r="G106" s="244"/>
      <c r="H106" s="244"/>
      <c r="I106" s="244"/>
      <c r="J106" s="102"/>
      <c r="K106" s="244" t="s">
        <v>121</v>
      </c>
      <c r="L106" s="244"/>
      <c r="M106" s="244"/>
      <c r="N106" s="244"/>
      <c r="O106" s="244"/>
      <c r="P106" s="244"/>
      <c r="Q106" s="244"/>
      <c r="R106" s="244"/>
      <c r="S106" s="244"/>
      <c r="T106" s="244"/>
      <c r="U106" s="244"/>
      <c r="V106" s="244"/>
      <c r="W106" s="244"/>
      <c r="X106" s="244"/>
      <c r="Y106" s="244"/>
      <c r="Z106" s="244"/>
      <c r="AA106" s="244"/>
      <c r="AB106" s="244"/>
      <c r="AC106" s="244"/>
      <c r="AD106" s="244"/>
      <c r="AE106" s="244"/>
      <c r="AF106" s="244"/>
      <c r="AG106" s="246">
        <f>'PS05-3 - Profylaktické pr...'!K34</f>
        <v>0</v>
      </c>
      <c r="AH106" s="247"/>
      <c r="AI106" s="247"/>
      <c r="AJ106" s="247"/>
      <c r="AK106" s="247"/>
      <c r="AL106" s="247"/>
      <c r="AM106" s="247"/>
      <c r="AN106" s="246">
        <f t="shared" si="0"/>
        <v>0</v>
      </c>
      <c r="AO106" s="247"/>
      <c r="AP106" s="247"/>
      <c r="AQ106" s="103" t="s">
        <v>100</v>
      </c>
      <c r="AR106" s="56"/>
      <c r="AS106" s="104">
        <f>'PS05-3 - Profylaktické pr...'!K32</f>
        <v>0</v>
      </c>
      <c r="AT106" s="105">
        <f>'PS05-3 - Profylaktické pr...'!K33</f>
        <v>0</v>
      </c>
      <c r="AU106" s="105">
        <v>0</v>
      </c>
      <c r="AV106" s="105">
        <f t="shared" si="1"/>
        <v>0</v>
      </c>
      <c r="AW106" s="106">
        <f>'PS05-3 - Profylaktické pr...'!T121</f>
        <v>0</v>
      </c>
      <c r="AX106" s="105">
        <f>'PS05-3 - Profylaktické pr...'!K37</f>
        <v>0</v>
      </c>
      <c r="AY106" s="105">
        <f>'PS05-3 - Profylaktické pr...'!K38</f>
        <v>0</v>
      </c>
      <c r="AZ106" s="105">
        <f>'PS05-3 - Profylaktické pr...'!K39</f>
        <v>0</v>
      </c>
      <c r="BA106" s="105">
        <f>'PS05-3 - Profylaktické pr...'!K40</f>
        <v>0</v>
      </c>
      <c r="BB106" s="105">
        <f>'PS05-3 - Profylaktické pr...'!F37</f>
        <v>0</v>
      </c>
      <c r="BC106" s="105">
        <f>'PS05-3 - Profylaktické pr...'!F38</f>
        <v>0</v>
      </c>
      <c r="BD106" s="105">
        <f>'PS05-3 - Profylaktické pr...'!F39</f>
        <v>0</v>
      </c>
      <c r="BE106" s="105">
        <f>'PS05-3 - Profylaktické pr...'!F40</f>
        <v>0</v>
      </c>
      <c r="BF106" s="107">
        <f>'PS05-3 - Profylaktické pr...'!F41</f>
        <v>0</v>
      </c>
      <c r="BT106" s="108" t="s">
        <v>88</v>
      </c>
      <c r="BV106" s="108" t="s">
        <v>80</v>
      </c>
      <c r="BW106" s="108" t="s">
        <v>122</v>
      </c>
      <c r="BX106" s="108" t="s">
        <v>113</v>
      </c>
      <c r="CL106" s="108" t="s">
        <v>1</v>
      </c>
    </row>
    <row r="107" spans="1:91" s="4" customFormat="1" ht="16.5" customHeight="1">
      <c r="A107" s="89" t="s">
        <v>82</v>
      </c>
      <c r="B107" s="54"/>
      <c r="C107" s="102"/>
      <c r="D107" s="102"/>
      <c r="E107" s="244" t="s">
        <v>123</v>
      </c>
      <c r="F107" s="244"/>
      <c r="G107" s="244"/>
      <c r="H107" s="244"/>
      <c r="I107" s="244"/>
      <c r="J107" s="102"/>
      <c r="K107" s="244" t="s">
        <v>124</v>
      </c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/>
      <c r="AF107" s="244"/>
      <c r="AG107" s="246">
        <f>'PS05-4 - Profylaktické pr...'!K34</f>
        <v>0</v>
      </c>
      <c r="AH107" s="247"/>
      <c r="AI107" s="247"/>
      <c r="AJ107" s="247"/>
      <c r="AK107" s="247"/>
      <c r="AL107" s="247"/>
      <c r="AM107" s="247"/>
      <c r="AN107" s="246">
        <f t="shared" si="0"/>
        <v>0</v>
      </c>
      <c r="AO107" s="247"/>
      <c r="AP107" s="247"/>
      <c r="AQ107" s="103" t="s">
        <v>100</v>
      </c>
      <c r="AR107" s="56"/>
      <c r="AS107" s="104">
        <f>'PS05-4 - Profylaktické pr...'!K32</f>
        <v>0</v>
      </c>
      <c r="AT107" s="105">
        <f>'PS05-4 - Profylaktické pr...'!K33</f>
        <v>0</v>
      </c>
      <c r="AU107" s="105">
        <v>0</v>
      </c>
      <c r="AV107" s="105">
        <f t="shared" si="1"/>
        <v>0</v>
      </c>
      <c r="AW107" s="106">
        <f>'PS05-4 - Profylaktické pr...'!T121</f>
        <v>0</v>
      </c>
      <c r="AX107" s="105">
        <f>'PS05-4 - Profylaktické pr...'!K37</f>
        <v>0</v>
      </c>
      <c r="AY107" s="105">
        <f>'PS05-4 - Profylaktické pr...'!K38</f>
        <v>0</v>
      </c>
      <c r="AZ107" s="105">
        <f>'PS05-4 - Profylaktické pr...'!K39</f>
        <v>0</v>
      </c>
      <c r="BA107" s="105">
        <f>'PS05-4 - Profylaktické pr...'!K40</f>
        <v>0</v>
      </c>
      <c r="BB107" s="105">
        <f>'PS05-4 - Profylaktické pr...'!F37</f>
        <v>0</v>
      </c>
      <c r="BC107" s="105">
        <f>'PS05-4 - Profylaktické pr...'!F38</f>
        <v>0</v>
      </c>
      <c r="BD107" s="105">
        <f>'PS05-4 - Profylaktické pr...'!F39</f>
        <v>0</v>
      </c>
      <c r="BE107" s="105">
        <f>'PS05-4 - Profylaktické pr...'!F40</f>
        <v>0</v>
      </c>
      <c r="BF107" s="107">
        <f>'PS05-4 - Profylaktické pr...'!F41</f>
        <v>0</v>
      </c>
      <c r="BT107" s="108" t="s">
        <v>88</v>
      </c>
      <c r="BV107" s="108" t="s">
        <v>80</v>
      </c>
      <c r="BW107" s="108" t="s">
        <v>125</v>
      </c>
      <c r="BX107" s="108" t="s">
        <v>113</v>
      </c>
      <c r="CL107" s="108" t="s">
        <v>1</v>
      </c>
    </row>
    <row r="108" spans="1:91" s="4" customFormat="1" ht="23.25" customHeight="1">
      <c r="A108" s="89" t="s">
        <v>82</v>
      </c>
      <c r="B108" s="54"/>
      <c r="C108" s="102"/>
      <c r="D108" s="102"/>
      <c r="E108" s="244" t="s">
        <v>126</v>
      </c>
      <c r="F108" s="244"/>
      <c r="G108" s="244"/>
      <c r="H108" s="244"/>
      <c r="I108" s="244"/>
      <c r="J108" s="102"/>
      <c r="K108" s="244" t="s">
        <v>127</v>
      </c>
      <c r="L108" s="244"/>
      <c r="M108" s="244"/>
      <c r="N108" s="244"/>
      <c r="O108" s="244"/>
      <c r="P108" s="244"/>
      <c r="Q108" s="244"/>
      <c r="R108" s="244"/>
      <c r="S108" s="244"/>
      <c r="T108" s="244"/>
      <c r="U108" s="244"/>
      <c r="V108" s="244"/>
      <c r="W108" s="244"/>
      <c r="X108" s="244"/>
      <c r="Y108" s="244"/>
      <c r="Z108" s="244"/>
      <c r="AA108" s="244"/>
      <c r="AB108" s="244"/>
      <c r="AC108" s="244"/>
      <c r="AD108" s="244"/>
      <c r="AE108" s="244"/>
      <c r="AF108" s="244"/>
      <c r="AG108" s="246">
        <f>'PS05-5 - Profylaktické pr...'!K34</f>
        <v>0</v>
      </c>
      <c r="AH108" s="247"/>
      <c r="AI108" s="247"/>
      <c r="AJ108" s="247"/>
      <c r="AK108" s="247"/>
      <c r="AL108" s="247"/>
      <c r="AM108" s="247"/>
      <c r="AN108" s="246">
        <f t="shared" si="0"/>
        <v>0</v>
      </c>
      <c r="AO108" s="247"/>
      <c r="AP108" s="247"/>
      <c r="AQ108" s="103" t="s">
        <v>100</v>
      </c>
      <c r="AR108" s="56"/>
      <c r="AS108" s="104">
        <f>'PS05-5 - Profylaktické pr...'!K32</f>
        <v>0</v>
      </c>
      <c r="AT108" s="105">
        <f>'PS05-5 - Profylaktické pr...'!K33</f>
        <v>0</v>
      </c>
      <c r="AU108" s="105">
        <v>0</v>
      </c>
      <c r="AV108" s="105">
        <f t="shared" si="1"/>
        <v>0</v>
      </c>
      <c r="AW108" s="106">
        <f>'PS05-5 - Profylaktické pr...'!T121</f>
        <v>0</v>
      </c>
      <c r="AX108" s="105">
        <f>'PS05-5 - Profylaktické pr...'!K37</f>
        <v>0</v>
      </c>
      <c r="AY108" s="105">
        <f>'PS05-5 - Profylaktické pr...'!K38</f>
        <v>0</v>
      </c>
      <c r="AZ108" s="105">
        <f>'PS05-5 - Profylaktické pr...'!K39</f>
        <v>0</v>
      </c>
      <c r="BA108" s="105">
        <f>'PS05-5 - Profylaktické pr...'!K40</f>
        <v>0</v>
      </c>
      <c r="BB108" s="105">
        <f>'PS05-5 - Profylaktické pr...'!F37</f>
        <v>0</v>
      </c>
      <c r="BC108" s="105">
        <f>'PS05-5 - Profylaktické pr...'!F38</f>
        <v>0</v>
      </c>
      <c r="BD108" s="105">
        <f>'PS05-5 - Profylaktické pr...'!F39</f>
        <v>0</v>
      </c>
      <c r="BE108" s="105">
        <f>'PS05-5 - Profylaktické pr...'!F40</f>
        <v>0</v>
      </c>
      <c r="BF108" s="107">
        <f>'PS05-5 - Profylaktické pr...'!F41</f>
        <v>0</v>
      </c>
      <c r="BT108" s="108" t="s">
        <v>88</v>
      </c>
      <c r="BV108" s="108" t="s">
        <v>80</v>
      </c>
      <c r="BW108" s="108" t="s">
        <v>128</v>
      </c>
      <c r="BX108" s="108" t="s">
        <v>113</v>
      </c>
      <c r="CL108" s="108" t="s">
        <v>1</v>
      </c>
    </row>
    <row r="109" spans="1:91" s="7" customFormat="1" ht="24.75" customHeight="1">
      <c r="B109" s="90"/>
      <c r="C109" s="91"/>
      <c r="D109" s="245" t="s">
        <v>129</v>
      </c>
      <c r="E109" s="245"/>
      <c r="F109" s="245"/>
      <c r="G109" s="245"/>
      <c r="H109" s="245"/>
      <c r="I109" s="92"/>
      <c r="J109" s="245" t="s">
        <v>130</v>
      </c>
      <c r="K109" s="245"/>
      <c r="L109" s="245"/>
      <c r="M109" s="245"/>
      <c r="N109" s="245"/>
      <c r="O109" s="245"/>
      <c r="P109" s="245"/>
      <c r="Q109" s="245"/>
      <c r="R109" s="245"/>
      <c r="S109" s="245"/>
      <c r="T109" s="245"/>
      <c r="U109" s="245"/>
      <c r="V109" s="245"/>
      <c r="W109" s="245"/>
      <c r="X109" s="245"/>
      <c r="Y109" s="245"/>
      <c r="Z109" s="245"/>
      <c r="AA109" s="245"/>
      <c r="AB109" s="245"/>
      <c r="AC109" s="245"/>
      <c r="AD109" s="245"/>
      <c r="AE109" s="245"/>
      <c r="AF109" s="245"/>
      <c r="AG109" s="250">
        <f>ROUND(AG110,2)</f>
        <v>0</v>
      </c>
      <c r="AH109" s="249"/>
      <c r="AI109" s="249"/>
      <c r="AJ109" s="249"/>
      <c r="AK109" s="249"/>
      <c r="AL109" s="249"/>
      <c r="AM109" s="249"/>
      <c r="AN109" s="248">
        <f t="shared" si="0"/>
        <v>0</v>
      </c>
      <c r="AO109" s="249"/>
      <c r="AP109" s="249"/>
      <c r="AQ109" s="93" t="s">
        <v>85</v>
      </c>
      <c r="AR109" s="94"/>
      <c r="AS109" s="100">
        <f>ROUND(AS110,2)</f>
        <v>0</v>
      </c>
      <c r="AT109" s="101">
        <f>ROUND(AT110,2)</f>
        <v>0</v>
      </c>
      <c r="AU109" s="96">
        <f>ROUND(AU110,2)</f>
        <v>0</v>
      </c>
      <c r="AV109" s="96">
        <f t="shared" si="1"/>
        <v>0</v>
      </c>
      <c r="AW109" s="97">
        <f>ROUND(AW110,5)</f>
        <v>0</v>
      </c>
      <c r="AX109" s="96">
        <f>ROUND(BB109*L29,2)</f>
        <v>0</v>
      </c>
      <c r="AY109" s="96">
        <f>ROUND(BC109*L30,2)</f>
        <v>0</v>
      </c>
      <c r="AZ109" s="96">
        <f>ROUND(BD109*L29,2)</f>
        <v>0</v>
      </c>
      <c r="BA109" s="96">
        <f>ROUND(BE109*L30,2)</f>
        <v>0</v>
      </c>
      <c r="BB109" s="96">
        <f>ROUND(BB110,2)</f>
        <v>0</v>
      </c>
      <c r="BC109" s="96">
        <f>ROUND(BC110,2)</f>
        <v>0</v>
      </c>
      <c r="BD109" s="96">
        <f>ROUND(BD110,2)</f>
        <v>0</v>
      </c>
      <c r="BE109" s="96">
        <f>ROUND(BE110,2)</f>
        <v>0</v>
      </c>
      <c r="BF109" s="98">
        <f>ROUND(BF110,2)</f>
        <v>0</v>
      </c>
      <c r="BS109" s="99" t="s">
        <v>77</v>
      </c>
      <c r="BT109" s="99" t="s">
        <v>86</v>
      </c>
      <c r="BU109" s="99" t="s">
        <v>79</v>
      </c>
      <c r="BV109" s="99" t="s">
        <v>80</v>
      </c>
      <c r="BW109" s="99" t="s">
        <v>131</v>
      </c>
      <c r="BX109" s="99" t="s">
        <v>6</v>
      </c>
      <c r="CL109" s="99" t="s">
        <v>1</v>
      </c>
      <c r="CM109" s="99" t="s">
        <v>88</v>
      </c>
    </row>
    <row r="110" spans="1:91" s="4" customFormat="1" ht="16.5" customHeight="1">
      <c r="A110" s="89" t="s">
        <v>82</v>
      </c>
      <c r="B110" s="54"/>
      <c r="C110" s="102"/>
      <c r="D110" s="102"/>
      <c r="E110" s="244" t="s">
        <v>132</v>
      </c>
      <c r="F110" s="244"/>
      <c r="G110" s="244"/>
      <c r="H110" s="244"/>
      <c r="I110" s="244"/>
      <c r="J110" s="102"/>
      <c r="K110" s="244" t="s">
        <v>133</v>
      </c>
      <c r="L110" s="244"/>
      <c r="M110" s="244"/>
      <c r="N110" s="244"/>
      <c r="O110" s="244"/>
      <c r="P110" s="244"/>
      <c r="Q110" s="244"/>
      <c r="R110" s="244"/>
      <c r="S110" s="244"/>
      <c r="T110" s="244"/>
      <c r="U110" s="244"/>
      <c r="V110" s="244"/>
      <c r="W110" s="244"/>
      <c r="X110" s="244"/>
      <c r="Y110" s="244"/>
      <c r="Z110" s="244"/>
      <c r="AA110" s="244"/>
      <c r="AB110" s="244"/>
      <c r="AC110" s="244"/>
      <c r="AD110" s="244"/>
      <c r="AE110" s="244"/>
      <c r="AF110" s="244"/>
      <c r="AG110" s="246">
        <f>'PS06-1 - Oprava NZEE v žs...'!K34</f>
        <v>0</v>
      </c>
      <c r="AH110" s="247"/>
      <c r="AI110" s="247"/>
      <c r="AJ110" s="247"/>
      <c r="AK110" s="247"/>
      <c r="AL110" s="247"/>
      <c r="AM110" s="247"/>
      <c r="AN110" s="246">
        <f t="shared" si="0"/>
        <v>0</v>
      </c>
      <c r="AO110" s="247"/>
      <c r="AP110" s="247"/>
      <c r="AQ110" s="103" t="s">
        <v>100</v>
      </c>
      <c r="AR110" s="56"/>
      <c r="AS110" s="104">
        <f>'PS06-1 - Oprava NZEE v žs...'!K32</f>
        <v>0</v>
      </c>
      <c r="AT110" s="105">
        <f>'PS06-1 - Oprava NZEE v žs...'!K33</f>
        <v>0</v>
      </c>
      <c r="AU110" s="105">
        <v>0</v>
      </c>
      <c r="AV110" s="105">
        <f t="shared" si="1"/>
        <v>0</v>
      </c>
      <c r="AW110" s="106">
        <f>'PS06-1 - Oprava NZEE v žs...'!T127</f>
        <v>0</v>
      </c>
      <c r="AX110" s="105">
        <f>'PS06-1 - Oprava NZEE v žs...'!K37</f>
        <v>0</v>
      </c>
      <c r="AY110" s="105">
        <f>'PS06-1 - Oprava NZEE v žs...'!K38</f>
        <v>0</v>
      </c>
      <c r="AZ110" s="105">
        <f>'PS06-1 - Oprava NZEE v žs...'!K39</f>
        <v>0</v>
      </c>
      <c r="BA110" s="105">
        <f>'PS06-1 - Oprava NZEE v žs...'!K40</f>
        <v>0</v>
      </c>
      <c r="BB110" s="105">
        <f>'PS06-1 - Oprava NZEE v žs...'!F37</f>
        <v>0</v>
      </c>
      <c r="BC110" s="105">
        <f>'PS06-1 - Oprava NZEE v žs...'!F38</f>
        <v>0</v>
      </c>
      <c r="BD110" s="105">
        <f>'PS06-1 - Oprava NZEE v žs...'!F39</f>
        <v>0</v>
      </c>
      <c r="BE110" s="105">
        <f>'PS06-1 - Oprava NZEE v žs...'!F40</f>
        <v>0</v>
      </c>
      <c r="BF110" s="107">
        <f>'PS06-1 - Oprava NZEE v žs...'!F41</f>
        <v>0</v>
      </c>
      <c r="BT110" s="108" t="s">
        <v>88</v>
      </c>
      <c r="BV110" s="108" t="s">
        <v>80</v>
      </c>
      <c r="BW110" s="108" t="s">
        <v>134</v>
      </c>
      <c r="BX110" s="108" t="s">
        <v>131</v>
      </c>
      <c r="CL110" s="108" t="s">
        <v>1</v>
      </c>
    </row>
    <row r="111" spans="1:91" s="7" customFormat="1" ht="16.5" customHeight="1">
      <c r="B111" s="90"/>
      <c r="C111" s="91"/>
      <c r="D111" s="245" t="s">
        <v>135</v>
      </c>
      <c r="E111" s="245"/>
      <c r="F111" s="245"/>
      <c r="G111" s="245"/>
      <c r="H111" s="245"/>
      <c r="I111" s="92"/>
      <c r="J111" s="245" t="s">
        <v>136</v>
      </c>
      <c r="K111" s="245"/>
      <c r="L111" s="245"/>
      <c r="M111" s="245"/>
      <c r="N111" s="245"/>
      <c r="O111" s="245"/>
      <c r="P111" s="245"/>
      <c r="Q111" s="245"/>
      <c r="R111" s="245"/>
      <c r="S111" s="245"/>
      <c r="T111" s="245"/>
      <c r="U111" s="245"/>
      <c r="V111" s="245"/>
      <c r="W111" s="245"/>
      <c r="X111" s="245"/>
      <c r="Y111" s="245"/>
      <c r="Z111" s="245"/>
      <c r="AA111" s="245"/>
      <c r="AB111" s="245"/>
      <c r="AC111" s="245"/>
      <c r="AD111" s="245"/>
      <c r="AE111" s="245"/>
      <c r="AF111" s="245"/>
      <c r="AG111" s="250">
        <f>ROUND(AG112,2)</f>
        <v>0</v>
      </c>
      <c r="AH111" s="249"/>
      <c r="AI111" s="249"/>
      <c r="AJ111" s="249"/>
      <c r="AK111" s="249"/>
      <c r="AL111" s="249"/>
      <c r="AM111" s="249"/>
      <c r="AN111" s="248">
        <f t="shared" si="0"/>
        <v>0</v>
      </c>
      <c r="AO111" s="249"/>
      <c r="AP111" s="249"/>
      <c r="AQ111" s="93" t="s">
        <v>85</v>
      </c>
      <c r="AR111" s="94"/>
      <c r="AS111" s="100">
        <f>ROUND(AS112,2)</f>
        <v>0</v>
      </c>
      <c r="AT111" s="101">
        <f>ROUND(AT112,2)</f>
        <v>0</v>
      </c>
      <c r="AU111" s="96">
        <f>ROUND(AU112,2)</f>
        <v>0</v>
      </c>
      <c r="AV111" s="96">
        <f t="shared" si="1"/>
        <v>0</v>
      </c>
      <c r="AW111" s="97">
        <f>ROUND(AW112,5)</f>
        <v>0</v>
      </c>
      <c r="AX111" s="96">
        <f>ROUND(BB111*L29,2)</f>
        <v>0</v>
      </c>
      <c r="AY111" s="96">
        <f>ROUND(BC111*L30,2)</f>
        <v>0</v>
      </c>
      <c r="AZ111" s="96">
        <f>ROUND(BD111*L29,2)</f>
        <v>0</v>
      </c>
      <c r="BA111" s="96">
        <f>ROUND(BE111*L30,2)</f>
        <v>0</v>
      </c>
      <c r="BB111" s="96">
        <f>ROUND(BB112,2)</f>
        <v>0</v>
      </c>
      <c r="BC111" s="96">
        <f>ROUND(BC112,2)</f>
        <v>0</v>
      </c>
      <c r="BD111" s="96">
        <f>ROUND(BD112,2)</f>
        <v>0</v>
      </c>
      <c r="BE111" s="96">
        <f>ROUND(BE112,2)</f>
        <v>0</v>
      </c>
      <c r="BF111" s="98">
        <f>ROUND(BF112,2)</f>
        <v>0</v>
      </c>
      <c r="BS111" s="99" t="s">
        <v>77</v>
      </c>
      <c r="BT111" s="99" t="s">
        <v>86</v>
      </c>
      <c r="BU111" s="99" t="s">
        <v>79</v>
      </c>
      <c r="BV111" s="99" t="s">
        <v>80</v>
      </c>
      <c r="BW111" s="99" t="s">
        <v>137</v>
      </c>
      <c r="BX111" s="99" t="s">
        <v>6</v>
      </c>
      <c r="CL111" s="99" t="s">
        <v>1</v>
      </c>
      <c r="CM111" s="99" t="s">
        <v>88</v>
      </c>
    </row>
    <row r="112" spans="1:91" s="4" customFormat="1" ht="16.5" customHeight="1">
      <c r="A112" s="89" t="s">
        <v>82</v>
      </c>
      <c r="B112" s="54"/>
      <c r="C112" s="102"/>
      <c r="D112" s="102"/>
      <c r="E112" s="244" t="s">
        <v>138</v>
      </c>
      <c r="F112" s="244"/>
      <c r="G112" s="244"/>
      <c r="H112" s="244"/>
      <c r="I112" s="244"/>
      <c r="J112" s="102"/>
      <c r="K112" s="244" t="s">
        <v>139</v>
      </c>
      <c r="L112" s="244"/>
      <c r="M112" s="244"/>
      <c r="N112" s="244"/>
      <c r="O112" s="244"/>
      <c r="P112" s="244"/>
      <c r="Q112" s="244"/>
      <c r="R112" s="244"/>
      <c r="S112" s="244"/>
      <c r="T112" s="244"/>
      <c r="U112" s="244"/>
      <c r="V112" s="244"/>
      <c r="W112" s="244"/>
      <c r="X112" s="244"/>
      <c r="Y112" s="244"/>
      <c r="Z112" s="244"/>
      <c r="AA112" s="244"/>
      <c r="AB112" s="244"/>
      <c r="AC112" s="244"/>
      <c r="AD112" s="244"/>
      <c r="AE112" s="244"/>
      <c r="AF112" s="244"/>
      <c r="AG112" s="246">
        <f>'PS07-1 - Oprava osvětlení'!K34</f>
        <v>0</v>
      </c>
      <c r="AH112" s="247"/>
      <c r="AI112" s="247"/>
      <c r="AJ112" s="247"/>
      <c r="AK112" s="247"/>
      <c r="AL112" s="247"/>
      <c r="AM112" s="247"/>
      <c r="AN112" s="246">
        <f t="shared" si="0"/>
        <v>0</v>
      </c>
      <c r="AO112" s="247"/>
      <c r="AP112" s="247"/>
      <c r="AQ112" s="103" t="s">
        <v>100</v>
      </c>
      <c r="AR112" s="56"/>
      <c r="AS112" s="104">
        <f>'PS07-1 - Oprava osvětlení'!K32</f>
        <v>0</v>
      </c>
      <c r="AT112" s="105">
        <f>'PS07-1 - Oprava osvětlení'!K33</f>
        <v>0</v>
      </c>
      <c r="AU112" s="105">
        <v>0</v>
      </c>
      <c r="AV112" s="105">
        <f t="shared" si="1"/>
        <v>0</v>
      </c>
      <c r="AW112" s="106">
        <f>'PS07-1 - Oprava osvětlení'!T125</f>
        <v>0</v>
      </c>
      <c r="AX112" s="105">
        <f>'PS07-1 - Oprava osvětlení'!K37</f>
        <v>0</v>
      </c>
      <c r="AY112" s="105">
        <f>'PS07-1 - Oprava osvětlení'!K38</f>
        <v>0</v>
      </c>
      <c r="AZ112" s="105">
        <f>'PS07-1 - Oprava osvětlení'!K39</f>
        <v>0</v>
      </c>
      <c r="BA112" s="105">
        <f>'PS07-1 - Oprava osvětlení'!K40</f>
        <v>0</v>
      </c>
      <c r="BB112" s="105">
        <f>'PS07-1 - Oprava osvětlení'!F37</f>
        <v>0</v>
      </c>
      <c r="BC112" s="105">
        <f>'PS07-1 - Oprava osvětlení'!F38</f>
        <v>0</v>
      </c>
      <c r="BD112" s="105">
        <f>'PS07-1 - Oprava osvětlení'!F39</f>
        <v>0</v>
      </c>
      <c r="BE112" s="105">
        <f>'PS07-1 - Oprava osvětlení'!F40</f>
        <v>0</v>
      </c>
      <c r="BF112" s="107">
        <f>'PS07-1 - Oprava osvětlení'!F41</f>
        <v>0</v>
      </c>
      <c r="BT112" s="108" t="s">
        <v>88</v>
      </c>
      <c r="BV112" s="108" t="s">
        <v>80</v>
      </c>
      <c r="BW112" s="108" t="s">
        <v>140</v>
      </c>
      <c r="BX112" s="108" t="s">
        <v>137</v>
      </c>
      <c r="CL112" s="108" t="s">
        <v>1</v>
      </c>
    </row>
    <row r="113" spans="1:91" s="7" customFormat="1" ht="24.75" customHeight="1">
      <c r="B113" s="90"/>
      <c r="C113" s="91"/>
      <c r="D113" s="245" t="s">
        <v>141</v>
      </c>
      <c r="E113" s="245"/>
      <c r="F113" s="245"/>
      <c r="G113" s="245"/>
      <c r="H113" s="245"/>
      <c r="I113" s="92"/>
      <c r="J113" s="245" t="s">
        <v>142</v>
      </c>
      <c r="K113" s="245"/>
      <c r="L113" s="245"/>
      <c r="M113" s="245"/>
      <c r="N113" s="245"/>
      <c r="O113" s="245"/>
      <c r="P113" s="245"/>
      <c r="Q113" s="245"/>
      <c r="R113" s="245"/>
      <c r="S113" s="245"/>
      <c r="T113" s="245"/>
      <c r="U113" s="245"/>
      <c r="V113" s="245"/>
      <c r="W113" s="245"/>
      <c r="X113" s="245"/>
      <c r="Y113" s="245"/>
      <c r="Z113" s="245"/>
      <c r="AA113" s="245"/>
      <c r="AB113" s="245"/>
      <c r="AC113" s="245"/>
      <c r="AD113" s="245"/>
      <c r="AE113" s="245"/>
      <c r="AF113" s="245"/>
      <c r="AG113" s="250">
        <f>ROUND(SUM(AG114:AG120),2)</f>
        <v>0</v>
      </c>
      <c r="AH113" s="249"/>
      <c r="AI113" s="249"/>
      <c r="AJ113" s="249"/>
      <c r="AK113" s="249"/>
      <c r="AL113" s="249"/>
      <c r="AM113" s="249"/>
      <c r="AN113" s="248">
        <f t="shared" si="0"/>
        <v>0</v>
      </c>
      <c r="AO113" s="249"/>
      <c r="AP113" s="249"/>
      <c r="AQ113" s="93" t="s">
        <v>85</v>
      </c>
      <c r="AR113" s="94"/>
      <c r="AS113" s="100">
        <f>ROUND(SUM(AS114:AS120),2)</f>
        <v>0</v>
      </c>
      <c r="AT113" s="101">
        <f>ROUND(SUM(AT114:AT120),2)</f>
        <v>0</v>
      </c>
      <c r="AU113" s="96">
        <f>ROUND(SUM(AU114:AU120),2)</f>
        <v>0</v>
      </c>
      <c r="AV113" s="96">
        <f t="shared" si="1"/>
        <v>0</v>
      </c>
      <c r="AW113" s="97">
        <f>ROUND(SUM(AW114:AW120),5)</f>
        <v>0</v>
      </c>
      <c r="AX113" s="96">
        <f>ROUND(BB113*L29,2)</f>
        <v>0</v>
      </c>
      <c r="AY113" s="96">
        <f>ROUND(BC113*L30,2)</f>
        <v>0</v>
      </c>
      <c r="AZ113" s="96">
        <f>ROUND(BD113*L29,2)</f>
        <v>0</v>
      </c>
      <c r="BA113" s="96">
        <f>ROUND(BE113*L30,2)</f>
        <v>0</v>
      </c>
      <c r="BB113" s="96">
        <f>ROUND(SUM(BB114:BB120),2)</f>
        <v>0</v>
      </c>
      <c r="BC113" s="96">
        <f>ROUND(SUM(BC114:BC120),2)</f>
        <v>0</v>
      </c>
      <c r="BD113" s="96">
        <f>ROUND(SUM(BD114:BD120),2)</f>
        <v>0</v>
      </c>
      <c r="BE113" s="96">
        <f>ROUND(SUM(BE114:BE120),2)</f>
        <v>0</v>
      </c>
      <c r="BF113" s="98">
        <f>ROUND(SUM(BF114:BF120),2)</f>
        <v>0</v>
      </c>
      <c r="BS113" s="99" t="s">
        <v>77</v>
      </c>
      <c r="BT113" s="99" t="s">
        <v>86</v>
      </c>
      <c r="BU113" s="99" t="s">
        <v>79</v>
      </c>
      <c r="BV113" s="99" t="s">
        <v>80</v>
      </c>
      <c r="BW113" s="99" t="s">
        <v>143</v>
      </c>
      <c r="BX113" s="99" t="s">
        <v>6</v>
      </c>
      <c r="CL113" s="99" t="s">
        <v>1</v>
      </c>
      <c r="CM113" s="99" t="s">
        <v>88</v>
      </c>
    </row>
    <row r="114" spans="1:91" s="4" customFormat="1" ht="16.5" customHeight="1">
      <c r="A114" s="89" t="s">
        <v>82</v>
      </c>
      <c r="B114" s="54"/>
      <c r="C114" s="102"/>
      <c r="D114" s="102"/>
      <c r="E114" s="244" t="s">
        <v>144</v>
      </c>
      <c r="F114" s="244"/>
      <c r="G114" s="244"/>
      <c r="H114" s="244"/>
      <c r="I114" s="244"/>
      <c r="J114" s="102"/>
      <c r="K114" s="244" t="s">
        <v>145</v>
      </c>
      <c r="L114" s="244"/>
      <c r="M114" s="244"/>
      <c r="N114" s="244"/>
      <c r="O114" s="244"/>
      <c r="P114" s="244"/>
      <c r="Q114" s="244"/>
      <c r="R114" s="244"/>
      <c r="S114" s="244"/>
      <c r="T114" s="244"/>
      <c r="U114" s="244"/>
      <c r="V114" s="244"/>
      <c r="W114" s="244"/>
      <c r="X114" s="244"/>
      <c r="Y114" s="244"/>
      <c r="Z114" s="244"/>
      <c r="AA114" s="244"/>
      <c r="AB114" s="244"/>
      <c r="AC114" s="244"/>
      <c r="AD114" s="244"/>
      <c r="AE114" s="244"/>
      <c r="AF114" s="244"/>
      <c r="AG114" s="246">
        <f>'PS08-1 - žst. Mohelnice'!K34</f>
        <v>0</v>
      </c>
      <c r="AH114" s="247"/>
      <c r="AI114" s="247"/>
      <c r="AJ114" s="247"/>
      <c r="AK114" s="247"/>
      <c r="AL114" s="247"/>
      <c r="AM114" s="247"/>
      <c r="AN114" s="246">
        <f t="shared" si="0"/>
        <v>0</v>
      </c>
      <c r="AO114" s="247"/>
      <c r="AP114" s="247"/>
      <c r="AQ114" s="103" t="s">
        <v>100</v>
      </c>
      <c r="AR114" s="56"/>
      <c r="AS114" s="104">
        <f>'PS08-1 - žst. Mohelnice'!K32</f>
        <v>0</v>
      </c>
      <c r="AT114" s="105">
        <f>'PS08-1 - žst. Mohelnice'!K33</f>
        <v>0</v>
      </c>
      <c r="AU114" s="105">
        <v>0</v>
      </c>
      <c r="AV114" s="105">
        <f t="shared" si="1"/>
        <v>0</v>
      </c>
      <c r="AW114" s="106">
        <f>'PS08-1 - žst. Mohelnice'!T123</f>
        <v>0</v>
      </c>
      <c r="AX114" s="105">
        <f>'PS08-1 - žst. Mohelnice'!K37</f>
        <v>0</v>
      </c>
      <c r="AY114" s="105">
        <f>'PS08-1 - žst. Mohelnice'!K38</f>
        <v>0</v>
      </c>
      <c r="AZ114" s="105">
        <f>'PS08-1 - žst. Mohelnice'!K39</f>
        <v>0</v>
      </c>
      <c r="BA114" s="105">
        <f>'PS08-1 - žst. Mohelnice'!K40</f>
        <v>0</v>
      </c>
      <c r="BB114" s="105">
        <f>'PS08-1 - žst. Mohelnice'!F37</f>
        <v>0</v>
      </c>
      <c r="BC114" s="105">
        <f>'PS08-1 - žst. Mohelnice'!F38</f>
        <v>0</v>
      </c>
      <c r="BD114" s="105">
        <f>'PS08-1 - žst. Mohelnice'!F39</f>
        <v>0</v>
      </c>
      <c r="BE114" s="105">
        <f>'PS08-1 - žst. Mohelnice'!F40</f>
        <v>0</v>
      </c>
      <c r="BF114" s="107">
        <f>'PS08-1 - žst. Mohelnice'!F41</f>
        <v>0</v>
      </c>
      <c r="BT114" s="108" t="s">
        <v>88</v>
      </c>
      <c r="BV114" s="108" t="s">
        <v>80</v>
      </c>
      <c r="BW114" s="108" t="s">
        <v>146</v>
      </c>
      <c r="BX114" s="108" t="s">
        <v>143</v>
      </c>
      <c r="CL114" s="108" t="s">
        <v>1</v>
      </c>
    </row>
    <row r="115" spans="1:91" s="4" customFormat="1" ht="16.5" customHeight="1">
      <c r="A115" s="89" t="s">
        <v>82</v>
      </c>
      <c r="B115" s="54"/>
      <c r="C115" s="102"/>
      <c r="D115" s="102"/>
      <c r="E115" s="244" t="s">
        <v>147</v>
      </c>
      <c r="F115" s="244"/>
      <c r="G115" s="244"/>
      <c r="H115" s="244"/>
      <c r="I115" s="244"/>
      <c r="J115" s="102"/>
      <c r="K115" s="244" t="s">
        <v>148</v>
      </c>
      <c r="L115" s="244"/>
      <c r="M115" s="244"/>
      <c r="N115" s="244"/>
      <c r="O115" s="244"/>
      <c r="P115" s="244"/>
      <c r="Q115" s="244"/>
      <c r="R115" s="244"/>
      <c r="S115" s="244"/>
      <c r="T115" s="244"/>
      <c r="U115" s="244"/>
      <c r="V115" s="244"/>
      <c r="W115" s="244"/>
      <c r="X115" s="244"/>
      <c r="Y115" s="244"/>
      <c r="Z115" s="244"/>
      <c r="AA115" s="244"/>
      <c r="AB115" s="244"/>
      <c r="AC115" s="244"/>
      <c r="AD115" s="244"/>
      <c r="AE115" s="244"/>
      <c r="AF115" s="244"/>
      <c r="AG115" s="246">
        <f>'PS08-2 - žst. Moravičany'!K34</f>
        <v>0</v>
      </c>
      <c r="AH115" s="247"/>
      <c r="AI115" s="247"/>
      <c r="AJ115" s="247"/>
      <c r="AK115" s="247"/>
      <c r="AL115" s="247"/>
      <c r="AM115" s="247"/>
      <c r="AN115" s="246">
        <f t="shared" si="0"/>
        <v>0</v>
      </c>
      <c r="AO115" s="247"/>
      <c r="AP115" s="247"/>
      <c r="AQ115" s="103" t="s">
        <v>100</v>
      </c>
      <c r="AR115" s="56"/>
      <c r="AS115" s="104">
        <f>'PS08-2 - žst. Moravičany'!K32</f>
        <v>0</v>
      </c>
      <c r="AT115" s="105">
        <f>'PS08-2 - žst. Moravičany'!K33</f>
        <v>0</v>
      </c>
      <c r="AU115" s="105">
        <v>0</v>
      </c>
      <c r="AV115" s="105">
        <f t="shared" si="1"/>
        <v>0</v>
      </c>
      <c r="AW115" s="106">
        <f>'PS08-2 - žst. Moravičany'!T123</f>
        <v>0</v>
      </c>
      <c r="AX115" s="105">
        <f>'PS08-2 - žst. Moravičany'!K37</f>
        <v>0</v>
      </c>
      <c r="AY115" s="105">
        <f>'PS08-2 - žst. Moravičany'!K38</f>
        <v>0</v>
      </c>
      <c r="AZ115" s="105">
        <f>'PS08-2 - žst. Moravičany'!K39</f>
        <v>0</v>
      </c>
      <c r="BA115" s="105">
        <f>'PS08-2 - žst. Moravičany'!K40</f>
        <v>0</v>
      </c>
      <c r="BB115" s="105">
        <f>'PS08-2 - žst. Moravičany'!F37</f>
        <v>0</v>
      </c>
      <c r="BC115" s="105">
        <f>'PS08-2 - žst. Moravičany'!F38</f>
        <v>0</v>
      </c>
      <c r="BD115" s="105">
        <f>'PS08-2 - žst. Moravičany'!F39</f>
        <v>0</v>
      </c>
      <c r="BE115" s="105">
        <f>'PS08-2 - žst. Moravičany'!F40</f>
        <v>0</v>
      </c>
      <c r="BF115" s="107">
        <f>'PS08-2 - žst. Moravičany'!F41</f>
        <v>0</v>
      </c>
      <c r="BT115" s="108" t="s">
        <v>88</v>
      </c>
      <c r="BV115" s="108" t="s">
        <v>80</v>
      </c>
      <c r="BW115" s="108" t="s">
        <v>149</v>
      </c>
      <c r="BX115" s="108" t="s">
        <v>143</v>
      </c>
      <c r="CL115" s="108" t="s">
        <v>1</v>
      </c>
    </row>
    <row r="116" spans="1:91" s="4" customFormat="1" ht="16.5" customHeight="1">
      <c r="A116" s="89" t="s">
        <v>82</v>
      </c>
      <c r="B116" s="54"/>
      <c r="C116" s="102"/>
      <c r="D116" s="102"/>
      <c r="E116" s="244" t="s">
        <v>150</v>
      </c>
      <c r="F116" s="244"/>
      <c r="G116" s="244"/>
      <c r="H116" s="244"/>
      <c r="I116" s="244"/>
      <c r="J116" s="102"/>
      <c r="K116" s="244" t="s">
        <v>151</v>
      </c>
      <c r="L116" s="244"/>
      <c r="M116" s="244"/>
      <c r="N116" s="244"/>
      <c r="O116" s="244"/>
      <c r="P116" s="244"/>
      <c r="Q116" s="244"/>
      <c r="R116" s="244"/>
      <c r="S116" s="244"/>
      <c r="T116" s="244"/>
      <c r="U116" s="244"/>
      <c r="V116" s="244"/>
      <c r="W116" s="244"/>
      <c r="X116" s="244"/>
      <c r="Y116" s="244"/>
      <c r="Z116" s="244"/>
      <c r="AA116" s="244"/>
      <c r="AB116" s="244"/>
      <c r="AC116" s="244"/>
      <c r="AD116" s="244"/>
      <c r="AE116" s="244"/>
      <c r="AF116" s="244"/>
      <c r="AG116" s="246">
        <f>'PS08-3 - žst. Štěpánov'!K34</f>
        <v>0</v>
      </c>
      <c r="AH116" s="247"/>
      <c r="AI116" s="247"/>
      <c r="AJ116" s="247"/>
      <c r="AK116" s="247"/>
      <c r="AL116" s="247"/>
      <c r="AM116" s="247"/>
      <c r="AN116" s="246">
        <f t="shared" si="0"/>
        <v>0</v>
      </c>
      <c r="AO116" s="247"/>
      <c r="AP116" s="247"/>
      <c r="AQ116" s="103" t="s">
        <v>100</v>
      </c>
      <c r="AR116" s="56"/>
      <c r="AS116" s="104">
        <f>'PS08-3 - žst. Štěpánov'!K32</f>
        <v>0</v>
      </c>
      <c r="AT116" s="105">
        <f>'PS08-3 - žst. Štěpánov'!K33</f>
        <v>0</v>
      </c>
      <c r="AU116" s="105">
        <v>0</v>
      </c>
      <c r="AV116" s="105">
        <f t="shared" si="1"/>
        <v>0</v>
      </c>
      <c r="AW116" s="106">
        <f>'PS08-3 - žst. Štěpánov'!T123</f>
        <v>0</v>
      </c>
      <c r="AX116" s="105">
        <f>'PS08-3 - žst. Štěpánov'!K37</f>
        <v>0</v>
      </c>
      <c r="AY116" s="105">
        <f>'PS08-3 - žst. Štěpánov'!K38</f>
        <v>0</v>
      </c>
      <c r="AZ116" s="105">
        <f>'PS08-3 - žst. Štěpánov'!K39</f>
        <v>0</v>
      </c>
      <c r="BA116" s="105">
        <f>'PS08-3 - žst. Štěpánov'!K40</f>
        <v>0</v>
      </c>
      <c r="BB116" s="105">
        <f>'PS08-3 - žst. Štěpánov'!F37</f>
        <v>0</v>
      </c>
      <c r="BC116" s="105">
        <f>'PS08-3 - žst. Štěpánov'!F38</f>
        <v>0</v>
      </c>
      <c r="BD116" s="105">
        <f>'PS08-3 - žst. Štěpánov'!F39</f>
        <v>0</v>
      </c>
      <c r="BE116" s="105">
        <f>'PS08-3 - žst. Štěpánov'!F40</f>
        <v>0</v>
      </c>
      <c r="BF116" s="107">
        <f>'PS08-3 - žst. Štěpánov'!F41</f>
        <v>0</v>
      </c>
      <c r="BT116" s="108" t="s">
        <v>88</v>
      </c>
      <c r="BV116" s="108" t="s">
        <v>80</v>
      </c>
      <c r="BW116" s="108" t="s">
        <v>152</v>
      </c>
      <c r="BX116" s="108" t="s">
        <v>143</v>
      </c>
      <c r="CL116" s="108" t="s">
        <v>1</v>
      </c>
    </row>
    <row r="117" spans="1:91" s="4" customFormat="1" ht="16.5" customHeight="1">
      <c r="A117" s="89" t="s">
        <v>82</v>
      </c>
      <c r="B117" s="54"/>
      <c r="C117" s="102"/>
      <c r="D117" s="102"/>
      <c r="E117" s="244" t="s">
        <v>153</v>
      </c>
      <c r="F117" s="244"/>
      <c r="G117" s="244"/>
      <c r="H117" s="244"/>
      <c r="I117" s="244"/>
      <c r="J117" s="102"/>
      <c r="K117" s="244" t="s">
        <v>154</v>
      </c>
      <c r="L117" s="244"/>
      <c r="M117" s="244"/>
      <c r="N117" s="244"/>
      <c r="O117" s="244"/>
      <c r="P117" s="244"/>
      <c r="Q117" s="244"/>
      <c r="R117" s="244"/>
      <c r="S117" s="244"/>
      <c r="T117" s="244"/>
      <c r="U117" s="244"/>
      <c r="V117" s="244"/>
      <c r="W117" s="244"/>
      <c r="X117" s="244"/>
      <c r="Y117" s="244"/>
      <c r="Z117" s="244"/>
      <c r="AA117" s="244"/>
      <c r="AB117" s="244"/>
      <c r="AC117" s="244"/>
      <c r="AD117" s="244"/>
      <c r="AE117" s="244"/>
      <c r="AF117" s="244"/>
      <c r="AG117" s="246">
        <f>'PS08-4 - žst. Grygov'!K34</f>
        <v>0</v>
      </c>
      <c r="AH117" s="247"/>
      <c r="AI117" s="247"/>
      <c r="AJ117" s="247"/>
      <c r="AK117" s="247"/>
      <c r="AL117" s="247"/>
      <c r="AM117" s="247"/>
      <c r="AN117" s="246">
        <f t="shared" si="0"/>
        <v>0</v>
      </c>
      <c r="AO117" s="247"/>
      <c r="AP117" s="247"/>
      <c r="AQ117" s="103" t="s">
        <v>100</v>
      </c>
      <c r="AR117" s="56"/>
      <c r="AS117" s="104">
        <f>'PS08-4 - žst. Grygov'!K32</f>
        <v>0</v>
      </c>
      <c r="AT117" s="105">
        <f>'PS08-4 - žst. Grygov'!K33</f>
        <v>0</v>
      </c>
      <c r="AU117" s="105">
        <v>0</v>
      </c>
      <c r="AV117" s="105">
        <f t="shared" si="1"/>
        <v>0</v>
      </c>
      <c r="AW117" s="106">
        <f>'PS08-4 - žst. Grygov'!T123</f>
        <v>0</v>
      </c>
      <c r="AX117" s="105">
        <f>'PS08-4 - žst. Grygov'!K37</f>
        <v>0</v>
      </c>
      <c r="AY117" s="105">
        <f>'PS08-4 - žst. Grygov'!K38</f>
        <v>0</v>
      </c>
      <c r="AZ117" s="105">
        <f>'PS08-4 - žst. Grygov'!K39</f>
        <v>0</v>
      </c>
      <c r="BA117" s="105">
        <f>'PS08-4 - žst. Grygov'!K40</f>
        <v>0</v>
      </c>
      <c r="BB117" s="105">
        <f>'PS08-4 - žst. Grygov'!F37</f>
        <v>0</v>
      </c>
      <c r="BC117" s="105">
        <f>'PS08-4 - žst. Grygov'!F38</f>
        <v>0</v>
      </c>
      <c r="BD117" s="105">
        <f>'PS08-4 - žst. Grygov'!F39</f>
        <v>0</v>
      </c>
      <c r="BE117" s="105">
        <f>'PS08-4 - žst. Grygov'!F40</f>
        <v>0</v>
      </c>
      <c r="BF117" s="107">
        <f>'PS08-4 - žst. Grygov'!F41</f>
        <v>0</v>
      </c>
      <c r="BT117" s="108" t="s">
        <v>88</v>
      </c>
      <c r="BV117" s="108" t="s">
        <v>80</v>
      </c>
      <c r="BW117" s="108" t="s">
        <v>155</v>
      </c>
      <c r="BX117" s="108" t="s">
        <v>143</v>
      </c>
      <c r="CL117" s="108" t="s">
        <v>1</v>
      </c>
    </row>
    <row r="118" spans="1:91" s="4" customFormat="1" ht="16.5" customHeight="1">
      <c r="A118" s="89" t="s">
        <v>82</v>
      </c>
      <c r="B118" s="54"/>
      <c r="C118" s="102"/>
      <c r="D118" s="102"/>
      <c r="E118" s="244" t="s">
        <v>156</v>
      </c>
      <c r="F118" s="244"/>
      <c r="G118" s="244"/>
      <c r="H118" s="244"/>
      <c r="I118" s="244"/>
      <c r="J118" s="102"/>
      <c r="K118" s="244" t="s">
        <v>157</v>
      </c>
      <c r="L118" s="244"/>
      <c r="M118" s="244"/>
      <c r="N118" s="244"/>
      <c r="O118" s="244"/>
      <c r="P118" s="244"/>
      <c r="Q118" s="244"/>
      <c r="R118" s="244"/>
      <c r="S118" s="244"/>
      <c r="T118" s="244"/>
      <c r="U118" s="244"/>
      <c r="V118" s="244"/>
      <c r="W118" s="244"/>
      <c r="X118" s="244"/>
      <c r="Y118" s="244"/>
      <c r="Z118" s="244"/>
      <c r="AA118" s="244"/>
      <c r="AB118" s="244"/>
      <c r="AC118" s="244"/>
      <c r="AD118" s="244"/>
      <c r="AE118" s="244"/>
      <c r="AF118" s="244"/>
      <c r="AG118" s="246">
        <f>'PS08-5 - žst. Brodek u Př...'!K34</f>
        <v>0</v>
      </c>
      <c r="AH118" s="247"/>
      <c r="AI118" s="247"/>
      <c r="AJ118" s="247"/>
      <c r="AK118" s="247"/>
      <c r="AL118" s="247"/>
      <c r="AM118" s="247"/>
      <c r="AN118" s="246">
        <f t="shared" si="0"/>
        <v>0</v>
      </c>
      <c r="AO118" s="247"/>
      <c r="AP118" s="247"/>
      <c r="AQ118" s="103" t="s">
        <v>100</v>
      </c>
      <c r="AR118" s="56"/>
      <c r="AS118" s="104">
        <f>'PS08-5 - žst. Brodek u Př...'!K32</f>
        <v>0</v>
      </c>
      <c r="AT118" s="105">
        <f>'PS08-5 - žst. Brodek u Př...'!K33</f>
        <v>0</v>
      </c>
      <c r="AU118" s="105">
        <v>0</v>
      </c>
      <c r="AV118" s="105">
        <f t="shared" si="1"/>
        <v>0</v>
      </c>
      <c r="AW118" s="106">
        <f>'PS08-5 - žst. Brodek u Př...'!T123</f>
        <v>0</v>
      </c>
      <c r="AX118" s="105">
        <f>'PS08-5 - žst. Brodek u Př...'!K37</f>
        <v>0</v>
      </c>
      <c r="AY118" s="105">
        <f>'PS08-5 - žst. Brodek u Př...'!K38</f>
        <v>0</v>
      </c>
      <c r="AZ118" s="105">
        <f>'PS08-5 - žst. Brodek u Př...'!K39</f>
        <v>0</v>
      </c>
      <c r="BA118" s="105">
        <f>'PS08-5 - žst. Brodek u Př...'!K40</f>
        <v>0</v>
      </c>
      <c r="BB118" s="105">
        <f>'PS08-5 - žst. Brodek u Př...'!F37</f>
        <v>0</v>
      </c>
      <c r="BC118" s="105">
        <f>'PS08-5 - žst. Brodek u Př...'!F38</f>
        <v>0</v>
      </c>
      <c r="BD118" s="105">
        <f>'PS08-5 - žst. Brodek u Př...'!F39</f>
        <v>0</v>
      </c>
      <c r="BE118" s="105">
        <f>'PS08-5 - žst. Brodek u Př...'!F40</f>
        <v>0</v>
      </c>
      <c r="BF118" s="107">
        <f>'PS08-5 - žst. Brodek u Př...'!F41</f>
        <v>0</v>
      </c>
      <c r="BT118" s="108" t="s">
        <v>88</v>
      </c>
      <c r="BV118" s="108" t="s">
        <v>80</v>
      </c>
      <c r="BW118" s="108" t="s">
        <v>158</v>
      </c>
      <c r="BX118" s="108" t="s">
        <v>143</v>
      </c>
      <c r="CL118" s="108" t="s">
        <v>1</v>
      </c>
    </row>
    <row r="119" spans="1:91" s="4" customFormat="1" ht="16.5" customHeight="1">
      <c r="A119" s="89" t="s">
        <v>82</v>
      </c>
      <c r="B119" s="54"/>
      <c r="C119" s="102"/>
      <c r="D119" s="102"/>
      <c r="E119" s="244" t="s">
        <v>159</v>
      </c>
      <c r="F119" s="244"/>
      <c r="G119" s="244"/>
      <c r="H119" s="244"/>
      <c r="I119" s="244"/>
      <c r="J119" s="102"/>
      <c r="K119" s="244" t="s">
        <v>160</v>
      </c>
      <c r="L119" s="244"/>
      <c r="M119" s="244"/>
      <c r="N119" s="244"/>
      <c r="O119" s="244"/>
      <c r="P119" s="244"/>
      <c r="Q119" s="244"/>
      <c r="R119" s="244"/>
      <c r="S119" s="244"/>
      <c r="T119" s="244"/>
      <c r="U119" s="244"/>
      <c r="V119" s="244"/>
      <c r="W119" s="244"/>
      <c r="X119" s="244"/>
      <c r="Y119" s="244"/>
      <c r="Z119" s="244"/>
      <c r="AA119" s="244"/>
      <c r="AB119" s="244"/>
      <c r="AC119" s="244"/>
      <c r="AD119" s="244"/>
      <c r="AE119" s="244"/>
      <c r="AF119" s="244"/>
      <c r="AG119" s="246">
        <f>'PS08-6 - žst. Bojkovice'!K34</f>
        <v>0</v>
      </c>
      <c r="AH119" s="247"/>
      <c r="AI119" s="247"/>
      <c r="AJ119" s="247"/>
      <c r="AK119" s="247"/>
      <c r="AL119" s="247"/>
      <c r="AM119" s="247"/>
      <c r="AN119" s="246">
        <f t="shared" si="0"/>
        <v>0</v>
      </c>
      <c r="AO119" s="247"/>
      <c r="AP119" s="247"/>
      <c r="AQ119" s="103" t="s">
        <v>100</v>
      </c>
      <c r="AR119" s="56"/>
      <c r="AS119" s="104">
        <f>'PS08-6 - žst. Bojkovice'!K32</f>
        <v>0</v>
      </c>
      <c r="AT119" s="105">
        <f>'PS08-6 - žst. Bojkovice'!K33</f>
        <v>0</v>
      </c>
      <c r="AU119" s="105">
        <v>0</v>
      </c>
      <c r="AV119" s="105">
        <f t="shared" si="1"/>
        <v>0</v>
      </c>
      <c r="AW119" s="106">
        <f>'PS08-6 - žst. Bojkovice'!T123</f>
        <v>0</v>
      </c>
      <c r="AX119" s="105">
        <f>'PS08-6 - žst. Bojkovice'!K37</f>
        <v>0</v>
      </c>
      <c r="AY119" s="105">
        <f>'PS08-6 - žst. Bojkovice'!K38</f>
        <v>0</v>
      </c>
      <c r="AZ119" s="105">
        <f>'PS08-6 - žst. Bojkovice'!K39</f>
        <v>0</v>
      </c>
      <c r="BA119" s="105">
        <f>'PS08-6 - žst. Bojkovice'!K40</f>
        <v>0</v>
      </c>
      <c r="BB119" s="105">
        <f>'PS08-6 - žst. Bojkovice'!F37</f>
        <v>0</v>
      </c>
      <c r="BC119" s="105">
        <f>'PS08-6 - žst. Bojkovice'!F38</f>
        <v>0</v>
      </c>
      <c r="BD119" s="105">
        <f>'PS08-6 - žst. Bojkovice'!F39</f>
        <v>0</v>
      </c>
      <c r="BE119" s="105">
        <f>'PS08-6 - žst. Bojkovice'!F40</f>
        <v>0</v>
      </c>
      <c r="BF119" s="107">
        <f>'PS08-6 - žst. Bojkovice'!F41</f>
        <v>0</v>
      </c>
      <c r="BT119" s="108" t="s">
        <v>88</v>
      </c>
      <c r="BV119" s="108" t="s">
        <v>80</v>
      </c>
      <c r="BW119" s="108" t="s">
        <v>161</v>
      </c>
      <c r="BX119" s="108" t="s">
        <v>143</v>
      </c>
      <c r="CL119" s="108" t="s">
        <v>1</v>
      </c>
    </row>
    <row r="120" spans="1:91" s="4" customFormat="1" ht="16.5" customHeight="1">
      <c r="A120" s="89" t="s">
        <v>82</v>
      </c>
      <c r="B120" s="54"/>
      <c r="C120" s="102"/>
      <c r="D120" s="102"/>
      <c r="E120" s="244" t="s">
        <v>162</v>
      </c>
      <c r="F120" s="244"/>
      <c r="G120" s="244"/>
      <c r="H120" s="244"/>
      <c r="I120" s="244"/>
      <c r="J120" s="102"/>
      <c r="K120" s="244" t="s">
        <v>163</v>
      </c>
      <c r="L120" s="244"/>
      <c r="M120" s="244"/>
      <c r="N120" s="244"/>
      <c r="O120" s="244"/>
      <c r="P120" s="244"/>
      <c r="Q120" s="244"/>
      <c r="R120" s="244"/>
      <c r="S120" s="244"/>
      <c r="T120" s="244"/>
      <c r="U120" s="244"/>
      <c r="V120" s="244"/>
      <c r="W120" s="244"/>
      <c r="X120" s="244"/>
      <c r="Y120" s="244"/>
      <c r="Z120" s="244"/>
      <c r="AA120" s="244"/>
      <c r="AB120" s="244"/>
      <c r="AC120" s="244"/>
      <c r="AD120" s="244"/>
      <c r="AE120" s="244"/>
      <c r="AF120" s="244"/>
      <c r="AG120" s="246">
        <f>'PS08-7 - žst. Kunovice'!K34</f>
        <v>0</v>
      </c>
      <c r="AH120" s="247"/>
      <c r="AI120" s="247"/>
      <c r="AJ120" s="247"/>
      <c r="AK120" s="247"/>
      <c r="AL120" s="247"/>
      <c r="AM120" s="247"/>
      <c r="AN120" s="246">
        <f t="shared" si="0"/>
        <v>0</v>
      </c>
      <c r="AO120" s="247"/>
      <c r="AP120" s="247"/>
      <c r="AQ120" s="103" t="s">
        <v>100</v>
      </c>
      <c r="AR120" s="56"/>
      <c r="AS120" s="104">
        <f>'PS08-7 - žst. Kunovice'!K32</f>
        <v>0</v>
      </c>
      <c r="AT120" s="105">
        <f>'PS08-7 - žst. Kunovice'!K33</f>
        <v>0</v>
      </c>
      <c r="AU120" s="105">
        <v>0</v>
      </c>
      <c r="AV120" s="105">
        <f t="shared" si="1"/>
        <v>0</v>
      </c>
      <c r="AW120" s="106">
        <f>'PS08-7 - žst. Kunovice'!T123</f>
        <v>0</v>
      </c>
      <c r="AX120" s="105">
        <f>'PS08-7 - žst. Kunovice'!K37</f>
        <v>0</v>
      </c>
      <c r="AY120" s="105">
        <f>'PS08-7 - žst. Kunovice'!K38</f>
        <v>0</v>
      </c>
      <c r="AZ120" s="105">
        <f>'PS08-7 - žst. Kunovice'!K39</f>
        <v>0</v>
      </c>
      <c r="BA120" s="105">
        <f>'PS08-7 - žst. Kunovice'!K40</f>
        <v>0</v>
      </c>
      <c r="BB120" s="105">
        <f>'PS08-7 - žst. Kunovice'!F37</f>
        <v>0</v>
      </c>
      <c r="BC120" s="105">
        <f>'PS08-7 - žst. Kunovice'!F38</f>
        <v>0</v>
      </c>
      <c r="BD120" s="105">
        <f>'PS08-7 - žst. Kunovice'!F39</f>
        <v>0</v>
      </c>
      <c r="BE120" s="105">
        <f>'PS08-7 - žst. Kunovice'!F40</f>
        <v>0</v>
      </c>
      <c r="BF120" s="107">
        <f>'PS08-7 - žst. Kunovice'!F41</f>
        <v>0</v>
      </c>
      <c r="BT120" s="108" t="s">
        <v>88</v>
      </c>
      <c r="BV120" s="108" t="s">
        <v>80</v>
      </c>
      <c r="BW120" s="108" t="s">
        <v>164</v>
      </c>
      <c r="BX120" s="108" t="s">
        <v>143</v>
      </c>
      <c r="CL120" s="108" t="s">
        <v>1</v>
      </c>
    </row>
    <row r="121" spans="1:91" s="7" customFormat="1" ht="24.75" customHeight="1">
      <c r="B121" s="90"/>
      <c r="C121" s="91"/>
      <c r="D121" s="245" t="s">
        <v>165</v>
      </c>
      <c r="E121" s="245"/>
      <c r="F121" s="245"/>
      <c r="G121" s="245"/>
      <c r="H121" s="245"/>
      <c r="I121" s="92"/>
      <c r="J121" s="245" t="s">
        <v>166</v>
      </c>
      <c r="K121" s="245"/>
      <c r="L121" s="245"/>
      <c r="M121" s="245"/>
      <c r="N121" s="245"/>
      <c r="O121" s="245"/>
      <c r="P121" s="245"/>
      <c r="Q121" s="245"/>
      <c r="R121" s="245"/>
      <c r="S121" s="245"/>
      <c r="T121" s="245"/>
      <c r="U121" s="245"/>
      <c r="V121" s="245"/>
      <c r="W121" s="245"/>
      <c r="X121" s="245"/>
      <c r="Y121" s="245"/>
      <c r="Z121" s="245"/>
      <c r="AA121" s="245"/>
      <c r="AB121" s="245"/>
      <c r="AC121" s="245"/>
      <c r="AD121" s="245"/>
      <c r="AE121" s="245"/>
      <c r="AF121" s="245"/>
      <c r="AG121" s="250">
        <f>ROUND(SUM(AG122:AG123),2)</f>
        <v>0</v>
      </c>
      <c r="AH121" s="249"/>
      <c r="AI121" s="249"/>
      <c r="AJ121" s="249"/>
      <c r="AK121" s="249"/>
      <c r="AL121" s="249"/>
      <c r="AM121" s="249"/>
      <c r="AN121" s="248">
        <f t="shared" si="0"/>
        <v>0</v>
      </c>
      <c r="AO121" s="249"/>
      <c r="AP121" s="249"/>
      <c r="AQ121" s="93" t="s">
        <v>85</v>
      </c>
      <c r="AR121" s="94"/>
      <c r="AS121" s="100">
        <f>ROUND(SUM(AS122:AS123),2)</f>
        <v>0</v>
      </c>
      <c r="AT121" s="101">
        <f>ROUND(SUM(AT122:AT123),2)</f>
        <v>0</v>
      </c>
      <c r="AU121" s="96">
        <f>ROUND(SUM(AU122:AU123),2)</f>
        <v>0</v>
      </c>
      <c r="AV121" s="96">
        <f t="shared" si="1"/>
        <v>0</v>
      </c>
      <c r="AW121" s="97">
        <f>ROUND(SUM(AW122:AW123),5)</f>
        <v>0</v>
      </c>
      <c r="AX121" s="96">
        <f>ROUND(BB121*L29,2)</f>
        <v>0</v>
      </c>
      <c r="AY121" s="96">
        <f>ROUND(BC121*L30,2)</f>
        <v>0</v>
      </c>
      <c r="AZ121" s="96">
        <f>ROUND(BD121*L29,2)</f>
        <v>0</v>
      </c>
      <c r="BA121" s="96">
        <f>ROUND(BE121*L30,2)</f>
        <v>0</v>
      </c>
      <c r="BB121" s="96">
        <f>ROUND(SUM(BB122:BB123),2)</f>
        <v>0</v>
      </c>
      <c r="BC121" s="96">
        <f>ROUND(SUM(BC122:BC123),2)</f>
        <v>0</v>
      </c>
      <c r="BD121" s="96">
        <f>ROUND(SUM(BD122:BD123),2)</f>
        <v>0</v>
      </c>
      <c r="BE121" s="96">
        <f>ROUND(SUM(BE122:BE123),2)</f>
        <v>0</v>
      </c>
      <c r="BF121" s="98">
        <f>ROUND(SUM(BF122:BF123),2)</f>
        <v>0</v>
      </c>
      <c r="BS121" s="99" t="s">
        <v>77</v>
      </c>
      <c r="BT121" s="99" t="s">
        <v>86</v>
      </c>
      <c r="BU121" s="99" t="s">
        <v>79</v>
      </c>
      <c r="BV121" s="99" t="s">
        <v>80</v>
      </c>
      <c r="BW121" s="99" t="s">
        <v>167</v>
      </c>
      <c r="BX121" s="99" t="s">
        <v>6</v>
      </c>
      <c r="CL121" s="99" t="s">
        <v>1</v>
      </c>
      <c r="CM121" s="99" t="s">
        <v>88</v>
      </c>
    </row>
    <row r="122" spans="1:91" s="4" customFormat="1" ht="16.5" customHeight="1">
      <c r="A122" s="89" t="s">
        <v>82</v>
      </c>
      <c r="B122" s="54"/>
      <c r="C122" s="102"/>
      <c r="D122" s="102"/>
      <c r="E122" s="244" t="s">
        <v>168</v>
      </c>
      <c r="F122" s="244"/>
      <c r="G122" s="244"/>
      <c r="H122" s="244"/>
      <c r="I122" s="244"/>
      <c r="J122" s="102"/>
      <c r="K122" s="244" t="s">
        <v>169</v>
      </c>
      <c r="L122" s="244"/>
      <c r="M122" s="244"/>
      <c r="N122" s="244"/>
      <c r="O122" s="244"/>
      <c r="P122" s="244"/>
      <c r="Q122" s="244"/>
      <c r="R122" s="244"/>
      <c r="S122" s="244"/>
      <c r="T122" s="244"/>
      <c r="U122" s="244"/>
      <c r="V122" s="244"/>
      <c r="W122" s="244"/>
      <c r="X122" s="244"/>
      <c r="Y122" s="244"/>
      <c r="Z122" s="244"/>
      <c r="AA122" s="244"/>
      <c r="AB122" s="244"/>
      <c r="AC122" s="244"/>
      <c r="AD122" s="244"/>
      <c r="AE122" s="244"/>
      <c r="AF122" s="244"/>
      <c r="AG122" s="246">
        <f>'PS09-1 - Orava záložního ...'!K34</f>
        <v>0</v>
      </c>
      <c r="AH122" s="247"/>
      <c r="AI122" s="247"/>
      <c r="AJ122" s="247"/>
      <c r="AK122" s="247"/>
      <c r="AL122" s="247"/>
      <c r="AM122" s="247"/>
      <c r="AN122" s="246">
        <f t="shared" si="0"/>
        <v>0</v>
      </c>
      <c r="AO122" s="247"/>
      <c r="AP122" s="247"/>
      <c r="AQ122" s="103" t="s">
        <v>100</v>
      </c>
      <c r="AR122" s="56"/>
      <c r="AS122" s="104">
        <f>'PS09-1 - Orava záložního ...'!K32</f>
        <v>0</v>
      </c>
      <c r="AT122" s="105">
        <f>'PS09-1 - Orava záložního ...'!K33</f>
        <v>0</v>
      </c>
      <c r="AU122" s="105">
        <v>0</v>
      </c>
      <c r="AV122" s="105">
        <f t="shared" si="1"/>
        <v>0</v>
      </c>
      <c r="AW122" s="106">
        <f>'PS09-1 - Orava záložního ...'!T123</f>
        <v>0</v>
      </c>
      <c r="AX122" s="105">
        <f>'PS09-1 - Orava záložního ...'!K37</f>
        <v>0</v>
      </c>
      <c r="AY122" s="105">
        <f>'PS09-1 - Orava záložního ...'!K38</f>
        <v>0</v>
      </c>
      <c r="AZ122" s="105">
        <f>'PS09-1 - Orava záložního ...'!K39</f>
        <v>0</v>
      </c>
      <c r="BA122" s="105">
        <f>'PS09-1 - Orava záložního ...'!K40</f>
        <v>0</v>
      </c>
      <c r="BB122" s="105">
        <f>'PS09-1 - Orava záložního ...'!F37</f>
        <v>0</v>
      </c>
      <c r="BC122" s="105">
        <f>'PS09-1 - Orava záložního ...'!F38</f>
        <v>0</v>
      </c>
      <c r="BD122" s="105">
        <f>'PS09-1 - Orava záložního ...'!F39</f>
        <v>0</v>
      </c>
      <c r="BE122" s="105">
        <f>'PS09-1 - Orava záložního ...'!F40</f>
        <v>0</v>
      </c>
      <c r="BF122" s="107">
        <f>'PS09-1 - Orava záložního ...'!F41</f>
        <v>0</v>
      </c>
      <c r="BT122" s="108" t="s">
        <v>88</v>
      </c>
      <c r="BV122" s="108" t="s">
        <v>80</v>
      </c>
      <c r="BW122" s="108" t="s">
        <v>170</v>
      </c>
      <c r="BX122" s="108" t="s">
        <v>167</v>
      </c>
      <c r="CL122" s="108" t="s">
        <v>1</v>
      </c>
    </row>
    <row r="123" spans="1:91" s="4" customFormat="1" ht="16.5" customHeight="1">
      <c r="A123" s="89" t="s">
        <v>82</v>
      </c>
      <c r="B123" s="54"/>
      <c r="C123" s="102"/>
      <c r="D123" s="102"/>
      <c r="E123" s="244" t="s">
        <v>171</v>
      </c>
      <c r="F123" s="244"/>
      <c r="G123" s="244"/>
      <c r="H123" s="244"/>
      <c r="I123" s="244"/>
      <c r="J123" s="102"/>
      <c r="K123" s="244" t="s">
        <v>172</v>
      </c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/>
      <c r="AF123" s="244"/>
      <c r="AG123" s="246">
        <f>'PS09-2 - Orava záložního ...'!K34</f>
        <v>0</v>
      </c>
      <c r="AH123" s="247"/>
      <c r="AI123" s="247"/>
      <c r="AJ123" s="247"/>
      <c r="AK123" s="247"/>
      <c r="AL123" s="247"/>
      <c r="AM123" s="247"/>
      <c r="AN123" s="246">
        <f t="shared" si="0"/>
        <v>0</v>
      </c>
      <c r="AO123" s="247"/>
      <c r="AP123" s="247"/>
      <c r="AQ123" s="103" t="s">
        <v>100</v>
      </c>
      <c r="AR123" s="56"/>
      <c r="AS123" s="104">
        <f>'PS09-2 - Orava záložního ...'!K32</f>
        <v>0</v>
      </c>
      <c r="AT123" s="105">
        <f>'PS09-2 - Orava záložního ...'!K33</f>
        <v>0</v>
      </c>
      <c r="AU123" s="105">
        <v>0</v>
      </c>
      <c r="AV123" s="105">
        <f t="shared" si="1"/>
        <v>0</v>
      </c>
      <c r="AW123" s="106">
        <f>'PS09-2 - Orava záložního ...'!T123</f>
        <v>0</v>
      </c>
      <c r="AX123" s="105">
        <f>'PS09-2 - Orava záložního ...'!K37</f>
        <v>0</v>
      </c>
      <c r="AY123" s="105">
        <f>'PS09-2 - Orava záložního ...'!K38</f>
        <v>0</v>
      </c>
      <c r="AZ123" s="105">
        <f>'PS09-2 - Orava záložního ...'!K39</f>
        <v>0</v>
      </c>
      <c r="BA123" s="105">
        <f>'PS09-2 - Orava záložního ...'!K40</f>
        <v>0</v>
      </c>
      <c r="BB123" s="105">
        <f>'PS09-2 - Orava záložního ...'!F37</f>
        <v>0</v>
      </c>
      <c r="BC123" s="105">
        <f>'PS09-2 - Orava záložního ...'!F38</f>
        <v>0</v>
      </c>
      <c r="BD123" s="105">
        <f>'PS09-2 - Orava záložního ...'!F39</f>
        <v>0</v>
      </c>
      <c r="BE123" s="105">
        <f>'PS09-2 - Orava záložního ...'!F40</f>
        <v>0</v>
      </c>
      <c r="BF123" s="107">
        <f>'PS09-2 - Orava záložního ...'!F41</f>
        <v>0</v>
      </c>
      <c r="BT123" s="108" t="s">
        <v>88</v>
      </c>
      <c r="BV123" s="108" t="s">
        <v>80</v>
      </c>
      <c r="BW123" s="108" t="s">
        <v>173</v>
      </c>
      <c r="BX123" s="108" t="s">
        <v>167</v>
      </c>
      <c r="CL123" s="108" t="s">
        <v>1</v>
      </c>
    </row>
    <row r="124" spans="1:91" s="7" customFormat="1" ht="24.75" customHeight="1">
      <c r="B124" s="90"/>
      <c r="C124" s="91"/>
      <c r="D124" s="245" t="s">
        <v>174</v>
      </c>
      <c r="E124" s="245"/>
      <c r="F124" s="245"/>
      <c r="G124" s="245"/>
      <c r="H124" s="245"/>
      <c r="I124" s="92"/>
      <c r="J124" s="245" t="s">
        <v>175</v>
      </c>
      <c r="K124" s="245"/>
      <c r="L124" s="245"/>
      <c r="M124" s="245"/>
      <c r="N124" s="245"/>
      <c r="O124" s="245"/>
      <c r="P124" s="245"/>
      <c r="Q124" s="245"/>
      <c r="R124" s="245"/>
      <c r="S124" s="245"/>
      <c r="T124" s="245"/>
      <c r="U124" s="245"/>
      <c r="V124" s="245"/>
      <c r="W124" s="245"/>
      <c r="X124" s="245"/>
      <c r="Y124" s="245"/>
      <c r="Z124" s="245"/>
      <c r="AA124" s="245"/>
      <c r="AB124" s="245"/>
      <c r="AC124" s="245"/>
      <c r="AD124" s="245"/>
      <c r="AE124" s="245"/>
      <c r="AF124" s="245"/>
      <c r="AG124" s="250">
        <f>ROUND(AG125,2)</f>
        <v>0</v>
      </c>
      <c r="AH124" s="249"/>
      <c r="AI124" s="249"/>
      <c r="AJ124" s="249"/>
      <c r="AK124" s="249"/>
      <c r="AL124" s="249"/>
      <c r="AM124" s="249"/>
      <c r="AN124" s="248">
        <f t="shared" si="0"/>
        <v>0</v>
      </c>
      <c r="AO124" s="249"/>
      <c r="AP124" s="249"/>
      <c r="AQ124" s="93" t="s">
        <v>85</v>
      </c>
      <c r="AR124" s="94"/>
      <c r="AS124" s="100">
        <f>ROUND(AS125,2)</f>
        <v>0</v>
      </c>
      <c r="AT124" s="101">
        <f>ROUND(AT125,2)</f>
        <v>0</v>
      </c>
      <c r="AU124" s="96">
        <f>ROUND(AU125,2)</f>
        <v>0</v>
      </c>
      <c r="AV124" s="96">
        <f t="shared" si="1"/>
        <v>0</v>
      </c>
      <c r="AW124" s="97">
        <f>ROUND(AW125,5)</f>
        <v>0</v>
      </c>
      <c r="AX124" s="96">
        <f>ROUND(BB124*L29,2)</f>
        <v>0</v>
      </c>
      <c r="AY124" s="96">
        <f>ROUND(BC124*L30,2)</f>
        <v>0</v>
      </c>
      <c r="AZ124" s="96">
        <f>ROUND(BD124*L29,2)</f>
        <v>0</v>
      </c>
      <c r="BA124" s="96">
        <f>ROUND(BE124*L30,2)</f>
        <v>0</v>
      </c>
      <c r="BB124" s="96">
        <f>ROUND(BB125,2)</f>
        <v>0</v>
      </c>
      <c r="BC124" s="96">
        <f>ROUND(BC125,2)</f>
        <v>0</v>
      </c>
      <c r="BD124" s="96">
        <f>ROUND(BD125,2)</f>
        <v>0</v>
      </c>
      <c r="BE124" s="96">
        <f>ROUND(BE125,2)</f>
        <v>0</v>
      </c>
      <c r="BF124" s="98">
        <f>ROUND(BF125,2)</f>
        <v>0</v>
      </c>
      <c r="BS124" s="99" t="s">
        <v>77</v>
      </c>
      <c r="BT124" s="99" t="s">
        <v>86</v>
      </c>
      <c r="BU124" s="99" t="s">
        <v>79</v>
      </c>
      <c r="BV124" s="99" t="s">
        <v>80</v>
      </c>
      <c r="BW124" s="99" t="s">
        <v>176</v>
      </c>
      <c r="BX124" s="99" t="s">
        <v>6</v>
      </c>
      <c r="CL124" s="99" t="s">
        <v>1</v>
      </c>
      <c r="CM124" s="99" t="s">
        <v>88</v>
      </c>
    </row>
    <row r="125" spans="1:91" s="4" customFormat="1" ht="23.25" customHeight="1">
      <c r="A125" s="89" t="s">
        <v>82</v>
      </c>
      <c r="B125" s="54"/>
      <c r="C125" s="102"/>
      <c r="D125" s="102"/>
      <c r="E125" s="244" t="s">
        <v>177</v>
      </c>
      <c r="F125" s="244"/>
      <c r="G125" s="244"/>
      <c r="H125" s="244"/>
      <c r="I125" s="244"/>
      <c r="J125" s="102"/>
      <c r="K125" s="244" t="s">
        <v>178</v>
      </c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F125" s="244"/>
      <c r="AG125" s="246">
        <f>'PS10-1 - Technologická čá...'!K34</f>
        <v>0</v>
      </c>
      <c r="AH125" s="247"/>
      <c r="AI125" s="247"/>
      <c r="AJ125" s="247"/>
      <c r="AK125" s="247"/>
      <c r="AL125" s="247"/>
      <c r="AM125" s="247"/>
      <c r="AN125" s="246">
        <f t="shared" si="0"/>
        <v>0</v>
      </c>
      <c r="AO125" s="247"/>
      <c r="AP125" s="247"/>
      <c r="AQ125" s="103" t="s">
        <v>100</v>
      </c>
      <c r="AR125" s="56"/>
      <c r="AS125" s="109">
        <f>'PS10-1 - Technologická čá...'!K32</f>
        <v>0</v>
      </c>
      <c r="AT125" s="110">
        <f>'PS10-1 - Technologická čá...'!K33</f>
        <v>0</v>
      </c>
      <c r="AU125" s="110">
        <v>0</v>
      </c>
      <c r="AV125" s="110">
        <f t="shared" si="1"/>
        <v>0</v>
      </c>
      <c r="AW125" s="111">
        <f>'PS10-1 - Technologická čá...'!T124</f>
        <v>0</v>
      </c>
      <c r="AX125" s="110">
        <f>'PS10-1 - Technologická čá...'!K37</f>
        <v>0</v>
      </c>
      <c r="AY125" s="110">
        <f>'PS10-1 - Technologická čá...'!K38</f>
        <v>0</v>
      </c>
      <c r="AZ125" s="110">
        <f>'PS10-1 - Technologická čá...'!K39</f>
        <v>0</v>
      </c>
      <c r="BA125" s="110">
        <f>'PS10-1 - Technologická čá...'!K40</f>
        <v>0</v>
      </c>
      <c r="BB125" s="110">
        <f>'PS10-1 - Technologická čá...'!F37</f>
        <v>0</v>
      </c>
      <c r="BC125" s="110">
        <f>'PS10-1 - Technologická čá...'!F38</f>
        <v>0</v>
      </c>
      <c r="BD125" s="110">
        <f>'PS10-1 - Technologická čá...'!F39</f>
        <v>0</v>
      </c>
      <c r="BE125" s="110">
        <f>'PS10-1 - Technologická čá...'!F40</f>
        <v>0</v>
      </c>
      <c r="BF125" s="112">
        <f>'PS10-1 - Technologická čá...'!F41</f>
        <v>0</v>
      </c>
      <c r="BT125" s="108" t="s">
        <v>88</v>
      </c>
      <c r="BV125" s="108" t="s">
        <v>80</v>
      </c>
      <c r="BW125" s="108" t="s">
        <v>179</v>
      </c>
      <c r="BX125" s="108" t="s">
        <v>176</v>
      </c>
      <c r="CL125" s="108" t="s">
        <v>1</v>
      </c>
    </row>
    <row r="126" spans="1:91" s="2" customFormat="1" ht="30" customHeight="1">
      <c r="A126" s="30"/>
      <c r="B126" s="31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F126" s="32"/>
      <c r="AG126" s="32"/>
      <c r="AH126" s="32"/>
      <c r="AI126" s="32"/>
      <c r="AJ126" s="32"/>
      <c r="AK126" s="32"/>
      <c r="AL126" s="32"/>
      <c r="AM126" s="32"/>
      <c r="AN126" s="32"/>
      <c r="AO126" s="32"/>
      <c r="AP126" s="32"/>
      <c r="AQ126" s="32"/>
      <c r="AR126" s="35"/>
      <c r="AS126" s="30"/>
      <c r="AT126" s="30"/>
      <c r="AU126" s="30"/>
      <c r="AV126" s="30"/>
      <c r="AW126" s="30"/>
      <c r="AX126" s="30"/>
      <c r="AY126" s="30"/>
      <c r="AZ126" s="30"/>
      <c r="BA126" s="30"/>
      <c r="BB126" s="30"/>
      <c r="BC126" s="30"/>
      <c r="BD126" s="30"/>
      <c r="BE126" s="30"/>
      <c r="BF126" s="30"/>
      <c r="BG126" s="30"/>
    </row>
    <row r="127" spans="1:91" s="2" customFormat="1" ht="6.95" customHeight="1">
      <c r="A127" s="30"/>
      <c r="B127" s="50"/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1"/>
      <c r="O127" s="51"/>
      <c r="P127" s="51"/>
      <c r="Q127" s="51"/>
      <c r="R127" s="51"/>
      <c r="S127" s="51"/>
      <c r="T127" s="51"/>
      <c r="U127" s="51"/>
      <c r="V127" s="51"/>
      <c r="W127" s="51"/>
      <c r="X127" s="51"/>
      <c r="Y127" s="51"/>
      <c r="Z127" s="51"/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35"/>
      <c r="AS127" s="30"/>
      <c r="AT127" s="30"/>
      <c r="AU127" s="30"/>
      <c r="AV127" s="30"/>
      <c r="AW127" s="30"/>
      <c r="AX127" s="30"/>
      <c r="AY127" s="30"/>
      <c r="AZ127" s="30"/>
      <c r="BA127" s="30"/>
      <c r="BB127" s="30"/>
      <c r="BC127" s="30"/>
      <c r="BD127" s="30"/>
      <c r="BE127" s="30"/>
      <c r="BF127" s="30"/>
      <c r="BG127" s="30"/>
    </row>
  </sheetData>
  <sheetProtection algorithmName="SHA-512" hashValue="fSNMkPTe3KXrkHhEffD16KGUvcaOQYRc1X3Q69OoSuNk3nE8KxzPRg8d6etNKD0ZokLavXPfyX0NwimvDSFwag==" saltValue="/V44jwdHWyrkFXw4hqufvIYlT/YXhyjO4S+RWMxOs3QZXH7FkhLeqHdS13eNhaGgvQ85YcMOM/Ospoq9sSwIaA==" spinCount="100000" sheet="1" objects="1" scenarios="1" formatColumns="0" formatRows="0"/>
  <mergeCells count="162">
    <mergeCell ref="AK35:AO35"/>
    <mergeCell ref="X35:AB35"/>
    <mergeCell ref="AR2:BG2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J103:AF103"/>
    <mergeCell ref="D103:H103"/>
    <mergeCell ref="AM87:AN87"/>
    <mergeCell ref="AM89:AP89"/>
    <mergeCell ref="AS89:AT91"/>
    <mergeCell ref="AM90:AP90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8:AM98"/>
    <mergeCell ref="AN98:AP98"/>
    <mergeCell ref="AG99:AM99"/>
    <mergeCell ref="AN99:AP99"/>
    <mergeCell ref="AG100:AM100"/>
    <mergeCell ref="AN100:AP100"/>
    <mergeCell ref="AG94:AM94"/>
    <mergeCell ref="AN94:AP94"/>
    <mergeCell ref="J98:AF98"/>
    <mergeCell ref="D98:H98"/>
    <mergeCell ref="E99:I99"/>
    <mergeCell ref="K99:AF99"/>
    <mergeCell ref="K100:AF100"/>
    <mergeCell ref="E100:I100"/>
    <mergeCell ref="K101:AF101"/>
    <mergeCell ref="E101:I101"/>
    <mergeCell ref="E102:I102"/>
    <mergeCell ref="K102:AF102"/>
    <mergeCell ref="L85:AO85"/>
    <mergeCell ref="I92:AF92"/>
    <mergeCell ref="C92:G92"/>
    <mergeCell ref="D95:H95"/>
    <mergeCell ref="J95:AF95"/>
    <mergeCell ref="J96:AF96"/>
    <mergeCell ref="D96:H96"/>
    <mergeCell ref="D97:H97"/>
    <mergeCell ref="J97:AF97"/>
    <mergeCell ref="AN121:AP121"/>
    <mergeCell ref="AG121:AM121"/>
    <mergeCell ref="AN122:AP122"/>
    <mergeCell ref="AG122:AM122"/>
    <mergeCell ref="AN123:AP123"/>
    <mergeCell ref="AG123:AM123"/>
    <mergeCell ref="AN124:AP124"/>
    <mergeCell ref="AG124:AM124"/>
    <mergeCell ref="AN125:AP125"/>
    <mergeCell ref="AG125:AM125"/>
    <mergeCell ref="AN116:AP116"/>
    <mergeCell ref="AG116:AM116"/>
    <mergeCell ref="AN117:AP117"/>
    <mergeCell ref="AG117:AM117"/>
    <mergeCell ref="AN118:AP118"/>
    <mergeCell ref="AG118:AM118"/>
    <mergeCell ref="AN119:AP119"/>
    <mergeCell ref="AG119:AM119"/>
    <mergeCell ref="AN120:AP120"/>
    <mergeCell ref="AG120:AM120"/>
    <mergeCell ref="AG111:AM111"/>
    <mergeCell ref="AN111:AP111"/>
    <mergeCell ref="AG112:AM112"/>
    <mergeCell ref="AN112:AP112"/>
    <mergeCell ref="AG113:AM113"/>
    <mergeCell ref="AN113:AP113"/>
    <mergeCell ref="AN114:AP114"/>
    <mergeCell ref="AG114:AM114"/>
    <mergeCell ref="AG115:AM115"/>
    <mergeCell ref="AN115:AP115"/>
    <mergeCell ref="D124:H124"/>
    <mergeCell ref="J124:AF124"/>
    <mergeCell ref="E125:I125"/>
    <mergeCell ref="K125:AF125"/>
    <mergeCell ref="AG101:AM101"/>
    <mergeCell ref="AN101:AP101"/>
    <mergeCell ref="AG102:AM102"/>
    <mergeCell ref="AN102:AP102"/>
    <mergeCell ref="AN103:AP103"/>
    <mergeCell ref="AG103:AM103"/>
    <mergeCell ref="AG104:AM104"/>
    <mergeCell ref="AN104:AP104"/>
    <mergeCell ref="AN105:AP105"/>
    <mergeCell ref="AG105:AM105"/>
    <mergeCell ref="AN106:AP106"/>
    <mergeCell ref="AG106:AM106"/>
    <mergeCell ref="AG107:AM107"/>
    <mergeCell ref="AN107:AP107"/>
    <mergeCell ref="AN108:AP108"/>
    <mergeCell ref="AG108:AM108"/>
    <mergeCell ref="AN109:AP109"/>
    <mergeCell ref="AG109:AM109"/>
    <mergeCell ref="AG110:AM110"/>
    <mergeCell ref="AN110:AP110"/>
    <mergeCell ref="E119:I119"/>
    <mergeCell ref="K119:AF119"/>
    <mergeCell ref="E120:I120"/>
    <mergeCell ref="K120:AF120"/>
    <mergeCell ref="D121:H121"/>
    <mergeCell ref="J121:AF121"/>
    <mergeCell ref="E122:I122"/>
    <mergeCell ref="K122:AF122"/>
    <mergeCell ref="E123:I123"/>
    <mergeCell ref="K123:AF123"/>
    <mergeCell ref="E114:I114"/>
    <mergeCell ref="K114:AF114"/>
    <mergeCell ref="K115:AF115"/>
    <mergeCell ref="E115:I115"/>
    <mergeCell ref="K116:AF116"/>
    <mergeCell ref="E116:I116"/>
    <mergeCell ref="K117:AF117"/>
    <mergeCell ref="E117:I117"/>
    <mergeCell ref="K118:AF118"/>
    <mergeCell ref="E118:I118"/>
    <mergeCell ref="J109:AF109"/>
    <mergeCell ref="D109:H109"/>
    <mergeCell ref="E110:I110"/>
    <mergeCell ref="K110:AF110"/>
    <mergeCell ref="D111:H111"/>
    <mergeCell ref="J111:AF111"/>
    <mergeCell ref="K112:AF112"/>
    <mergeCell ref="E112:I112"/>
    <mergeCell ref="D113:H113"/>
    <mergeCell ref="J113:AF113"/>
    <mergeCell ref="E104:I104"/>
    <mergeCell ref="K104:AF104"/>
    <mergeCell ref="E105:I105"/>
    <mergeCell ref="K105:AF105"/>
    <mergeCell ref="E106:I106"/>
    <mergeCell ref="K106:AF106"/>
    <mergeCell ref="K107:AF107"/>
    <mergeCell ref="E107:I107"/>
    <mergeCell ref="K108:AF108"/>
    <mergeCell ref="E108:I108"/>
  </mergeCells>
  <hyperlinks>
    <hyperlink ref="A95" location="'PS01 - Oprava staničních ...'!C2" display="/"/>
    <hyperlink ref="A96" location="'PS02 - Oprava vypínačů vn...'!C2" display="/"/>
    <hyperlink ref="A97" location="'PS03 - Oprava vypínačů vn...'!C2" display="/"/>
    <hyperlink ref="A99" location="'PS04-1 - STS Bohuňovice'!C2" display="/"/>
    <hyperlink ref="A100" location="'PS04-2 - STS Blatec'!C2" display="/"/>
    <hyperlink ref="A101" location="'PS04-3 - ŽSt. Hranice na ...'!C2" display="/"/>
    <hyperlink ref="A102" location="'PS04-4 - TS7 Přerov'!C2" display="/"/>
    <hyperlink ref="A104" location="'PS05-1 - Profylaktické pr...'!C2" display="/"/>
    <hyperlink ref="A105" location="'PS05-2 - Profylaktické pr...'!C2" display="/"/>
    <hyperlink ref="A106" location="'PS05-3 - Profylaktické pr...'!C2" display="/"/>
    <hyperlink ref="A107" location="'PS05-4 - Profylaktické pr...'!C2" display="/"/>
    <hyperlink ref="A108" location="'PS05-5 - Profylaktické pr...'!C2" display="/"/>
    <hyperlink ref="A110" location="'PS06-1 - Oprava NZEE v žs...'!C2" display="/"/>
    <hyperlink ref="A112" location="'PS07-1 - Oprava osvětlení'!C2" display="/"/>
    <hyperlink ref="A114" location="'PS08-1 - žst. Mohelnice'!C2" display="/"/>
    <hyperlink ref="A115" location="'PS08-2 - žst. Moravičany'!C2" display="/"/>
    <hyperlink ref="A116" location="'PS08-3 - žst. Štěpánov'!C2" display="/"/>
    <hyperlink ref="A117" location="'PS08-4 - žst. Grygov'!C2" display="/"/>
    <hyperlink ref="A118" location="'PS08-5 - žst. Brodek u Př...'!C2" display="/"/>
    <hyperlink ref="A119" location="'PS08-6 - žst. Bojkovice'!C2" display="/"/>
    <hyperlink ref="A120" location="'PS08-7 - žst. Kunovice'!C2" display="/"/>
    <hyperlink ref="A122" location="'PS09-1 - Orava záložního ...'!C2" display="/"/>
    <hyperlink ref="A123" location="'PS09-2 - Orava záložního ...'!C2" display="/"/>
    <hyperlink ref="A125" location="'PS10-1 - Technologická čá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8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13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3"/>
      <c r="J2" s="113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T2" s="14" t="s">
        <v>119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6"/>
      <c r="J3" s="116"/>
      <c r="K3" s="115"/>
      <c r="L3" s="115"/>
      <c r="M3" s="17"/>
      <c r="AT3" s="14" t="s">
        <v>88</v>
      </c>
    </row>
    <row r="4" spans="1:46" s="1" customFormat="1" ht="24.95" customHeight="1">
      <c r="B4" s="17"/>
      <c r="D4" s="117" t="s">
        <v>180</v>
      </c>
      <c r="I4" s="113"/>
      <c r="J4" s="113"/>
      <c r="M4" s="17"/>
      <c r="N4" s="118" t="s">
        <v>11</v>
      </c>
      <c r="AT4" s="14" t="s">
        <v>4</v>
      </c>
    </row>
    <row r="5" spans="1:46" s="1" customFormat="1" ht="6.95" customHeight="1">
      <c r="B5" s="17"/>
      <c r="I5" s="113"/>
      <c r="J5" s="113"/>
      <c r="M5" s="17"/>
    </row>
    <row r="6" spans="1:46" s="1" customFormat="1" ht="12" customHeight="1">
      <c r="B6" s="17"/>
      <c r="D6" s="119" t="s">
        <v>17</v>
      </c>
      <c r="I6" s="113"/>
      <c r="J6" s="113"/>
      <c r="M6" s="17"/>
    </row>
    <row r="7" spans="1:46" s="1" customFormat="1" ht="16.5" customHeight="1">
      <c r="B7" s="17"/>
      <c r="E7" s="289" t="str">
        <f>'Rekapitulace stavby'!K6</f>
        <v>Údržba, opravy a odstraňování závad u SEE 2020</v>
      </c>
      <c r="F7" s="290"/>
      <c r="G7" s="290"/>
      <c r="H7" s="290"/>
      <c r="I7" s="113"/>
      <c r="J7" s="113"/>
      <c r="M7" s="17"/>
    </row>
    <row r="8" spans="1:46" s="1" customFormat="1" ht="12" customHeight="1">
      <c r="B8" s="17"/>
      <c r="D8" s="119" t="s">
        <v>181</v>
      </c>
      <c r="I8" s="113"/>
      <c r="J8" s="113"/>
      <c r="M8" s="17"/>
    </row>
    <row r="9" spans="1:46" s="2" customFormat="1" ht="16.5" customHeight="1">
      <c r="A9" s="30"/>
      <c r="B9" s="35"/>
      <c r="C9" s="30"/>
      <c r="D9" s="30"/>
      <c r="E9" s="289" t="s">
        <v>373</v>
      </c>
      <c r="F9" s="292"/>
      <c r="G9" s="292"/>
      <c r="H9" s="292"/>
      <c r="I9" s="120"/>
      <c r="J9" s="120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19" t="s">
        <v>341</v>
      </c>
      <c r="E10" s="30"/>
      <c r="F10" s="30"/>
      <c r="G10" s="30"/>
      <c r="H10" s="30"/>
      <c r="I10" s="120"/>
      <c r="J10" s="120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5"/>
      <c r="C11" s="30"/>
      <c r="D11" s="30"/>
      <c r="E11" s="291" t="s">
        <v>394</v>
      </c>
      <c r="F11" s="292"/>
      <c r="G11" s="292"/>
      <c r="H11" s="292"/>
      <c r="I11" s="120"/>
      <c r="J11" s="120"/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5"/>
      <c r="C12" s="30"/>
      <c r="D12" s="30"/>
      <c r="E12" s="30"/>
      <c r="F12" s="30"/>
      <c r="G12" s="30"/>
      <c r="H12" s="30"/>
      <c r="I12" s="120"/>
      <c r="J12" s="120"/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5"/>
      <c r="C13" s="30"/>
      <c r="D13" s="119" t="s">
        <v>19</v>
      </c>
      <c r="E13" s="30"/>
      <c r="F13" s="108" t="s">
        <v>1</v>
      </c>
      <c r="G13" s="30"/>
      <c r="H13" s="30"/>
      <c r="I13" s="121" t="s">
        <v>20</v>
      </c>
      <c r="J13" s="122" t="s">
        <v>1</v>
      </c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9" t="s">
        <v>21</v>
      </c>
      <c r="E14" s="30"/>
      <c r="F14" s="108" t="s">
        <v>22</v>
      </c>
      <c r="G14" s="30"/>
      <c r="H14" s="30"/>
      <c r="I14" s="121" t="s">
        <v>23</v>
      </c>
      <c r="J14" s="123">
        <f>'Rekapitulace stavby'!AN8</f>
        <v>0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5"/>
      <c r="C15" s="30"/>
      <c r="D15" s="30"/>
      <c r="E15" s="30"/>
      <c r="F15" s="30"/>
      <c r="G15" s="30"/>
      <c r="H15" s="30"/>
      <c r="I15" s="120"/>
      <c r="J15" s="120"/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5"/>
      <c r="C16" s="30"/>
      <c r="D16" s="119" t="s">
        <v>24</v>
      </c>
      <c r="E16" s="30"/>
      <c r="F16" s="30"/>
      <c r="G16" s="30"/>
      <c r="H16" s="30"/>
      <c r="I16" s="121" t="s">
        <v>25</v>
      </c>
      <c r="J16" s="122" t="str">
        <f>IF('Rekapitulace stavby'!AN10="","",'Rekapitulace stavby'!AN10)</f>
        <v>70994234</v>
      </c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5"/>
      <c r="C17" s="30"/>
      <c r="D17" s="30"/>
      <c r="E17" s="108" t="str">
        <f>IF('Rekapitulace stavby'!E11="","",'Rekapitulace stavby'!E11)</f>
        <v>Správa železnic, státní organizace</v>
      </c>
      <c r="F17" s="30"/>
      <c r="G17" s="30"/>
      <c r="H17" s="30"/>
      <c r="I17" s="121" t="s">
        <v>28</v>
      </c>
      <c r="J17" s="122" t="str">
        <f>IF('Rekapitulace stavby'!AN11="","",'Rekapitulace stavby'!AN11)</f>
        <v>CZ70994234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5"/>
      <c r="C18" s="30"/>
      <c r="D18" s="30"/>
      <c r="E18" s="30"/>
      <c r="F18" s="30"/>
      <c r="G18" s="30"/>
      <c r="H18" s="30"/>
      <c r="I18" s="120"/>
      <c r="J18" s="120"/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5"/>
      <c r="C19" s="30"/>
      <c r="D19" s="119" t="s">
        <v>30</v>
      </c>
      <c r="E19" s="30"/>
      <c r="F19" s="30"/>
      <c r="G19" s="30"/>
      <c r="H19" s="30"/>
      <c r="I19" s="121" t="s">
        <v>25</v>
      </c>
      <c r="J19" s="27" t="str">
        <f>'Rekapitulace stavby'!AN13</f>
        <v>Vyplň údaj</v>
      </c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5"/>
      <c r="C20" s="30"/>
      <c r="D20" s="30"/>
      <c r="E20" s="293" t="str">
        <f>'Rekapitulace stavby'!E14</f>
        <v>Vyplň údaj</v>
      </c>
      <c r="F20" s="294"/>
      <c r="G20" s="294"/>
      <c r="H20" s="294"/>
      <c r="I20" s="121" t="s">
        <v>28</v>
      </c>
      <c r="J20" s="27" t="str">
        <f>'Rekapitulace stavby'!AN14</f>
        <v>Vyplň údaj</v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5"/>
      <c r="C21" s="30"/>
      <c r="D21" s="30"/>
      <c r="E21" s="30"/>
      <c r="F21" s="30"/>
      <c r="G21" s="30"/>
      <c r="H21" s="30"/>
      <c r="I21" s="120"/>
      <c r="J21" s="120"/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5"/>
      <c r="C22" s="30"/>
      <c r="D22" s="119" t="s">
        <v>32</v>
      </c>
      <c r="E22" s="30"/>
      <c r="F22" s="30"/>
      <c r="G22" s="30"/>
      <c r="H22" s="30"/>
      <c r="I22" s="121" t="s">
        <v>25</v>
      </c>
      <c r="J22" s="122" t="str">
        <f>IF('Rekapitulace stavby'!AN16="","",'Rekapitulace stavby'!AN16)</f>
        <v/>
      </c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5"/>
      <c r="C23" s="30"/>
      <c r="D23" s="30"/>
      <c r="E23" s="108" t="str">
        <f>IF('Rekapitulace stavby'!E17="","",'Rekapitulace stavby'!E17)</f>
        <v xml:space="preserve"> </v>
      </c>
      <c r="F23" s="30"/>
      <c r="G23" s="30"/>
      <c r="H23" s="30"/>
      <c r="I23" s="121" t="s">
        <v>28</v>
      </c>
      <c r="J23" s="122" t="str">
        <f>IF('Rekapitulace stavby'!AN17="","",'Rekapitulace stavby'!AN17)</f>
        <v/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5"/>
      <c r="C24" s="30"/>
      <c r="D24" s="30"/>
      <c r="E24" s="30"/>
      <c r="F24" s="30"/>
      <c r="G24" s="30"/>
      <c r="H24" s="30"/>
      <c r="I24" s="120"/>
      <c r="J24" s="120"/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5"/>
      <c r="C25" s="30"/>
      <c r="D25" s="119" t="s">
        <v>34</v>
      </c>
      <c r="E25" s="30"/>
      <c r="F25" s="30"/>
      <c r="G25" s="30"/>
      <c r="H25" s="30"/>
      <c r="I25" s="121" t="s">
        <v>25</v>
      </c>
      <c r="J25" s="122" t="str">
        <f>IF('Rekapitulace stavby'!AN19="","",'Rekapitulace stavby'!AN19)</f>
        <v/>
      </c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5"/>
      <c r="C26" s="30"/>
      <c r="D26" s="30"/>
      <c r="E26" s="108" t="str">
        <f>IF('Rekapitulace stavby'!E20="","",'Rekapitulace stavby'!E20)</f>
        <v xml:space="preserve"> </v>
      </c>
      <c r="F26" s="30"/>
      <c r="G26" s="30"/>
      <c r="H26" s="30"/>
      <c r="I26" s="121" t="s">
        <v>28</v>
      </c>
      <c r="J26" s="122" t="str">
        <f>IF('Rekapitulace stavby'!AN20="","",'Rekapitulace stavby'!AN20)</f>
        <v/>
      </c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30"/>
      <c r="E27" s="30"/>
      <c r="F27" s="30"/>
      <c r="G27" s="30"/>
      <c r="H27" s="30"/>
      <c r="I27" s="120"/>
      <c r="J27" s="120"/>
      <c r="K27" s="30"/>
      <c r="L27" s="30"/>
      <c r="M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5"/>
      <c r="C28" s="30"/>
      <c r="D28" s="119" t="s">
        <v>35</v>
      </c>
      <c r="E28" s="30"/>
      <c r="F28" s="30"/>
      <c r="G28" s="30"/>
      <c r="H28" s="30"/>
      <c r="I28" s="120"/>
      <c r="J28" s="120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124"/>
      <c r="B29" s="125"/>
      <c r="C29" s="124"/>
      <c r="D29" s="124"/>
      <c r="E29" s="295" t="s">
        <v>1</v>
      </c>
      <c r="F29" s="295"/>
      <c r="G29" s="295"/>
      <c r="H29" s="295"/>
      <c r="I29" s="126"/>
      <c r="J29" s="126"/>
      <c r="K29" s="124"/>
      <c r="L29" s="124"/>
      <c r="M29" s="127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pans="1:31" s="2" customFormat="1" ht="6.95" customHeight="1">
      <c r="A30" s="30"/>
      <c r="B30" s="35"/>
      <c r="C30" s="30"/>
      <c r="D30" s="30"/>
      <c r="E30" s="30"/>
      <c r="F30" s="30"/>
      <c r="G30" s="30"/>
      <c r="H30" s="30"/>
      <c r="I30" s="120"/>
      <c r="J30" s="120"/>
      <c r="K30" s="30"/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28"/>
      <c r="E31" s="128"/>
      <c r="F31" s="128"/>
      <c r="G31" s="128"/>
      <c r="H31" s="128"/>
      <c r="I31" s="129"/>
      <c r="J31" s="129"/>
      <c r="K31" s="128"/>
      <c r="L31" s="128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2.75">
      <c r="A32" s="30"/>
      <c r="B32" s="35"/>
      <c r="C32" s="30"/>
      <c r="D32" s="30"/>
      <c r="E32" s="119" t="s">
        <v>183</v>
      </c>
      <c r="F32" s="30"/>
      <c r="G32" s="30"/>
      <c r="H32" s="30"/>
      <c r="I32" s="120"/>
      <c r="J32" s="120"/>
      <c r="K32" s="130">
        <f>I98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2.75">
      <c r="A33" s="30"/>
      <c r="B33" s="35"/>
      <c r="C33" s="30"/>
      <c r="D33" s="30"/>
      <c r="E33" s="119" t="s">
        <v>184</v>
      </c>
      <c r="F33" s="30"/>
      <c r="G33" s="30"/>
      <c r="H33" s="30"/>
      <c r="I33" s="120"/>
      <c r="J33" s="120"/>
      <c r="K33" s="130">
        <f>J98</f>
        <v>0</v>
      </c>
      <c r="L33" s="30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25.35" customHeight="1">
      <c r="A34" s="30"/>
      <c r="B34" s="35"/>
      <c r="C34" s="30"/>
      <c r="D34" s="131" t="s">
        <v>36</v>
      </c>
      <c r="E34" s="30"/>
      <c r="F34" s="30"/>
      <c r="G34" s="30"/>
      <c r="H34" s="30"/>
      <c r="I34" s="120"/>
      <c r="J34" s="120"/>
      <c r="K34" s="132">
        <f>ROUND(K121, 2)</f>
        <v>0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6.95" customHeight="1">
      <c r="A35" s="30"/>
      <c r="B35" s="35"/>
      <c r="C35" s="30"/>
      <c r="D35" s="128"/>
      <c r="E35" s="128"/>
      <c r="F35" s="128"/>
      <c r="G35" s="128"/>
      <c r="H35" s="128"/>
      <c r="I35" s="129"/>
      <c r="J35" s="129"/>
      <c r="K35" s="128"/>
      <c r="L35" s="128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30"/>
      <c r="F36" s="133" t="s">
        <v>38</v>
      </c>
      <c r="G36" s="30"/>
      <c r="H36" s="30"/>
      <c r="I36" s="134" t="s">
        <v>37</v>
      </c>
      <c r="J36" s="120"/>
      <c r="K36" s="133" t="s">
        <v>39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customHeight="1">
      <c r="A37" s="30"/>
      <c r="B37" s="35"/>
      <c r="C37" s="30"/>
      <c r="D37" s="135" t="s">
        <v>40</v>
      </c>
      <c r="E37" s="119" t="s">
        <v>41</v>
      </c>
      <c r="F37" s="130">
        <f>ROUND((SUM(BE121:BE137)),  2)</f>
        <v>0</v>
      </c>
      <c r="G37" s="30"/>
      <c r="H37" s="30"/>
      <c r="I37" s="136">
        <v>0.21</v>
      </c>
      <c r="J37" s="120"/>
      <c r="K37" s="130">
        <f>ROUND(((SUM(BE121:BE137))*I37),  2)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5"/>
      <c r="C38" s="30"/>
      <c r="D38" s="30"/>
      <c r="E38" s="119" t="s">
        <v>42</v>
      </c>
      <c r="F38" s="130">
        <f>ROUND((SUM(BF121:BF137)),  2)</f>
        <v>0</v>
      </c>
      <c r="G38" s="30"/>
      <c r="H38" s="30"/>
      <c r="I38" s="136">
        <v>0.15</v>
      </c>
      <c r="J38" s="120"/>
      <c r="K38" s="130">
        <f>ROUND(((SUM(BF121:BF137))*I38),  2)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9" t="s">
        <v>43</v>
      </c>
      <c r="F39" s="130">
        <f>ROUND((SUM(BG121:BG137)),  2)</f>
        <v>0</v>
      </c>
      <c r="G39" s="30"/>
      <c r="H39" s="30"/>
      <c r="I39" s="136">
        <v>0.21</v>
      </c>
      <c r="J39" s="120"/>
      <c r="K39" s="130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5"/>
      <c r="C40" s="30"/>
      <c r="D40" s="30"/>
      <c r="E40" s="119" t="s">
        <v>44</v>
      </c>
      <c r="F40" s="130">
        <f>ROUND((SUM(BH121:BH137)),  2)</f>
        <v>0</v>
      </c>
      <c r="G40" s="30"/>
      <c r="H40" s="30"/>
      <c r="I40" s="136">
        <v>0.15</v>
      </c>
      <c r="J40" s="120"/>
      <c r="K40" s="130">
        <f>0</f>
        <v>0</v>
      </c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14.45" hidden="1" customHeight="1">
      <c r="A41" s="30"/>
      <c r="B41" s="35"/>
      <c r="C41" s="30"/>
      <c r="D41" s="30"/>
      <c r="E41" s="119" t="s">
        <v>45</v>
      </c>
      <c r="F41" s="130">
        <f>ROUND((SUM(BI121:BI137)),  2)</f>
        <v>0</v>
      </c>
      <c r="G41" s="30"/>
      <c r="H41" s="30"/>
      <c r="I41" s="136">
        <v>0</v>
      </c>
      <c r="J41" s="120"/>
      <c r="K41" s="130">
        <f>0</f>
        <v>0</v>
      </c>
      <c r="L41" s="30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6.95" customHeight="1">
      <c r="A42" s="30"/>
      <c r="B42" s="35"/>
      <c r="C42" s="30"/>
      <c r="D42" s="30"/>
      <c r="E42" s="30"/>
      <c r="F42" s="30"/>
      <c r="G42" s="30"/>
      <c r="H42" s="30"/>
      <c r="I42" s="120"/>
      <c r="J42" s="120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2" customFormat="1" ht="25.35" customHeight="1">
      <c r="A43" s="30"/>
      <c r="B43" s="35"/>
      <c r="C43" s="137"/>
      <c r="D43" s="138" t="s">
        <v>46</v>
      </c>
      <c r="E43" s="139"/>
      <c r="F43" s="139"/>
      <c r="G43" s="140" t="s">
        <v>47</v>
      </c>
      <c r="H43" s="141" t="s">
        <v>48</v>
      </c>
      <c r="I43" s="142"/>
      <c r="J43" s="142"/>
      <c r="K43" s="143">
        <f>SUM(K34:K41)</f>
        <v>0</v>
      </c>
      <c r="L43" s="144"/>
      <c r="M43" s="47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2" customFormat="1" ht="14.45" customHeight="1">
      <c r="A44" s="30"/>
      <c r="B44" s="35"/>
      <c r="C44" s="30"/>
      <c r="D44" s="30"/>
      <c r="E44" s="30"/>
      <c r="F44" s="30"/>
      <c r="G44" s="30"/>
      <c r="H44" s="30"/>
      <c r="I44" s="120"/>
      <c r="J44" s="120"/>
      <c r="K44" s="30"/>
      <c r="L44" s="30"/>
      <c r="M44" s="47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1" customFormat="1" ht="14.45" customHeight="1">
      <c r="B45" s="17"/>
      <c r="I45" s="113"/>
      <c r="J45" s="113"/>
      <c r="M45" s="17"/>
    </row>
    <row r="46" spans="1:31" s="1" customFormat="1" ht="14.45" customHeight="1">
      <c r="B46" s="17"/>
      <c r="I46" s="113"/>
      <c r="J46" s="113"/>
      <c r="M46" s="17"/>
    </row>
    <row r="47" spans="1:31" s="1" customFormat="1" ht="14.45" customHeight="1">
      <c r="B47" s="17"/>
      <c r="I47" s="113"/>
      <c r="J47" s="113"/>
      <c r="M47" s="17"/>
    </row>
    <row r="48" spans="1:31" s="1" customFormat="1" ht="14.45" customHeight="1">
      <c r="B48" s="17"/>
      <c r="I48" s="113"/>
      <c r="J48" s="113"/>
      <c r="M48" s="17"/>
    </row>
    <row r="49" spans="1:31" s="1" customFormat="1" ht="14.45" customHeight="1">
      <c r="B49" s="17"/>
      <c r="I49" s="113"/>
      <c r="J49" s="113"/>
      <c r="M49" s="17"/>
    </row>
    <row r="50" spans="1:31" s="2" customFormat="1" ht="14.45" customHeight="1">
      <c r="B50" s="47"/>
      <c r="D50" s="145" t="s">
        <v>49</v>
      </c>
      <c r="E50" s="146"/>
      <c r="F50" s="146"/>
      <c r="G50" s="145" t="s">
        <v>50</v>
      </c>
      <c r="H50" s="146"/>
      <c r="I50" s="147"/>
      <c r="J50" s="147"/>
      <c r="K50" s="146"/>
      <c r="L50" s="146"/>
      <c r="M50" s="47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0"/>
      <c r="B61" s="35"/>
      <c r="C61" s="30"/>
      <c r="D61" s="148" t="s">
        <v>51</v>
      </c>
      <c r="E61" s="149"/>
      <c r="F61" s="150" t="s">
        <v>52</v>
      </c>
      <c r="G61" s="148" t="s">
        <v>51</v>
      </c>
      <c r="H61" s="149"/>
      <c r="I61" s="151"/>
      <c r="J61" s="152" t="s">
        <v>52</v>
      </c>
      <c r="K61" s="149"/>
      <c r="L61" s="149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0"/>
      <c r="B65" s="35"/>
      <c r="C65" s="30"/>
      <c r="D65" s="145" t="s">
        <v>53</v>
      </c>
      <c r="E65" s="153"/>
      <c r="F65" s="153"/>
      <c r="G65" s="145" t="s">
        <v>54</v>
      </c>
      <c r="H65" s="153"/>
      <c r="I65" s="154"/>
      <c r="J65" s="154"/>
      <c r="K65" s="153"/>
      <c r="L65" s="153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0"/>
      <c r="B76" s="35"/>
      <c r="C76" s="30"/>
      <c r="D76" s="148" t="s">
        <v>51</v>
      </c>
      <c r="E76" s="149"/>
      <c r="F76" s="150" t="s">
        <v>52</v>
      </c>
      <c r="G76" s="148" t="s">
        <v>51</v>
      </c>
      <c r="H76" s="149"/>
      <c r="I76" s="151"/>
      <c r="J76" s="152" t="s">
        <v>52</v>
      </c>
      <c r="K76" s="149"/>
      <c r="L76" s="149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55"/>
      <c r="C77" s="156"/>
      <c r="D77" s="156"/>
      <c r="E77" s="156"/>
      <c r="F77" s="156"/>
      <c r="G77" s="156"/>
      <c r="H77" s="156"/>
      <c r="I77" s="157"/>
      <c r="J77" s="157"/>
      <c r="K77" s="156"/>
      <c r="L77" s="156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158"/>
      <c r="C81" s="159"/>
      <c r="D81" s="159"/>
      <c r="E81" s="159"/>
      <c r="F81" s="159"/>
      <c r="G81" s="159"/>
      <c r="H81" s="159"/>
      <c r="I81" s="160"/>
      <c r="J81" s="160"/>
      <c r="K81" s="159"/>
      <c r="L81" s="159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0" t="s">
        <v>185</v>
      </c>
      <c r="D82" s="32"/>
      <c r="E82" s="32"/>
      <c r="F82" s="32"/>
      <c r="G82" s="32"/>
      <c r="H82" s="32"/>
      <c r="I82" s="120"/>
      <c r="J82" s="120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20"/>
      <c r="J83" s="120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6" t="s">
        <v>17</v>
      </c>
      <c r="D84" s="32"/>
      <c r="E84" s="32"/>
      <c r="F84" s="32"/>
      <c r="G84" s="32"/>
      <c r="H84" s="32"/>
      <c r="I84" s="120"/>
      <c r="J84" s="120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2"/>
      <c r="D85" s="32"/>
      <c r="E85" s="296" t="str">
        <f>E7</f>
        <v>Údržba, opravy a odstraňování závad u SEE 2020</v>
      </c>
      <c r="F85" s="297"/>
      <c r="G85" s="297"/>
      <c r="H85" s="297"/>
      <c r="I85" s="120"/>
      <c r="J85" s="120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18"/>
      <c r="C86" s="26" t="s">
        <v>181</v>
      </c>
      <c r="D86" s="19"/>
      <c r="E86" s="19"/>
      <c r="F86" s="19"/>
      <c r="G86" s="19"/>
      <c r="H86" s="19"/>
      <c r="I86" s="113"/>
      <c r="J86" s="113"/>
      <c r="K86" s="19"/>
      <c r="L86" s="19"/>
      <c r="M86" s="17"/>
    </row>
    <row r="87" spans="1:31" s="2" customFormat="1" ht="16.5" customHeight="1">
      <c r="A87" s="30"/>
      <c r="B87" s="31"/>
      <c r="C87" s="32"/>
      <c r="D87" s="32"/>
      <c r="E87" s="296" t="s">
        <v>373</v>
      </c>
      <c r="F87" s="298"/>
      <c r="G87" s="298"/>
      <c r="H87" s="298"/>
      <c r="I87" s="120"/>
      <c r="J87" s="120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6" t="s">
        <v>341</v>
      </c>
      <c r="D88" s="32"/>
      <c r="E88" s="32"/>
      <c r="F88" s="32"/>
      <c r="G88" s="32"/>
      <c r="H88" s="32"/>
      <c r="I88" s="120"/>
      <c r="J88" s="120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2"/>
      <c r="D89" s="32"/>
      <c r="E89" s="251" t="str">
        <f>E11</f>
        <v>PS05-2 - Profylaktické prohlídky v obvodu OE Olomouc</v>
      </c>
      <c r="F89" s="298"/>
      <c r="G89" s="298"/>
      <c r="H89" s="298"/>
      <c r="I89" s="120"/>
      <c r="J89" s="120"/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20"/>
      <c r="J90" s="120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6" t="s">
        <v>21</v>
      </c>
      <c r="D91" s="32"/>
      <c r="E91" s="32"/>
      <c r="F91" s="24" t="str">
        <f>F14</f>
        <v>OŘ Olomouc</v>
      </c>
      <c r="G91" s="32"/>
      <c r="H91" s="32"/>
      <c r="I91" s="121" t="s">
        <v>23</v>
      </c>
      <c r="J91" s="123">
        <f>IF(J14="","",J14)</f>
        <v>0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2"/>
      <c r="D92" s="32"/>
      <c r="E92" s="32"/>
      <c r="F92" s="32"/>
      <c r="G92" s="32"/>
      <c r="H92" s="32"/>
      <c r="I92" s="120"/>
      <c r="J92" s="120"/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6" t="s">
        <v>24</v>
      </c>
      <c r="D93" s="32"/>
      <c r="E93" s="32"/>
      <c r="F93" s="24" t="str">
        <f>E17</f>
        <v>Správa železnic, státní organizace</v>
      </c>
      <c r="G93" s="32"/>
      <c r="H93" s="32"/>
      <c r="I93" s="121" t="s">
        <v>32</v>
      </c>
      <c r="J93" s="161" t="str">
        <f>E23</f>
        <v xml:space="preserve"> </v>
      </c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6" t="s">
        <v>30</v>
      </c>
      <c r="D94" s="32"/>
      <c r="E94" s="32"/>
      <c r="F94" s="24" t="str">
        <f>IF(E20="","",E20)</f>
        <v>Vyplň údaj</v>
      </c>
      <c r="G94" s="32"/>
      <c r="H94" s="32"/>
      <c r="I94" s="121" t="s">
        <v>34</v>
      </c>
      <c r="J94" s="161" t="str">
        <f>E26</f>
        <v xml:space="preserve"> </v>
      </c>
      <c r="K94" s="32"/>
      <c r="L94" s="32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20"/>
      <c r="J95" s="120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62" t="s">
        <v>186</v>
      </c>
      <c r="D96" s="163"/>
      <c r="E96" s="163"/>
      <c r="F96" s="163"/>
      <c r="G96" s="163"/>
      <c r="H96" s="163"/>
      <c r="I96" s="164" t="s">
        <v>187</v>
      </c>
      <c r="J96" s="164" t="s">
        <v>188</v>
      </c>
      <c r="K96" s="165" t="s">
        <v>189</v>
      </c>
      <c r="L96" s="163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2"/>
      <c r="D97" s="32"/>
      <c r="E97" s="32"/>
      <c r="F97" s="32"/>
      <c r="G97" s="32"/>
      <c r="H97" s="32"/>
      <c r="I97" s="120"/>
      <c r="J97" s="120"/>
      <c r="K97" s="32"/>
      <c r="L97" s="32"/>
      <c r="M97" s="47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66" t="s">
        <v>190</v>
      </c>
      <c r="D98" s="32"/>
      <c r="E98" s="32"/>
      <c r="F98" s="32"/>
      <c r="G98" s="32"/>
      <c r="H98" s="32"/>
      <c r="I98" s="167">
        <f>Q121</f>
        <v>0</v>
      </c>
      <c r="J98" s="167">
        <f>R121</f>
        <v>0</v>
      </c>
      <c r="K98" s="79">
        <f>K121</f>
        <v>0</v>
      </c>
      <c r="L98" s="32"/>
      <c r="M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4" t="s">
        <v>191</v>
      </c>
    </row>
    <row r="99" spans="1:47" s="9" customFormat="1" ht="24.95" customHeight="1">
      <c r="B99" s="168"/>
      <c r="C99" s="169"/>
      <c r="D99" s="170" t="s">
        <v>197</v>
      </c>
      <c r="E99" s="171"/>
      <c r="F99" s="171"/>
      <c r="G99" s="171"/>
      <c r="H99" s="171"/>
      <c r="I99" s="172">
        <f>Q122</f>
        <v>0</v>
      </c>
      <c r="J99" s="172">
        <f>R122</f>
        <v>0</v>
      </c>
      <c r="K99" s="173">
        <f>K122</f>
        <v>0</v>
      </c>
      <c r="L99" s="169"/>
      <c r="M99" s="174"/>
    </row>
    <row r="100" spans="1:47" s="2" customFormat="1" ht="21.75" customHeight="1">
      <c r="A100" s="30"/>
      <c r="B100" s="31"/>
      <c r="C100" s="32"/>
      <c r="D100" s="32"/>
      <c r="E100" s="32"/>
      <c r="F100" s="32"/>
      <c r="G100" s="32"/>
      <c r="H100" s="32"/>
      <c r="I100" s="120"/>
      <c r="J100" s="120"/>
      <c r="K100" s="32"/>
      <c r="L100" s="32"/>
      <c r="M100" s="47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47" s="2" customFormat="1" ht="6.95" customHeight="1">
      <c r="A101" s="30"/>
      <c r="B101" s="50"/>
      <c r="C101" s="51"/>
      <c r="D101" s="51"/>
      <c r="E101" s="51"/>
      <c r="F101" s="51"/>
      <c r="G101" s="51"/>
      <c r="H101" s="51"/>
      <c r="I101" s="157"/>
      <c r="J101" s="157"/>
      <c r="K101" s="51"/>
      <c r="L101" s="51"/>
      <c r="M101" s="47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5" spans="1:47" s="2" customFormat="1" ht="6.95" customHeight="1">
      <c r="A105" s="30"/>
      <c r="B105" s="52"/>
      <c r="C105" s="53"/>
      <c r="D105" s="53"/>
      <c r="E105" s="53"/>
      <c r="F105" s="53"/>
      <c r="G105" s="53"/>
      <c r="H105" s="53"/>
      <c r="I105" s="160"/>
      <c r="J105" s="160"/>
      <c r="K105" s="53"/>
      <c r="L105" s="53"/>
      <c r="M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47" s="2" customFormat="1" ht="24.95" customHeight="1">
      <c r="A106" s="30"/>
      <c r="B106" s="31"/>
      <c r="C106" s="20" t="s">
        <v>198</v>
      </c>
      <c r="D106" s="32"/>
      <c r="E106" s="32"/>
      <c r="F106" s="32"/>
      <c r="G106" s="32"/>
      <c r="H106" s="32"/>
      <c r="I106" s="120"/>
      <c r="J106" s="120"/>
      <c r="K106" s="32"/>
      <c r="L106" s="32"/>
      <c r="M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6.95" customHeight="1">
      <c r="A107" s="30"/>
      <c r="B107" s="31"/>
      <c r="C107" s="32"/>
      <c r="D107" s="32"/>
      <c r="E107" s="32"/>
      <c r="F107" s="32"/>
      <c r="G107" s="32"/>
      <c r="H107" s="32"/>
      <c r="I107" s="120"/>
      <c r="J107" s="120"/>
      <c r="K107" s="32"/>
      <c r="L107" s="32"/>
      <c r="M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12" customHeight="1">
      <c r="A108" s="30"/>
      <c r="B108" s="31"/>
      <c r="C108" s="26" t="s">
        <v>17</v>
      </c>
      <c r="D108" s="32"/>
      <c r="E108" s="32"/>
      <c r="F108" s="32"/>
      <c r="G108" s="32"/>
      <c r="H108" s="32"/>
      <c r="I108" s="120"/>
      <c r="J108" s="120"/>
      <c r="K108" s="32"/>
      <c r="L108" s="32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16.5" customHeight="1">
      <c r="A109" s="30"/>
      <c r="B109" s="31"/>
      <c r="C109" s="32"/>
      <c r="D109" s="32"/>
      <c r="E109" s="296" t="str">
        <f>E7</f>
        <v>Údržba, opravy a odstraňování závad u SEE 2020</v>
      </c>
      <c r="F109" s="297"/>
      <c r="G109" s="297"/>
      <c r="H109" s="297"/>
      <c r="I109" s="120"/>
      <c r="J109" s="120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1" customFormat="1" ht="12" customHeight="1">
      <c r="B110" s="18"/>
      <c r="C110" s="26" t="s">
        <v>181</v>
      </c>
      <c r="D110" s="19"/>
      <c r="E110" s="19"/>
      <c r="F110" s="19"/>
      <c r="G110" s="19"/>
      <c r="H110" s="19"/>
      <c r="I110" s="113"/>
      <c r="J110" s="113"/>
      <c r="K110" s="19"/>
      <c r="L110" s="19"/>
      <c r="M110" s="17"/>
    </row>
    <row r="111" spans="1:47" s="2" customFormat="1" ht="16.5" customHeight="1">
      <c r="A111" s="30"/>
      <c r="B111" s="31"/>
      <c r="C111" s="32"/>
      <c r="D111" s="32"/>
      <c r="E111" s="296" t="s">
        <v>373</v>
      </c>
      <c r="F111" s="298"/>
      <c r="G111" s="298"/>
      <c r="H111" s="298"/>
      <c r="I111" s="120"/>
      <c r="J111" s="120"/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12" customHeight="1">
      <c r="A112" s="30"/>
      <c r="B112" s="31"/>
      <c r="C112" s="26" t="s">
        <v>341</v>
      </c>
      <c r="D112" s="32"/>
      <c r="E112" s="32"/>
      <c r="F112" s="32"/>
      <c r="G112" s="32"/>
      <c r="H112" s="32"/>
      <c r="I112" s="120"/>
      <c r="J112" s="120"/>
      <c r="K112" s="32"/>
      <c r="L112" s="32"/>
      <c r="M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6.5" customHeight="1">
      <c r="A113" s="30"/>
      <c r="B113" s="31"/>
      <c r="C113" s="32"/>
      <c r="D113" s="32"/>
      <c r="E113" s="251" t="str">
        <f>E11</f>
        <v>PS05-2 - Profylaktické prohlídky v obvodu OE Olomouc</v>
      </c>
      <c r="F113" s="298"/>
      <c r="G113" s="298"/>
      <c r="H113" s="298"/>
      <c r="I113" s="120"/>
      <c r="J113" s="120"/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2"/>
      <c r="D114" s="32"/>
      <c r="E114" s="32"/>
      <c r="F114" s="32"/>
      <c r="G114" s="32"/>
      <c r="H114" s="32"/>
      <c r="I114" s="120"/>
      <c r="J114" s="120"/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>
      <c r="A115" s="30"/>
      <c r="B115" s="31"/>
      <c r="C115" s="26" t="s">
        <v>21</v>
      </c>
      <c r="D115" s="32"/>
      <c r="E115" s="32"/>
      <c r="F115" s="24" t="str">
        <f>F14</f>
        <v>OŘ Olomouc</v>
      </c>
      <c r="G115" s="32"/>
      <c r="H115" s="32"/>
      <c r="I115" s="121" t="s">
        <v>23</v>
      </c>
      <c r="J115" s="123">
        <f>IF(J14="","",J14)</f>
        <v>0</v>
      </c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2"/>
      <c r="D116" s="32"/>
      <c r="E116" s="32"/>
      <c r="F116" s="32"/>
      <c r="G116" s="32"/>
      <c r="H116" s="32"/>
      <c r="I116" s="120"/>
      <c r="J116" s="120"/>
      <c r="K116" s="32"/>
      <c r="L116" s="32"/>
      <c r="M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6" t="s">
        <v>24</v>
      </c>
      <c r="D117" s="32"/>
      <c r="E117" s="32"/>
      <c r="F117" s="24" t="str">
        <f>E17</f>
        <v>Správa železnic, státní organizace</v>
      </c>
      <c r="G117" s="32"/>
      <c r="H117" s="32"/>
      <c r="I117" s="121" t="s">
        <v>32</v>
      </c>
      <c r="J117" s="161" t="str">
        <f>E23</f>
        <v xml:space="preserve"> </v>
      </c>
      <c r="K117" s="32"/>
      <c r="L117" s="32"/>
      <c r="M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6" t="s">
        <v>30</v>
      </c>
      <c r="D118" s="32"/>
      <c r="E118" s="32"/>
      <c r="F118" s="24" t="str">
        <f>IF(E20="","",E20)</f>
        <v>Vyplň údaj</v>
      </c>
      <c r="G118" s="32"/>
      <c r="H118" s="32"/>
      <c r="I118" s="121" t="s">
        <v>34</v>
      </c>
      <c r="J118" s="161" t="str">
        <f>E26</f>
        <v xml:space="preserve"> </v>
      </c>
      <c r="K118" s="32"/>
      <c r="L118" s="32"/>
      <c r="M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0.35" customHeight="1">
      <c r="A119" s="30"/>
      <c r="B119" s="31"/>
      <c r="C119" s="32"/>
      <c r="D119" s="32"/>
      <c r="E119" s="32"/>
      <c r="F119" s="32"/>
      <c r="G119" s="32"/>
      <c r="H119" s="32"/>
      <c r="I119" s="120"/>
      <c r="J119" s="120"/>
      <c r="K119" s="32"/>
      <c r="L119" s="32"/>
      <c r="M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1" customFormat="1" ht="29.25" customHeight="1">
      <c r="A120" s="181"/>
      <c r="B120" s="182"/>
      <c r="C120" s="183" t="s">
        <v>199</v>
      </c>
      <c r="D120" s="184" t="s">
        <v>61</v>
      </c>
      <c r="E120" s="184" t="s">
        <v>57</v>
      </c>
      <c r="F120" s="184" t="s">
        <v>58</v>
      </c>
      <c r="G120" s="184" t="s">
        <v>200</v>
      </c>
      <c r="H120" s="184" t="s">
        <v>201</v>
      </c>
      <c r="I120" s="185" t="s">
        <v>202</v>
      </c>
      <c r="J120" s="185" t="s">
        <v>203</v>
      </c>
      <c r="K120" s="184" t="s">
        <v>189</v>
      </c>
      <c r="L120" s="186" t="s">
        <v>204</v>
      </c>
      <c r="M120" s="187"/>
      <c r="N120" s="70" t="s">
        <v>1</v>
      </c>
      <c r="O120" s="71" t="s">
        <v>40</v>
      </c>
      <c r="P120" s="71" t="s">
        <v>205</v>
      </c>
      <c r="Q120" s="71" t="s">
        <v>206</v>
      </c>
      <c r="R120" s="71" t="s">
        <v>207</v>
      </c>
      <c r="S120" s="71" t="s">
        <v>208</v>
      </c>
      <c r="T120" s="71" t="s">
        <v>209</v>
      </c>
      <c r="U120" s="71" t="s">
        <v>210</v>
      </c>
      <c r="V120" s="71" t="s">
        <v>211</v>
      </c>
      <c r="W120" s="71" t="s">
        <v>212</v>
      </c>
      <c r="X120" s="71" t="s">
        <v>213</v>
      </c>
      <c r="Y120" s="72" t="s">
        <v>214</v>
      </c>
      <c r="Z120" s="181"/>
      <c r="AA120" s="181"/>
      <c r="AB120" s="181"/>
      <c r="AC120" s="181"/>
      <c r="AD120" s="181"/>
      <c r="AE120" s="181"/>
    </row>
    <row r="121" spans="1:65" s="2" customFormat="1" ht="22.9" customHeight="1">
      <c r="A121" s="30"/>
      <c r="B121" s="31"/>
      <c r="C121" s="77" t="s">
        <v>215</v>
      </c>
      <c r="D121" s="32"/>
      <c r="E121" s="32"/>
      <c r="F121" s="32"/>
      <c r="G121" s="32"/>
      <c r="H121" s="32"/>
      <c r="I121" s="120"/>
      <c r="J121" s="120"/>
      <c r="K121" s="188">
        <f>BK121</f>
        <v>0</v>
      </c>
      <c r="L121" s="32"/>
      <c r="M121" s="35"/>
      <c r="N121" s="73"/>
      <c r="O121" s="189"/>
      <c r="P121" s="74"/>
      <c r="Q121" s="190">
        <f>Q122</f>
        <v>0</v>
      </c>
      <c r="R121" s="190">
        <f>R122</f>
        <v>0</v>
      </c>
      <c r="S121" s="74"/>
      <c r="T121" s="191">
        <f>T122</f>
        <v>0</v>
      </c>
      <c r="U121" s="74"/>
      <c r="V121" s="191">
        <f>V122</f>
        <v>0</v>
      </c>
      <c r="W121" s="74"/>
      <c r="X121" s="191">
        <f>X122</f>
        <v>0</v>
      </c>
      <c r="Y121" s="75"/>
      <c r="Z121" s="30"/>
      <c r="AA121" s="30"/>
      <c r="AB121" s="30"/>
      <c r="AC121" s="30"/>
      <c r="AD121" s="30"/>
      <c r="AE121" s="30"/>
      <c r="AT121" s="14" t="s">
        <v>77</v>
      </c>
      <c r="AU121" s="14" t="s">
        <v>191</v>
      </c>
      <c r="BK121" s="192">
        <f>BK122</f>
        <v>0</v>
      </c>
    </row>
    <row r="122" spans="1:65" s="12" customFormat="1" ht="25.9" customHeight="1">
      <c r="B122" s="193"/>
      <c r="C122" s="194"/>
      <c r="D122" s="195" t="s">
        <v>77</v>
      </c>
      <c r="E122" s="196" t="s">
        <v>276</v>
      </c>
      <c r="F122" s="196" t="s">
        <v>277</v>
      </c>
      <c r="G122" s="194"/>
      <c r="H122" s="194"/>
      <c r="I122" s="197"/>
      <c r="J122" s="197"/>
      <c r="K122" s="198">
        <f>BK122</f>
        <v>0</v>
      </c>
      <c r="L122" s="194"/>
      <c r="M122" s="199"/>
      <c r="N122" s="200"/>
      <c r="O122" s="201"/>
      <c r="P122" s="201"/>
      <c r="Q122" s="202">
        <f>SUM(Q123:Q137)</f>
        <v>0</v>
      </c>
      <c r="R122" s="202">
        <f>SUM(R123:R137)</f>
        <v>0</v>
      </c>
      <c r="S122" s="201"/>
      <c r="T122" s="203">
        <f>SUM(T123:T137)</f>
        <v>0</v>
      </c>
      <c r="U122" s="201"/>
      <c r="V122" s="203">
        <f>SUM(V123:V137)</f>
        <v>0</v>
      </c>
      <c r="W122" s="201"/>
      <c r="X122" s="203">
        <f>SUM(X123:X137)</f>
        <v>0</v>
      </c>
      <c r="Y122" s="204"/>
      <c r="AR122" s="205" t="s">
        <v>224</v>
      </c>
      <c r="AT122" s="206" t="s">
        <v>77</v>
      </c>
      <c r="AU122" s="206" t="s">
        <v>78</v>
      </c>
      <c r="AY122" s="205" t="s">
        <v>218</v>
      </c>
      <c r="BK122" s="207">
        <f>SUM(BK123:BK137)</f>
        <v>0</v>
      </c>
    </row>
    <row r="123" spans="1:65" s="2" customFormat="1" ht="21.75" customHeight="1">
      <c r="A123" s="30"/>
      <c r="B123" s="31"/>
      <c r="C123" s="208" t="s">
        <v>86</v>
      </c>
      <c r="D123" s="208" t="s">
        <v>219</v>
      </c>
      <c r="E123" s="209" t="s">
        <v>375</v>
      </c>
      <c r="F123" s="210" t="s">
        <v>376</v>
      </c>
      <c r="G123" s="211" t="s">
        <v>222</v>
      </c>
      <c r="H123" s="212">
        <v>1</v>
      </c>
      <c r="I123" s="213"/>
      <c r="J123" s="213"/>
      <c r="K123" s="214">
        <f>ROUND(P123*H123,2)</f>
        <v>0</v>
      </c>
      <c r="L123" s="210" t="s">
        <v>1</v>
      </c>
      <c r="M123" s="35"/>
      <c r="N123" s="215" t="s">
        <v>1</v>
      </c>
      <c r="O123" s="216" t="s">
        <v>41</v>
      </c>
      <c r="P123" s="217">
        <f>I123+J123</f>
        <v>0</v>
      </c>
      <c r="Q123" s="217">
        <f>ROUND(I123*H123,2)</f>
        <v>0</v>
      </c>
      <c r="R123" s="217">
        <f>ROUND(J123*H123,2)</f>
        <v>0</v>
      </c>
      <c r="S123" s="66"/>
      <c r="T123" s="218">
        <f>S123*H123</f>
        <v>0</v>
      </c>
      <c r="U123" s="218">
        <v>0</v>
      </c>
      <c r="V123" s="218">
        <f>U123*H123</f>
        <v>0</v>
      </c>
      <c r="W123" s="218">
        <v>0</v>
      </c>
      <c r="X123" s="218">
        <f>W123*H123</f>
        <v>0</v>
      </c>
      <c r="Y123" s="219" t="s">
        <v>1</v>
      </c>
      <c r="Z123" s="30"/>
      <c r="AA123" s="30"/>
      <c r="AB123" s="30"/>
      <c r="AC123" s="30"/>
      <c r="AD123" s="30"/>
      <c r="AE123" s="30"/>
      <c r="AR123" s="220" t="s">
        <v>281</v>
      </c>
      <c r="AT123" s="220" t="s">
        <v>219</v>
      </c>
      <c r="AU123" s="220" t="s">
        <v>86</v>
      </c>
      <c r="AY123" s="14" t="s">
        <v>218</v>
      </c>
      <c r="BE123" s="221">
        <f>IF(O123="základní",K123,0)</f>
        <v>0</v>
      </c>
      <c r="BF123" s="221">
        <f>IF(O123="snížená",K123,0)</f>
        <v>0</v>
      </c>
      <c r="BG123" s="221">
        <f>IF(O123="zákl. přenesená",K123,0)</f>
        <v>0</v>
      </c>
      <c r="BH123" s="221">
        <f>IF(O123="sníž. přenesená",K123,0)</f>
        <v>0</v>
      </c>
      <c r="BI123" s="221">
        <f>IF(O123="nulová",K123,0)</f>
        <v>0</v>
      </c>
      <c r="BJ123" s="14" t="s">
        <v>86</v>
      </c>
      <c r="BK123" s="221">
        <f>ROUND(P123*H123,2)</f>
        <v>0</v>
      </c>
      <c r="BL123" s="14" t="s">
        <v>281</v>
      </c>
      <c r="BM123" s="220" t="s">
        <v>395</v>
      </c>
    </row>
    <row r="124" spans="1:65" s="2" customFormat="1" ht="19.5">
      <c r="A124" s="30"/>
      <c r="B124" s="31"/>
      <c r="C124" s="32"/>
      <c r="D124" s="222" t="s">
        <v>226</v>
      </c>
      <c r="E124" s="32"/>
      <c r="F124" s="223" t="s">
        <v>376</v>
      </c>
      <c r="G124" s="32"/>
      <c r="H124" s="32"/>
      <c r="I124" s="120"/>
      <c r="J124" s="120"/>
      <c r="K124" s="32"/>
      <c r="L124" s="32"/>
      <c r="M124" s="35"/>
      <c r="N124" s="224"/>
      <c r="O124" s="225"/>
      <c r="P124" s="66"/>
      <c r="Q124" s="66"/>
      <c r="R124" s="66"/>
      <c r="S124" s="66"/>
      <c r="T124" s="66"/>
      <c r="U124" s="66"/>
      <c r="V124" s="66"/>
      <c r="W124" s="66"/>
      <c r="X124" s="66"/>
      <c r="Y124" s="67"/>
      <c r="Z124" s="30"/>
      <c r="AA124" s="30"/>
      <c r="AB124" s="30"/>
      <c r="AC124" s="30"/>
      <c r="AD124" s="30"/>
      <c r="AE124" s="30"/>
      <c r="AT124" s="14" t="s">
        <v>226</v>
      </c>
      <c r="AU124" s="14" t="s">
        <v>86</v>
      </c>
    </row>
    <row r="125" spans="1:65" s="2" customFormat="1" ht="39">
      <c r="A125" s="30"/>
      <c r="B125" s="31"/>
      <c r="C125" s="32"/>
      <c r="D125" s="222" t="s">
        <v>237</v>
      </c>
      <c r="E125" s="32"/>
      <c r="F125" s="236" t="s">
        <v>396</v>
      </c>
      <c r="G125" s="32"/>
      <c r="H125" s="32"/>
      <c r="I125" s="120"/>
      <c r="J125" s="120"/>
      <c r="K125" s="32"/>
      <c r="L125" s="32"/>
      <c r="M125" s="35"/>
      <c r="N125" s="224"/>
      <c r="O125" s="225"/>
      <c r="P125" s="66"/>
      <c r="Q125" s="66"/>
      <c r="R125" s="66"/>
      <c r="S125" s="66"/>
      <c r="T125" s="66"/>
      <c r="U125" s="66"/>
      <c r="V125" s="66"/>
      <c r="W125" s="66"/>
      <c r="X125" s="66"/>
      <c r="Y125" s="67"/>
      <c r="Z125" s="30"/>
      <c r="AA125" s="30"/>
      <c r="AB125" s="30"/>
      <c r="AC125" s="30"/>
      <c r="AD125" s="30"/>
      <c r="AE125" s="30"/>
      <c r="AT125" s="14" t="s">
        <v>237</v>
      </c>
      <c r="AU125" s="14" t="s">
        <v>86</v>
      </c>
    </row>
    <row r="126" spans="1:65" s="2" customFormat="1" ht="21.75" customHeight="1">
      <c r="A126" s="30"/>
      <c r="B126" s="31"/>
      <c r="C126" s="208" t="s">
        <v>88</v>
      </c>
      <c r="D126" s="208" t="s">
        <v>219</v>
      </c>
      <c r="E126" s="209" t="s">
        <v>379</v>
      </c>
      <c r="F126" s="210" t="s">
        <v>376</v>
      </c>
      <c r="G126" s="211" t="s">
        <v>222</v>
      </c>
      <c r="H126" s="212">
        <v>1</v>
      </c>
      <c r="I126" s="213"/>
      <c r="J126" s="213"/>
      <c r="K126" s="214">
        <f>ROUND(P126*H126,2)</f>
        <v>0</v>
      </c>
      <c r="L126" s="210" t="s">
        <v>1</v>
      </c>
      <c r="M126" s="35"/>
      <c r="N126" s="215" t="s">
        <v>1</v>
      </c>
      <c r="O126" s="216" t="s">
        <v>41</v>
      </c>
      <c r="P126" s="217">
        <f>I126+J126</f>
        <v>0</v>
      </c>
      <c r="Q126" s="217">
        <f>ROUND(I126*H126,2)</f>
        <v>0</v>
      </c>
      <c r="R126" s="217">
        <f>ROUND(J126*H126,2)</f>
        <v>0</v>
      </c>
      <c r="S126" s="66"/>
      <c r="T126" s="218">
        <f>S126*H126</f>
        <v>0</v>
      </c>
      <c r="U126" s="218">
        <v>0</v>
      </c>
      <c r="V126" s="218">
        <f>U126*H126</f>
        <v>0</v>
      </c>
      <c r="W126" s="218">
        <v>0</v>
      </c>
      <c r="X126" s="218">
        <f>W126*H126</f>
        <v>0</v>
      </c>
      <c r="Y126" s="219" t="s">
        <v>1</v>
      </c>
      <c r="Z126" s="30"/>
      <c r="AA126" s="30"/>
      <c r="AB126" s="30"/>
      <c r="AC126" s="30"/>
      <c r="AD126" s="30"/>
      <c r="AE126" s="30"/>
      <c r="AR126" s="220" t="s">
        <v>281</v>
      </c>
      <c r="AT126" s="220" t="s">
        <v>219</v>
      </c>
      <c r="AU126" s="220" t="s">
        <v>86</v>
      </c>
      <c r="AY126" s="14" t="s">
        <v>218</v>
      </c>
      <c r="BE126" s="221">
        <f>IF(O126="základní",K126,0)</f>
        <v>0</v>
      </c>
      <c r="BF126" s="221">
        <f>IF(O126="snížená",K126,0)</f>
        <v>0</v>
      </c>
      <c r="BG126" s="221">
        <f>IF(O126="zákl. přenesená",K126,0)</f>
        <v>0</v>
      </c>
      <c r="BH126" s="221">
        <f>IF(O126="sníž. přenesená",K126,0)</f>
        <v>0</v>
      </c>
      <c r="BI126" s="221">
        <f>IF(O126="nulová",K126,0)</f>
        <v>0</v>
      </c>
      <c r="BJ126" s="14" t="s">
        <v>86</v>
      </c>
      <c r="BK126" s="221">
        <f>ROUND(P126*H126,2)</f>
        <v>0</v>
      </c>
      <c r="BL126" s="14" t="s">
        <v>281</v>
      </c>
      <c r="BM126" s="220" t="s">
        <v>397</v>
      </c>
    </row>
    <row r="127" spans="1:65" s="2" customFormat="1" ht="19.5">
      <c r="A127" s="30"/>
      <c r="B127" s="31"/>
      <c r="C127" s="32"/>
      <c r="D127" s="222" t="s">
        <v>226</v>
      </c>
      <c r="E127" s="32"/>
      <c r="F127" s="223" t="s">
        <v>376</v>
      </c>
      <c r="G127" s="32"/>
      <c r="H127" s="32"/>
      <c r="I127" s="120"/>
      <c r="J127" s="120"/>
      <c r="K127" s="32"/>
      <c r="L127" s="32"/>
      <c r="M127" s="35"/>
      <c r="N127" s="224"/>
      <c r="O127" s="225"/>
      <c r="P127" s="66"/>
      <c r="Q127" s="66"/>
      <c r="R127" s="66"/>
      <c r="S127" s="66"/>
      <c r="T127" s="66"/>
      <c r="U127" s="66"/>
      <c r="V127" s="66"/>
      <c r="W127" s="66"/>
      <c r="X127" s="66"/>
      <c r="Y127" s="67"/>
      <c r="Z127" s="30"/>
      <c r="AA127" s="30"/>
      <c r="AB127" s="30"/>
      <c r="AC127" s="30"/>
      <c r="AD127" s="30"/>
      <c r="AE127" s="30"/>
      <c r="AT127" s="14" t="s">
        <v>226</v>
      </c>
      <c r="AU127" s="14" t="s">
        <v>86</v>
      </c>
    </row>
    <row r="128" spans="1:65" s="2" customFormat="1" ht="39">
      <c r="A128" s="30"/>
      <c r="B128" s="31"/>
      <c r="C128" s="32"/>
      <c r="D128" s="222" t="s">
        <v>237</v>
      </c>
      <c r="E128" s="32"/>
      <c r="F128" s="236" t="s">
        <v>398</v>
      </c>
      <c r="G128" s="32"/>
      <c r="H128" s="32"/>
      <c r="I128" s="120"/>
      <c r="J128" s="120"/>
      <c r="K128" s="32"/>
      <c r="L128" s="32"/>
      <c r="M128" s="35"/>
      <c r="N128" s="224"/>
      <c r="O128" s="225"/>
      <c r="P128" s="66"/>
      <c r="Q128" s="66"/>
      <c r="R128" s="66"/>
      <c r="S128" s="66"/>
      <c r="T128" s="66"/>
      <c r="U128" s="66"/>
      <c r="V128" s="66"/>
      <c r="W128" s="66"/>
      <c r="X128" s="66"/>
      <c r="Y128" s="67"/>
      <c r="Z128" s="30"/>
      <c r="AA128" s="30"/>
      <c r="AB128" s="30"/>
      <c r="AC128" s="30"/>
      <c r="AD128" s="30"/>
      <c r="AE128" s="30"/>
      <c r="AT128" s="14" t="s">
        <v>237</v>
      </c>
      <c r="AU128" s="14" t="s">
        <v>86</v>
      </c>
    </row>
    <row r="129" spans="1:65" s="2" customFormat="1" ht="21.75" customHeight="1">
      <c r="A129" s="30"/>
      <c r="B129" s="31"/>
      <c r="C129" s="208" t="s">
        <v>231</v>
      </c>
      <c r="D129" s="208" t="s">
        <v>219</v>
      </c>
      <c r="E129" s="209" t="s">
        <v>382</v>
      </c>
      <c r="F129" s="210" t="s">
        <v>376</v>
      </c>
      <c r="G129" s="211" t="s">
        <v>222</v>
      </c>
      <c r="H129" s="212">
        <v>1</v>
      </c>
      <c r="I129" s="213"/>
      <c r="J129" s="213"/>
      <c r="K129" s="214">
        <f>ROUND(P129*H129,2)</f>
        <v>0</v>
      </c>
      <c r="L129" s="210" t="s">
        <v>1</v>
      </c>
      <c r="M129" s="35"/>
      <c r="N129" s="215" t="s">
        <v>1</v>
      </c>
      <c r="O129" s="216" t="s">
        <v>41</v>
      </c>
      <c r="P129" s="217">
        <f>I129+J129</f>
        <v>0</v>
      </c>
      <c r="Q129" s="217">
        <f>ROUND(I129*H129,2)</f>
        <v>0</v>
      </c>
      <c r="R129" s="217">
        <f>ROUND(J129*H129,2)</f>
        <v>0</v>
      </c>
      <c r="S129" s="66"/>
      <c r="T129" s="218">
        <f>S129*H129</f>
        <v>0</v>
      </c>
      <c r="U129" s="218">
        <v>0</v>
      </c>
      <c r="V129" s="218">
        <f>U129*H129</f>
        <v>0</v>
      </c>
      <c r="W129" s="218">
        <v>0</v>
      </c>
      <c r="X129" s="218">
        <f>W129*H129</f>
        <v>0</v>
      </c>
      <c r="Y129" s="219" t="s">
        <v>1</v>
      </c>
      <c r="Z129" s="30"/>
      <c r="AA129" s="30"/>
      <c r="AB129" s="30"/>
      <c r="AC129" s="30"/>
      <c r="AD129" s="30"/>
      <c r="AE129" s="30"/>
      <c r="AR129" s="220" t="s">
        <v>281</v>
      </c>
      <c r="AT129" s="220" t="s">
        <v>219</v>
      </c>
      <c r="AU129" s="220" t="s">
        <v>86</v>
      </c>
      <c r="AY129" s="14" t="s">
        <v>218</v>
      </c>
      <c r="BE129" s="221">
        <f>IF(O129="základní",K129,0)</f>
        <v>0</v>
      </c>
      <c r="BF129" s="221">
        <f>IF(O129="snížená",K129,0)</f>
        <v>0</v>
      </c>
      <c r="BG129" s="221">
        <f>IF(O129="zákl. přenesená",K129,0)</f>
        <v>0</v>
      </c>
      <c r="BH129" s="221">
        <f>IF(O129="sníž. přenesená",K129,0)</f>
        <v>0</v>
      </c>
      <c r="BI129" s="221">
        <f>IF(O129="nulová",K129,0)</f>
        <v>0</v>
      </c>
      <c r="BJ129" s="14" t="s">
        <v>86</v>
      </c>
      <c r="BK129" s="221">
        <f>ROUND(P129*H129,2)</f>
        <v>0</v>
      </c>
      <c r="BL129" s="14" t="s">
        <v>281</v>
      </c>
      <c r="BM129" s="220" t="s">
        <v>399</v>
      </c>
    </row>
    <row r="130" spans="1:65" s="2" customFormat="1" ht="19.5">
      <c r="A130" s="30"/>
      <c r="B130" s="31"/>
      <c r="C130" s="32"/>
      <c r="D130" s="222" t="s">
        <v>226</v>
      </c>
      <c r="E130" s="32"/>
      <c r="F130" s="223" t="s">
        <v>376</v>
      </c>
      <c r="G130" s="32"/>
      <c r="H130" s="32"/>
      <c r="I130" s="120"/>
      <c r="J130" s="120"/>
      <c r="K130" s="32"/>
      <c r="L130" s="32"/>
      <c r="M130" s="35"/>
      <c r="N130" s="224"/>
      <c r="O130" s="225"/>
      <c r="P130" s="66"/>
      <c r="Q130" s="66"/>
      <c r="R130" s="66"/>
      <c r="S130" s="66"/>
      <c r="T130" s="66"/>
      <c r="U130" s="66"/>
      <c r="V130" s="66"/>
      <c r="W130" s="66"/>
      <c r="X130" s="66"/>
      <c r="Y130" s="67"/>
      <c r="Z130" s="30"/>
      <c r="AA130" s="30"/>
      <c r="AB130" s="30"/>
      <c r="AC130" s="30"/>
      <c r="AD130" s="30"/>
      <c r="AE130" s="30"/>
      <c r="AT130" s="14" t="s">
        <v>226</v>
      </c>
      <c r="AU130" s="14" t="s">
        <v>86</v>
      </c>
    </row>
    <row r="131" spans="1:65" s="2" customFormat="1" ht="39">
      <c r="A131" s="30"/>
      <c r="B131" s="31"/>
      <c r="C131" s="32"/>
      <c r="D131" s="222" t="s">
        <v>237</v>
      </c>
      <c r="E131" s="32"/>
      <c r="F131" s="236" t="s">
        <v>400</v>
      </c>
      <c r="G131" s="32"/>
      <c r="H131" s="32"/>
      <c r="I131" s="120"/>
      <c r="J131" s="120"/>
      <c r="K131" s="32"/>
      <c r="L131" s="32"/>
      <c r="M131" s="35"/>
      <c r="N131" s="224"/>
      <c r="O131" s="225"/>
      <c r="P131" s="66"/>
      <c r="Q131" s="66"/>
      <c r="R131" s="66"/>
      <c r="S131" s="66"/>
      <c r="T131" s="66"/>
      <c r="U131" s="66"/>
      <c r="V131" s="66"/>
      <c r="W131" s="66"/>
      <c r="X131" s="66"/>
      <c r="Y131" s="67"/>
      <c r="Z131" s="30"/>
      <c r="AA131" s="30"/>
      <c r="AB131" s="30"/>
      <c r="AC131" s="30"/>
      <c r="AD131" s="30"/>
      <c r="AE131" s="30"/>
      <c r="AT131" s="14" t="s">
        <v>237</v>
      </c>
      <c r="AU131" s="14" t="s">
        <v>86</v>
      </c>
    </row>
    <row r="132" spans="1:65" s="2" customFormat="1" ht="21.75" customHeight="1">
      <c r="A132" s="30"/>
      <c r="B132" s="31"/>
      <c r="C132" s="208" t="s">
        <v>224</v>
      </c>
      <c r="D132" s="208" t="s">
        <v>219</v>
      </c>
      <c r="E132" s="209" t="s">
        <v>385</v>
      </c>
      <c r="F132" s="210" t="s">
        <v>376</v>
      </c>
      <c r="G132" s="211" t="s">
        <v>222</v>
      </c>
      <c r="H132" s="212">
        <v>1</v>
      </c>
      <c r="I132" s="213"/>
      <c r="J132" s="213"/>
      <c r="K132" s="214">
        <f>ROUND(P132*H132,2)</f>
        <v>0</v>
      </c>
      <c r="L132" s="210" t="s">
        <v>1</v>
      </c>
      <c r="M132" s="35"/>
      <c r="N132" s="215" t="s">
        <v>1</v>
      </c>
      <c r="O132" s="216" t="s">
        <v>41</v>
      </c>
      <c r="P132" s="217">
        <f>I132+J132</f>
        <v>0</v>
      </c>
      <c r="Q132" s="217">
        <f>ROUND(I132*H132,2)</f>
        <v>0</v>
      </c>
      <c r="R132" s="217">
        <f>ROUND(J132*H132,2)</f>
        <v>0</v>
      </c>
      <c r="S132" s="66"/>
      <c r="T132" s="218">
        <f>S132*H132</f>
        <v>0</v>
      </c>
      <c r="U132" s="218">
        <v>0</v>
      </c>
      <c r="V132" s="218">
        <f>U132*H132</f>
        <v>0</v>
      </c>
      <c r="W132" s="218">
        <v>0</v>
      </c>
      <c r="X132" s="218">
        <f>W132*H132</f>
        <v>0</v>
      </c>
      <c r="Y132" s="219" t="s">
        <v>1</v>
      </c>
      <c r="Z132" s="30"/>
      <c r="AA132" s="30"/>
      <c r="AB132" s="30"/>
      <c r="AC132" s="30"/>
      <c r="AD132" s="30"/>
      <c r="AE132" s="30"/>
      <c r="AR132" s="220" t="s">
        <v>281</v>
      </c>
      <c r="AT132" s="220" t="s">
        <v>219</v>
      </c>
      <c r="AU132" s="220" t="s">
        <v>86</v>
      </c>
      <c r="AY132" s="14" t="s">
        <v>218</v>
      </c>
      <c r="BE132" s="221">
        <f>IF(O132="základní",K132,0)</f>
        <v>0</v>
      </c>
      <c r="BF132" s="221">
        <f>IF(O132="snížená",K132,0)</f>
        <v>0</v>
      </c>
      <c r="BG132" s="221">
        <f>IF(O132="zákl. přenesená",K132,0)</f>
        <v>0</v>
      </c>
      <c r="BH132" s="221">
        <f>IF(O132="sníž. přenesená",K132,0)</f>
        <v>0</v>
      </c>
      <c r="BI132" s="221">
        <f>IF(O132="nulová",K132,0)</f>
        <v>0</v>
      </c>
      <c r="BJ132" s="14" t="s">
        <v>86</v>
      </c>
      <c r="BK132" s="221">
        <f>ROUND(P132*H132,2)</f>
        <v>0</v>
      </c>
      <c r="BL132" s="14" t="s">
        <v>281</v>
      </c>
      <c r="BM132" s="220" t="s">
        <v>401</v>
      </c>
    </row>
    <row r="133" spans="1:65" s="2" customFormat="1" ht="19.5">
      <c r="A133" s="30"/>
      <c r="B133" s="31"/>
      <c r="C133" s="32"/>
      <c r="D133" s="222" t="s">
        <v>226</v>
      </c>
      <c r="E133" s="32"/>
      <c r="F133" s="223" t="s">
        <v>376</v>
      </c>
      <c r="G133" s="32"/>
      <c r="H133" s="32"/>
      <c r="I133" s="120"/>
      <c r="J133" s="120"/>
      <c r="K133" s="32"/>
      <c r="L133" s="32"/>
      <c r="M133" s="35"/>
      <c r="N133" s="224"/>
      <c r="O133" s="225"/>
      <c r="P133" s="66"/>
      <c r="Q133" s="66"/>
      <c r="R133" s="66"/>
      <c r="S133" s="66"/>
      <c r="T133" s="66"/>
      <c r="U133" s="66"/>
      <c r="V133" s="66"/>
      <c r="W133" s="66"/>
      <c r="X133" s="66"/>
      <c r="Y133" s="67"/>
      <c r="Z133" s="30"/>
      <c r="AA133" s="30"/>
      <c r="AB133" s="30"/>
      <c r="AC133" s="30"/>
      <c r="AD133" s="30"/>
      <c r="AE133" s="30"/>
      <c r="AT133" s="14" t="s">
        <v>226</v>
      </c>
      <c r="AU133" s="14" t="s">
        <v>86</v>
      </c>
    </row>
    <row r="134" spans="1:65" s="2" customFormat="1" ht="39">
      <c r="A134" s="30"/>
      <c r="B134" s="31"/>
      <c r="C134" s="32"/>
      <c r="D134" s="222" t="s">
        <v>237</v>
      </c>
      <c r="E134" s="32"/>
      <c r="F134" s="236" t="s">
        <v>402</v>
      </c>
      <c r="G134" s="32"/>
      <c r="H134" s="32"/>
      <c r="I134" s="120"/>
      <c r="J134" s="120"/>
      <c r="K134" s="32"/>
      <c r="L134" s="32"/>
      <c r="M134" s="35"/>
      <c r="N134" s="224"/>
      <c r="O134" s="225"/>
      <c r="P134" s="66"/>
      <c r="Q134" s="66"/>
      <c r="R134" s="66"/>
      <c r="S134" s="66"/>
      <c r="T134" s="66"/>
      <c r="U134" s="66"/>
      <c r="V134" s="66"/>
      <c r="W134" s="66"/>
      <c r="X134" s="66"/>
      <c r="Y134" s="67"/>
      <c r="Z134" s="30"/>
      <c r="AA134" s="30"/>
      <c r="AB134" s="30"/>
      <c r="AC134" s="30"/>
      <c r="AD134" s="30"/>
      <c r="AE134" s="30"/>
      <c r="AT134" s="14" t="s">
        <v>237</v>
      </c>
      <c r="AU134" s="14" t="s">
        <v>86</v>
      </c>
    </row>
    <row r="135" spans="1:65" s="2" customFormat="1" ht="21.75" customHeight="1">
      <c r="A135" s="30"/>
      <c r="B135" s="31"/>
      <c r="C135" s="208" t="s">
        <v>246</v>
      </c>
      <c r="D135" s="208" t="s">
        <v>219</v>
      </c>
      <c r="E135" s="209" t="s">
        <v>388</v>
      </c>
      <c r="F135" s="210" t="s">
        <v>376</v>
      </c>
      <c r="G135" s="211" t="s">
        <v>222</v>
      </c>
      <c r="H135" s="212">
        <v>1</v>
      </c>
      <c r="I135" s="213"/>
      <c r="J135" s="213"/>
      <c r="K135" s="214">
        <f>ROUND(P135*H135,2)</f>
        <v>0</v>
      </c>
      <c r="L135" s="210" t="s">
        <v>1</v>
      </c>
      <c r="M135" s="35"/>
      <c r="N135" s="215" t="s">
        <v>1</v>
      </c>
      <c r="O135" s="216" t="s">
        <v>41</v>
      </c>
      <c r="P135" s="217">
        <f>I135+J135</f>
        <v>0</v>
      </c>
      <c r="Q135" s="217">
        <f>ROUND(I135*H135,2)</f>
        <v>0</v>
      </c>
      <c r="R135" s="217">
        <f>ROUND(J135*H135,2)</f>
        <v>0</v>
      </c>
      <c r="S135" s="66"/>
      <c r="T135" s="218">
        <f>S135*H135</f>
        <v>0</v>
      </c>
      <c r="U135" s="218">
        <v>0</v>
      </c>
      <c r="V135" s="218">
        <f>U135*H135</f>
        <v>0</v>
      </c>
      <c r="W135" s="218">
        <v>0</v>
      </c>
      <c r="X135" s="218">
        <f>W135*H135</f>
        <v>0</v>
      </c>
      <c r="Y135" s="219" t="s">
        <v>1</v>
      </c>
      <c r="Z135" s="30"/>
      <c r="AA135" s="30"/>
      <c r="AB135" s="30"/>
      <c r="AC135" s="30"/>
      <c r="AD135" s="30"/>
      <c r="AE135" s="30"/>
      <c r="AR135" s="220" t="s">
        <v>281</v>
      </c>
      <c r="AT135" s="220" t="s">
        <v>219</v>
      </c>
      <c r="AU135" s="220" t="s">
        <v>86</v>
      </c>
      <c r="AY135" s="14" t="s">
        <v>218</v>
      </c>
      <c r="BE135" s="221">
        <f>IF(O135="základní",K135,0)</f>
        <v>0</v>
      </c>
      <c r="BF135" s="221">
        <f>IF(O135="snížená",K135,0)</f>
        <v>0</v>
      </c>
      <c r="BG135" s="221">
        <f>IF(O135="zákl. přenesená",K135,0)</f>
        <v>0</v>
      </c>
      <c r="BH135" s="221">
        <f>IF(O135="sníž. přenesená",K135,0)</f>
        <v>0</v>
      </c>
      <c r="BI135" s="221">
        <f>IF(O135="nulová",K135,0)</f>
        <v>0</v>
      </c>
      <c r="BJ135" s="14" t="s">
        <v>86</v>
      </c>
      <c r="BK135" s="221">
        <f>ROUND(P135*H135,2)</f>
        <v>0</v>
      </c>
      <c r="BL135" s="14" t="s">
        <v>281</v>
      </c>
      <c r="BM135" s="220" t="s">
        <v>403</v>
      </c>
    </row>
    <row r="136" spans="1:65" s="2" customFormat="1" ht="19.5">
      <c r="A136" s="30"/>
      <c r="B136" s="31"/>
      <c r="C136" s="32"/>
      <c r="D136" s="222" t="s">
        <v>226</v>
      </c>
      <c r="E136" s="32"/>
      <c r="F136" s="223" t="s">
        <v>376</v>
      </c>
      <c r="G136" s="32"/>
      <c r="H136" s="32"/>
      <c r="I136" s="120"/>
      <c r="J136" s="120"/>
      <c r="K136" s="32"/>
      <c r="L136" s="32"/>
      <c r="M136" s="35"/>
      <c r="N136" s="224"/>
      <c r="O136" s="225"/>
      <c r="P136" s="66"/>
      <c r="Q136" s="66"/>
      <c r="R136" s="66"/>
      <c r="S136" s="66"/>
      <c r="T136" s="66"/>
      <c r="U136" s="66"/>
      <c r="V136" s="66"/>
      <c r="W136" s="66"/>
      <c r="X136" s="66"/>
      <c r="Y136" s="67"/>
      <c r="Z136" s="30"/>
      <c r="AA136" s="30"/>
      <c r="AB136" s="30"/>
      <c r="AC136" s="30"/>
      <c r="AD136" s="30"/>
      <c r="AE136" s="30"/>
      <c r="AT136" s="14" t="s">
        <v>226</v>
      </c>
      <c r="AU136" s="14" t="s">
        <v>86</v>
      </c>
    </row>
    <row r="137" spans="1:65" s="2" customFormat="1" ht="48.75">
      <c r="A137" s="30"/>
      <c r="B137" s="31"/>
      <c r="C137" s="32"/>
      <c r="D137" s="222" t="s">
        <v>237</v>
      </c>
      <c r="E137" s="32"/>
      <c r="F137" s="236" t="s">
        <v>404</v>
      </c>
      <c r="G137" s="32"/>
      <c r="H137" s="32"/>
      <c r="I137" s="120"/>
      <c r="J137" s="120"/>
      <c r="K137" s="32"/>
      <c r="L137" s="32"/>
      <c r="M137" s="35"/>
      <c r="N137" s="239"/>
      <c r="O137" s="240"/>
      <c r="P137" s="241"/>
      <c r="Q137" s="241"/>
      <c r="R137" s="241"/>
      <c r="S137" s="241"/>
      <c r="T137" s="241"/>
      <c r="U137" s="241"/>
      <c r="V137" s="241"/>
      <c r="W137" s="241"/>
      <c r="X137" s="241"/>
      <c r="Y137" s="242"/>
      <c r="Z137" s="30"/>
      <c r="AA137" s="30"/>
      <c r="AB137" s="30"/>
      <c r="AC137" s="30"/>
      <c r="AD137" s="30"/>
      <c r="AE137" s="30"/>
      <c r="AT137" s="14" t="s">
        <v>237</v>
      </c>
      <c r="AU137" s="14" t="s">
        <v>86</v>
      </c>
    </row>
    <row r="138" spans="1:65" s="2" customFormat="1" ht="6.95" customHeight="1">
      <c r="A138" s="30"/>
      <c r="B138" s="50"/>
      <c r="C138" s="51"/>
      <c r="D138" s="51"/>
      <c r="E138" s="51"/>
      <c r="F138" s="51"/>
      <c r="G138" s="51"/>
      <c r="H138" s="51"/>
      <c r="I138" s="157"/>
      <c r="J138" s="157"/>
      <c r="K138" s="51"/>
      <c r="L138" s="51"/>
      <c r="M138" s="35"/>
      <c r="N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</row>
  </sheetData>
  <sheetProtection algorithmName="SHA-512" hashValue="gn6ZbogCBOzLaVZs8OBUQvngovz4mqQlunrl0yWA+jAG6bgzqPtxnjvyBVXzmcUcbwfCrX3zqYsOdB/1vvBvCg==" saltValue="Z64NNTSNnkpSHC+kQM8bK8dmc2QkTmdfQT4eiNyHEAxG7K+QsFNA/03ZMjtLCiTNkv0G12RLed9otwe2jezvFw==" spinCount="100000" sheet="1" objects="1" scenarios="1" formatColumns="0" formatRows="0" autoFilter="0"/>
  <autoFilter ref="C120:L137"/>
  <mergeCells count="12">
    <mergeCell ref="E113:H113"/>
    <mergeCell ref="M2:Z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9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13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3"/>
      <c r="J2" s="113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T2" s="14" t="s">
        <v>122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6"/>
      <c r="J3" s="116"/>
      <c r="K3" s="115"/>
      <c r="L3" s="115"/>
      <c r="M3" s="17"/>
      <c r="AT3" s="14" t="s">
        <v>88</v>
      </c>
    </row>
    <row r="4" spans="1:46" s="1" customFormat="1" ht="24.95" customHeight="1">
      <c r="B4" s="17"/>
      <c r="D4" s="117" t="s">
        <v>180</v>
      </c>
      <c r="I4" s="113"/>
      <c r="J4" s="113"/>
      <c r="M4" s="17"/>
      <c r="N4" s="118" t="s">
        <v>11</v>
      </c>
      <c r="AT4" s="14" t="s">
        <v>4</v>
      </c>
    </row>
    <row r="5" spans="1:46" s="1" customFormat="1" ht="6.95" customHeight="1">
      <c r="B5" s="17"/>
      <c r="I5" s="113"/>
      <c r="J5" s="113"/>
      <c r="M5" s="17"/>
    </row>
    <row r="6" spans="1:46" s="1" customFormat="1" ht="12" customHeight="1">
      <c r="B6" s="17"/>
      <c r="D6" s="119" t="s">
        <v>17</v>
      </c>
      <c r="I6" s="113"/>
      <c r="J6" s="113"/>
      <c r="M6" s="17"/>
    </row>
    <row r="7" spans="1:46" s="1" customFormat="1" ht="16.5" customHeight="1">
      <c r="B7" s="17"/>
      <c r="E7" s="289" t="str">
        <f>'Rekapitulace stavby'!K6</f>
        <v>Údržba, opravy a odstraňování závad u SEE 2020</v>
      </c>
      <c r="F7" s="290"/>
      <c r="G7" s="290"/>
      <c r="H7" s="290"/>
      <c r="I7" s="113"/>
      <c r="J7" s="113"/>
      <c r="M7" s="17"/>
    </row>
    <row r="8" spans="1:46" s="1" customFormat="1" ht="12" customHeight="1">
      <c r="B8" s="17"/>
      <c r="D8" s="119" t="s">
        <v>181</v>
      </c>
      <c r="I8" s="113"/>
      <c r="J8" s="113"/>
      <c r="M8" s="17"/>
    </row>
    <row r="9" spans="1:46" s="2" customFormat="1" ht="16.5" customHeight="1">
      <c r="A9" s="30"/>
      <c r="B9" s="35"/>
      <c r="C9" s="30"/>
      <c r="D9" s="30"/>
      <c r="E9" s="289" t="s">
        <v>373</v>
      </c>
      <c r="F9" s="292"/>
      <c r="G9" s="292"/>
      <c r="H9" s="292"/>
      <c r="I9" s="120"/>
      <c r="J9" s="120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19" t="s">
        <v>341</v>
      </c>
      <c r="E10" s="30"/>
      <c r="F10" s="30"/>
      <c r="G10" s="30"/>
      <c r="H10" s="30"/>
      <c r="I10" s="120"/>
      <c r="J10" s="120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5"/>
      <c r="C11" s="30"/>
      <c r="D11" s="30"/>
      <c r="E11" s="291" t="s">
        <v>405</v>
      </c>
      <c r="F11" s="292"/>
      <c r="G11" s="292"/>
      <c r="H11" s="292"/>
      <c r="I11" s="120"/>
      <c r="J11" s="120"/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5"/>
      <c r="C12" s="30"/>
      <c r="D12" s="30"/>
      <c r="E12" s="30"/>
      <c r="F12" s="30"/>
      <c r="G12" s="30"/>
      <c r="H12" s="30"/>
      <c r="I12" s="120"/>
      <c r="J12" s="120"/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5"/>
      <c r="C13" s="30"/>
      <c r="D13" s="119" t="s">
        <v>19</v>
      </c>
      <c r="E13" s="30"/>
      <c r="F13" s="108" t="s">
        <v>1</v>
      </c>
      <c r="G13" s="30"/>
      <c r="H13" s="30"/>
      <c r="I13" s="121" t="s">
        <v>20</v>
      </c>
      <c r="J13" s="122" t="s">
        <v>1</v>
      </c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9" t="s">
        <v>21</v>
      </c>
      <c r="E14" s="30"/>
      <c r="F14" s="108" t="s">
        <v>22</v>
      </c>
      <c r="G14" s="30"/>
      <c r="H14" s="30"/>
      <c r="I14" s="121" t="s">
        <v>23</v>
      </c>
      <c r="J14" s="123">
        <f>'Rekapitulace stavby'!AN8</f>
        <v>0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5"/>
      <c r="C15" s="30"/>
      <c r="D15" s="30"/>
      <c r="E15" s="30"/>
      <c r="F15" s="30"/>
      <c r="G15" s="30"/>
      <c r="H15" s="30"/>
      <c r="I15" s="120"/>
      <c r="J15" s="120"/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5"/>
      <c r="C16" s="30"/>
      <c r="D16" s="119" t="s">
        <v>24</v>
      </c>
      <c r="E16" s="30"/>
      <c r="F16" s="30"/>
      <c r="G16" s="30"/>
      <c r="H16" s="30"/>
      <c r="I16" s="121" t="s">
        <v>25</v>
      </c>
      <c r="J16" s="122" t="str">
        <f>IF('Rekapitulace stavby'!AN10="","",'Rekapitulace stavby'!AN10)</f>
        <v>70994234</v>
      </c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5"/>
      <c r="C17" s="30"/>
      <c r="D17" s="30"/>
      <c r="E17" s="108" t="str">
        <f>IF('Rekapitulace stavby'!E11="","",'Rekapitulace stavby'!E11)</f>
        <v>Správa železnic, státní organizace</v>
      </c>
      <c r="F17" s="30"/>
      <c r="G17" s="30"/>
      <c r="H17" s="30"/>
      <c r="I17" s="121" t="s">
        <v>28</v>
      </c>
      <c r="J17" s="122" t="str">
        <f>IF('Rekapitulace stavby'!AN11="","",'Rekapitulace stavby'!AN11)</f>
        <v>CZ70994234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5"/>
      <c r="C18" s="30"/>
      <c r="D18" s="30"/>
      <c r="E18" s="30"/>
      <c r="F18" s="30"/>
      <c r="G18" s="30"/>
      <c r="H18" s="30"/>
      <c r="I18" s="120"/>
      <c r="J18" s="120"/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5"/>
      <c r="C19" s="30"/>
      <c r="D19" s="119" t="s">
        <v>30</v>
      </c>
      <c r="E19" s="30"/>
      <c r="F19" s="30"/>
      <c r="G19" s="30"/>
      <c r="H19" s="30"/>
      <c r="I19" s="121" t="s">
        <v>25</v>
      </c>
      <c r="J19" s="27" t="str">
        <f>'Rekapitulace stavby'!AN13</f>
        <v>Vyplň údaj</v>
      </c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5"/>
      <c r="C20" s="30"/>
      <c r="D20" s="30"/>
      <c r="E20" s="293" t="str">
        <f>'Rekapitulace stavby'!E14</f>
        <v>Vyplň údaj</v>
      </c>
      <c r="F20" s="294"/>
      <c r="G20" s="294"/>
      <c r="H20" s="294"/>
      <c r="I20" s="121" t="s">
        <v>28</v>
      </c>
      <c r="J20" s="27" t="str">
        <f>'Rekapitulace stavby'!AN14</f>
        <v>Vyplň údaj</v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5"/>
      <c r="C21" s="30"/>
      <c r="D21" s="30"/>
      <c r="E21" s="30"/>
      <c r="F21" s="30"/>
      <c r="G21" s="30"/>
      <c r="H21" s="30"/>
      <c r="I21" s="120"/>
      <c r="J21" s="120"/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5"/>
      <c r="C22" s="30"/>
      <c r="D22" s="119" t="s">
        <v>32</v>
      </c>
      <c r="E22" s="30"/>
      <c r="F22" s="30"/>
      <c r="G22" s="30"/>
      <c r="H22" s="30"/>
      <c r="I22" s="121" t="s">
        <v>25</v>
      </c>
      <c r="J22" s="122" t="str">
        <f>IF('Rekapitulace stavby'!AN16="","",'Rekapitulace stavby'!AN16)</f>
        <v/>
      </c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5"/>
      <c r="C23" s="30"/>
      <c r="D23" s="30"/>
      <c r="E23" s="108" t="str">
        <f>IF('Rekapitulace stavby'!E17="","",'Rekapitulace stavby'!E17)</f>
        <v xml:space="preserve"> </v>
      </c>
      <c r="F23" s="30"/>
      <c r="G23" s="30"/>
      <c r="H23" s="30"/>
      <c r="I23" s="121" t="s">
        <v>28</v>
      </c>
      <c r="J23" s="122" t="str">
        <f>IF('Rekapitulace stavby'!AN17="","",'Rekapitulace stavby'!AN17)</f>
        <v/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5"/>
      <c r="C24" s="30"/>
      <c r="D24" s="30"/>
      <c r="E24" s="30"/>
      <c r="F24" s="30"/>
      <c r="G24" s="30"/>
      <c r="H24" s="30"/>
      <c r="I24" s="120"/>
      <c r="J24" s="120"/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5"/>
      <c r="C25" s="30"/>
      <c r="D25" s="119" t="s">
        <v>34</v>
      </c>
      <c r="E25" s="30"/>
      <c r="F25" s="30"/>
      <c r="G25" s="30"/>
      <c r="H25" s="30"/>
      <c r="I25" s="121" t="s">
        <v>25</v>
      </c>
      <c r="J25" s="122" t="str">
        <f>IF('Rekapitulace stavby'!AN19="","",'Rekapitulace stavby'!AN19)</f>
        <v/>
      </c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5"/>
      <c r="C26" s="30"/>
      <c r="D26" s="30"/>
      <c r="E26" s="108" t="str">
        <f>IF('Rekapitulace stavby'!E20="","",'Rekapitulace stavby'!E20)</f>
        <v xml:space="preserve"> </v>
      </c>
      <c r="F26" s="30"/>
      <c r="G26" s="30"/>
      <c r="H26" s="30"/>
      <c r="I26" s="121" t="s">
        <v>28</v>
      </c>
      <c r="J26" s="122" t="str">
        <f>IF('Rekapitulace stavby'!AN20="","",'Rekapitulace stavby'!AN20)</f>
        <v/>
      </c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30"/>
      <c r="E27" s="30"/>
      <c r="F27" s="30"/>
      <c r="G27" s="30"/>
      <c r="H27" s="30"/>
      <c r="I27" s="120"/>
      <c r="J27" s="120"/>
      <c r="K27" s="30"/>
      <c r="L27" s="30"/>
      <c r="M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5"/>
      <c r="C28" s="30"/>
      <c r="D28" s="119" t="s">
        <v>35</v>
      </c>
      <c r="E28" s="30"/>
      <c r="F28" s="30"/>
      <c r="G28" s="30"/>
      <c r="H28" s="30"/>
      <c r="I28" s="120"/>
      <c r="J28" s="120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124"/>
      <c r="B29" s="125"/>
      <c r="C29" s="124"/>
      <c r="D29" s="124"/>
      <c r="E29" s="295" t="s">
        <v>1</v>
      </c>
      <c r="F29" s="295"/>
      <c r="G29" s="295"/>
      <c r="H29" s="295"/>
      <c r="I29" s="126"/>
      <c r="J29" s="126"/>
      <c r="K29" s="124"/>
      <c r="L29" s="124"/>
      <c r="M29" s="127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pans="1:31" s="2" customFormat="1" ht="6.95" customHeight="1">
      <c r="A30" s="30"/>
      <c r="B30" s="35"/>
      <c r="C30" s="30"/>
      <c r="D30" s="30"/>
      <c r="E30" s="30"/>
      <c r="F30" s="30"/>
      <c r="G30" s="30"/>
      <c r="H30" s="30"/>
      <c r="I30" s="120"/>
      <c r="J30" s="120"/>
      <c r="K30" s="30"/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28"/>
      <c r="E31" s="128"/>
      <c r="F31" s="128"/>
      <c r="G31" s="128"/>
      <c r="H31" s="128"/>
      <c r="I31" s="129"/>
      <c r="J31" s="129"/>
      <c r="K31" s="128"/>
      <c r="L31" s="128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2.75">
      <c r="A32" s="30"/>
      <c r="B32" s="35"/>
      <c r="C32" s="30"/>
      <c r="D32" s="30"/>
      <c r="E32" s="119" t="s">
        <v>183</v>
      </c>
      <c r="F32" s="30"/>
      <c r="G32" s="30"/>
      <c r="H32" s="30"/>
      <c r="I32" s="120"/>
      <c r="J32" s="120"/>
      <c r="K32" s="130">
        <f>I98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2.75">
      <c r="A33" s="30"/>
      <c r="B33" s="35"/>
      <c r="C33" s="30"/>
      <c r="D33" s="30"/>
      <c r="E33" s="119" t="s">
        <v>184</v>
      </c>
      <c r="F33" s="30"/>
      <c r="G33" s="30"/>
      <c r="H33" s="30"/>
      <c r="I33" s="120"/>
      <c r="J33" s="120"/>
      <c r="K33" s="130">
        <f>J98</f>
        <v>0</v>
      </c>
      <c r="L33" s="30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25.35" customHeight="1">
      <c r="A34" s="30"/>
      <c r="B34" s="35"/>
      <c r="C34" s="30"/>
      <c r="D34" s="131" t="s">
        <v>36</v>
      </c>
      <c r="E34" s="30"/>
      <c r="F34" s="30"/>
      <c r="G34" s="30"/>
      <c r="H34" s="30"/>
      <c r="I34" s="120"/>
      <c r="J34" s="120"/>
      <c r="K34" s="132">
        <f>ROUND(K121, 2)</f>
        <v>0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6.95" customHeight="1">
      <c r="A35" s="30"/>
      <c r="B35" s="35"/>
      <c r="C35" s="30"/>
      <c r="D35" s="128"/>
      <c r="E35" s="128"/>
      <c r="F35" s="128"/>
      <c r="G35" s="128"/>
      <c r="H35" s="128"/>
      <c r="I35" s="129"/>
      <c r="J35" s="129"/>
      <c r="K35" s="128"/>
      <c r="L35" s="128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30"/>
      <c r="F36" s="133" t="s">
        <v>38</v>
      </c>
      <c r="G36" s="30"/>
      <c r="H36" s="30"/>
      <c r="I36" s="134" t="s">
        <v>37</v>
      </c>
      <c r="J36" s="120"/>
      <c r="K36" s="133" t="s">
        <v>39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customHeight="1">
      <c r="A37" s="30"/>
      <c r="B37" s="35"/>
      <c r="C37" s="30"/>
      <c r="D37" s="135" t="s">
        <v>40</v>
      </c>
      <c r="E37" s="119" t="s">
        <v>41</v>
      </c>
      <c r="F37" s="130">
        <f>ROUND((SUM(BE121:BE128)),  2)</f>
        <v>0</v>
      </c>
      <c r="G37" s="30"/>
      <c r="H37" s="30"/>
      <c r="I37" s="136">
        <v>0.21</v>
      </c>
      <c r="J37" s="120"/>
      <c r="K37" s="130">
        <f>ROUND(((SUM(BE121:BE128))*I37),  2)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5"/>
      <c r="C38" s="30"/>
      <c r="D38" s="30"/>
      <c r="E38" s="119" t="s">
        <v>42</v>
      </c>
      <c r="F38" s="130">
        <f>ROUND((SUM(BF121:BF128)),  2)</f>
        <v>0</v>
      </c>
      <c r="G38" s="30"/>
      <c r="H38" s="30"/>
      <c r="I38" s="136">
        <v>0.15</v>
      </c>
      <c r="J38" s="120"/>
      <c r="K38" s="130">
        <f>ROUND(((SUM(BF121:BF128))*I38),  2)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9" t="s">
        <v>43</v>
      </c>
      <c r="F39" s="130">
        <f>ROUND((SUM(BG121:BG128)),  2)</f>
        <v>0</v>
      </c>
      <c r="G39" s="30"/>
      <c r="H39" s="30"/>
      <c r="I39" s="136">
        <v>0.21</v>
      </c>
      <c r="J39" s="120"/>
      <c r="K39" s="130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5"/>
      <c r="C40" s="30"/>
      <c r="D40" s="30"/>
      <c r="E40" s="119" t="s">
        <v>44</v>
      </c>
      <c r="F40" s="130">
        <f>ROUND((SUM(BH121:BH128)),  2)</f>
        <v>0</v>
      </c>
      <c r="G40" s="30"/>
      <c r="H40" s="30"/>
      <c r="I40" s="136">
        <v>0.15</v>
      </c>
      <c r="J40" s="120"/>
      <c r="K40" s="130">
        <f>0</f>
        <v>0</v>
      </c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14.45" hidden="1" customHeight="1">
      <c r="A41" s="30"/>
      <c r="B41" s="35"/>
      <c r="C41" s="30"/>
      <c r="D41" s="30"/>
      <c r="E41" s="119" t="s">
        <v>45</v>
      </c>
      <c r="F41" s="130">
        <f>ROUND((SUM(BI121:BI128)),  2)</f>
        <v>0</v>
      </c>
      <c r="G41" s="30"/>
      <c r="H41" s="30"/>
      <c r="I41" s="136">
        <v>0</v>
      </c>
      <c r="J41" s="120"/>
      <c r="K41" s="130">
        <f>0</f>
        <v>0</v>
      </c>
      <c r="L41" s="30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6.95" customHeight="1">
      <c r="A42" s="30"/>
      <c r="B42" s="35"/>
      <c r="C42" s="30"/>
      <c r="D42" s="30"/>
      <c r="E42" s="30"/>
      <c r="F42" s="30"/>
      <c r="G42" s="30"/>
      <c r="H42" s="30"/>
      <c r="I42" s="120"/>
      <c r="J42" s="120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2" customFormat="1" ht="25.35" customHeight="1">
      <c r="A43" s="30"/>
      <c r="B43" s="35"/>
      <c r="C43" s="137"/>
      <c r="D43" s="138" t="s">
        <v>46</v>
      </c>
      <c r="E43" s="139"/>
      <c r="F43" s="139"/>
      <c r="G43" s="140" t="s">
        <v>47</v>
      </c>
      <c r="H43" s="141" t="s">
        <v>48</v>
      </c>
      <c r="I43" s="142"/>
      <c r="J43" s="142"/>
      <c r="K43" s="143">
        <f>SUM(K34:K41)</f>
        <v>0</v>
      </c>
      <c r="L43" s="144"/>
      <c r="M43" s="47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2" customFormat="1" ht="14.45" customHeight="1">
      <c r="A44" s="30"/>
      <c r="B44" s="35"/>
      <c r="C44" s="30"/>
      <c r="D44" s="30"/>
      <c r="E44" s="30"/>
      <c r="F44" s="30"/>
      <c r="G44" s="30"/>
      <c r="H44" s="30"/>
      <c r="I44" s="120"/>
      <c r="J44" s="120"/>
      <c r="K44" s="30"/>
      <c r="L44" s="30"/>
      <c r="M44" s="47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1" customFormat="1" ht="14.45" customHeight="1">
      <c r="B45" s="17"/>
      <c r="I45" s="113"/>
      <c r="J45" s="113"/>
      <c r="M45" s="17"/>
    </row>
    <row r="46" spans="1:31" s="1" customFormat="1" ht="14.45" customHeight="1">
      <c r="B46" s="17"/>
      <c r="I46" s="113"/>
      <c r="J46" s="113"/>
      <c r="M46" s="17"/>
    </row>
    <row r="47" spans="1:31" s="1" customFormat="1" ht="14.45" customHeight="1">
      <c r="B47" s="17"/>
      <c r="I47" s="113"/>
      <c r="J47" s="113"/>
      <c r="M47" s="17"/>
    </row>
    <row r="48" spans="1:31" s="1" customFormat="1" ht="14.45" customHeight="1">
      <c r="B48" s="17"/>
      <c r="I48" s="113"/>
      <c r="J48" s="113"/>
      <c r="M48" s="17"/>
    </row>
    <row r="49" spans="1:31" s="1" customFormat="1" ht="14.45" customHeight="1">
      <c r="B49" s="17"/>
      <c r="I49" s="113"/>
      <c r="J49" s="113"/>
      <c r="M49" s="17"/>
    </row>
    <row r="50" spans="1:31" s="2" customFormat="1" ht="14.45" customHeight="1">
      <c r="B50" s="47"/>
      <c r="D50" s="145" t="s">
        <v>49</v>
      </c>
      <c r="E50" s="146"/>
      <c r="F50" s="146"/>
      <c r="G50" s="145" t="s">
        <v>50</v>
      </c>
      <c r="H50" s="146"/>
      <c r="I50" s="147"/>
      <c r="J50" s="147"/>
      <c r="K50" s="146"/>
      <c r="L50" s="146"/>
      <c r="M50" s="47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0"/>
      <c r="B61" s="35"/>
      <c r="C61" s="30"/>
      <c r="D61" s="148" t="s">
        <v>51</v>
      </c>
      <c r="E61" s="149"/>
      <c r="F61" s="150" t="s">
        <v>52</v>
      </c>
      <c r="G61" s="148" t="s">
        <v>51</v>
      </c>
      <c r="H61" s="149"/>
      <c r="I61" s="151"/>
      <c r="J61" s="152" t="s">
        <v>52</v>
      </c>
      <c r="K61" s="149"/>
      <c r="L61" s="149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0"/>
      <c r="B65" s="35"/>
      <c r="C65" s="30"/>
      <c r="D65" s="145" t="s">
        <v>53</v>
      </c>
      <c r="E65" s="153"/>
      <c r="F65" s="153"/>
      <c r="G65" s="145" t="s">
        <v>54</v>
      </c>
      <c r="H65" s="153"/>
      <c r="I65" s="154"/>
      <c r="J65" s="154"/>
      <c r="K65" s="153"/>
      <c r="L65" s="153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0"/>
      <c r="B76" s="35"/>
      <c r="C76" s="30"/>
      <c r="D76" s="148" t="s">
        <v>51</v>
      </c>
      <c r="E76" s="149"/>
      <c r="F76" s="150" t="s">
        <v>52</v>
      </c>
      <c r="G76" s="148" t="s">
        <v>51</v>
      </c>
      <c r="H76" s="149"/>
      <c r="I76" s="151"/>
      <c r="J76" s="152" t="s">
        <v>52</v>
      </c>
      <c r="K76" s="149"/>
      <c r="L76" s="149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55"/>
      <c r="C77" s="156"/>
      <c r="D77" s="156"/>
      <c r="E77" s="156"/>
      <c r="F77" s="156"/>
      <c r="G77" s="156"/>
      <c r="H77" s="156"/>
      <c r="I77" s="157"/>
      <c r="J77" s="157"/>
      <c r="K77" s="156"/>
      <c r="L77" s="156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158"/>
      <c r="C81" s="159"/>
      <c r="D81" s="159"/>
      <c r="E81" s="159"/>
      <c r="F81" s="159"/>
      <c r="G81" s="159"/>
      <c r="H81" s="159"/>
      <c r="I81" s="160"/>
      <c r="J81" s="160"/>
      <c r="K81" s="159"/>
      <c r="L81" s="159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0" t="s">
        <v>185</v>
      </c>
      <c r="D82" s="32"/>
      <c r="E82" s="32"/>
      <c r="F82" s="32"/>
      <c r="G82" s="32"/>
      <c r="H82" s="32"/>
      <c r="I82" s="120"/>
      <c r="J82" s="120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20"/>
      <c r="J83" s="120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6" t="s">
        <v>17</v>
      </c>
      <c r="D84" s="32"/>
      <c r="E84" s="32"/>
      <c r="F84" s="32"/>
      <c r="G84" s="32"/>
      <c r="H84" s="32"/>
      <c r="I84" s="120"/>
      <c r="J84" s="120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2"/>
      <c r="D85" s="32"/>
      <c r="E85" s="296" t="str">
        <f>E7</f>
        <v>Údržba, opravy a odstraňování závad u SEE 2020</v>
      </c>
      <c r="F85" s="297"/>
      <c r="G85" s="297"/>
      <c r="H85" s="297"/>
      <c r="I85" s="120"/>
      <c r="J85" s="120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18"/>
      <c r="C86" s="26" t="s">
        <v>181</v>
      </c>
      <c r="D86" s="19"/>
      <c r="E86" s="19"/>
      <c r="F86" s="19"/>
      <c r="G86" s="19"/>
      <c r="H86" s="19"/>
      <c r="I86" s="113"/>
      <c r="J86" s="113"/>
      <c r="K86" s="19"/>
      <c r="L86" s="19"/>
      <c r="M86" s="17"/>
    </row>
    <row r="87" spans="1:31" s="2" customFormat="1" ht="16.5" customHeight="1">
      <c r="A87" s="30"/>
      <c r="B87" s="31"/>
      <c r="C87" s="32"/>
      <c r="D87" s="32"/>
      <c r="E87" s="296" t="s">
        <v>373</v>
      </c>
      <c r="F87" s="298"/>
      <c r="G87" s="298"/>
      <c r="H87" s="298"/>
      <c r="I87" s="120"/>
      <c r="J87" s="120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6" t="s">
        <v>341</v>
      </c>
      <c r="D88" s="32"/>
      <c r="E88" s="32"/>
      <c r="F88" s="32"/>
      <c r="G88" s="32"/>
      <c r="H88" s="32"/>
      <c r="I88" s="120"/>
      <c r="J88" s="120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2"/>
      <c r="D89" s="32"/>
      <c r="E89" s="251" t="str">
        <f>E11</f>
        <v>PS05-3 - Profylaktické prohlídky v obvodu OE Přerov</v>
      </c>
      <c r="F89" s="298"/>
      <c r="G89" s="298"/>
      <c r="H89" s="298"/>
      <c r="I89" s="120"/>
      <c r="J89" s="120"/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20"/>
      <c r="J90" s="120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6" t="s">
        <v>21</v>
      </c>
      <c r="D91" s="32"/>
      <c r="E91" s="32"/>
      <c r="F91" s="24" t="str">
        <f>F14</f>
        <v>OŘ Olomouc</v>
      </c>
      <c r="G91" s="32"/>
      <c r="H91" s="32"/>
      <c r="I91" s="121" t="s">
        <v>23</v>
      </c>
      <c r="J91" s="123">
        <f>IF(J14="","",J14)</f>
        <v>0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2"/>
      <c r="D92" s="32"/>
      <c r="E92" s="32"/>
      <c r="F92" s="32"/>
      <c r="G92" s="32"/>
      <c r="H92" s="32"/>
      <c r="I92" s="120"/>
      <c r="J92" s="120"/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6" t="s">
        <v>24</v>
      </c>
      <c r="D93" s="32"/>
      <c r="E93" s="32"/>
      <c r="F93" s="24" t="str">
        <f>E17</f>
        <v>Správa železnic, státní organizace</v>
      </c>
      <c r="G93" s="32"/>
      <c r="H93" s="32"/>
      <c r="I93" s="121" t="s">
        <v>32</v>
      </c>
      <c r="J93" s="161" t="str">
        <f>E23</f>
        <v xml:space="preserve"> </v>
      </c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6" t="s">
        <v>30</v>
      </c>
      <c r="D94" s="32"/>
      <c r="E94" s="32"/>
      <c r="F94" s="24" t="str">
        <f>IF(E20="","",E20)</f>
        <v>Vyplň údaj</v>
      </c>
      <c r="G94" s="32"/>
      <c r="H94" s="32"/>
      <c r="I94" s="121" t="s">
        <v>34</v>
      </c>
      <c r="J94" s="161" t="str">
        <f>E26</f>
        <v xml:space="preserve"> </v>
      </c>
      <c r="K94" s="32"/>
      <c r="L94" s="32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20"/>
      <c r="J95" s="120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62" t="s">
        <v>186</v>
      </c>
      <c r="D96" s="163"/>
      <c r="E96" s="163"/>
      <c r="F96" s="163"/>
      <c r="G96" s="163"/>
      <c r="H96" s="163"/>
      <c r="I96" s="164" t="s">
        <v>187</v>
      </c>
      <c r="J96" s="164" t="s">
        <v>188</v>
      </c>
      <c r="K96" s="165" t="s">
        <v>189</v>
      </c>
      <c r="L96" s="163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2"/>
      <c r="D97" s="32"/>
      <c r="E97" s="32"/>
      <c r="F97" s="32"/>
      <c r="G97" s="32"/>
      <c r="H97" s="32"/>
      <c r="I97" s="120"/>
      <c r="J97" s="120"/>
      <c r="K97" s="32"/>
      <c r="L97" s="32"/>
      <c r="M97" s="47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66" t="s">
        <v>190</v>
      </c>
      <c r="D98" s="32"/>
      <c r="E98" s="32"/>
      <c r="F98" s="32"/>
      <c r="G98" s="32"/>
      <c r="H98" s="32"/>
      <c r="I98" s="167">
        <f>Q121</f>
        <v>0</v>
      </c>
      <c r="J98" s="167">
        <f>R121</f>
        <v>0</v>
      </c>
      <c r="K98" s="79">
        <f>K121</f>
        <v>0</v>
      </c>
      <c r="L98" s="32"/>
      <c r="M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4" t="s">
        <v>191</v>
      </c>
    </row>
    <row r="99" spans="1:47" s="9" customFormat="1" ht="24.95" customHeight="1">
      <c r="B99" s="168"/>
      <c r="C99" s="169"/>
      <c r="D99" s="170" t="s">
        <v>197</v>
      </c>
      <c r="E99" s="171"/>
      <c r="F99" s="171"/>
      <c r="G99" s="171"/>
      <c r="H99" s="171"/>
      <c r="I99" s="172">
        <f>Q122</f>
        <v>0</v>
      </c>
      <c r="J99" s="172">
        <f>R122</f>
        <v>0</v>
      </c>
      <c r="K99" s="173">
        <f>K122</f>
        <v>0</v>
      </c>
      <c r="L99" s="169"/>
      <c r="M99" s="174"/>
    </row>
    <row r="100" spans="1:47" s="2" customFormat="1" ht="21.75" customHeight="1">
      <c r="A100" s="30"/>
      <c r="B100" s="31"/>
      <c r="C100" s="32"/>
      <c r="D100" s="32"/>
      <c r="E100" s="32"/>
      <c r="F100" s="32"/>
      <c r="G100" s="32"/>
      <c r="H100" s="32"/>
      <c r="I100" s="120"/>
      <c r="J100" s="120"/>
      <c r="K100" s="32"/>
      <c r="L100" s="32"/>
      <c r="M100" s="47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47" s="2" customFormat="1" ht="6.95" customHeight="1">
      <c r="A101" s="30"/>
      <c r="B101" s="50"/>
      <c r="C101" s="51"/>
      <c r="D101" s="51"/>
      <c r="E101" s="51"/>
      <c r="F101" s="51"/>
      <c r="G101" s="51"/>
      <c r="H101" s="51"/>
      <c r="I101" s="157"/>
      <c r="J101" s="157"/>
      <c r="K101" s="51"/>
      <c r="L101" s="51"/>
      <c r="M101" s="47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5" spans="1:47" s="2" customFormat="1" ht="6.95" customHeight="1">
      <c r="A105" s="30"/>
      <c r="B105" s="52"/>
      <c r="C105" s="53"/>
      <c r="D105" s="53"/>
      <c r="E105" s="53"/>
      <c r="F105" s="53"/>
      <c r="G105" s="53"/>
      <c r="H105" s="53"/>
      <c r="I105" s="160"/>
      <c r="J105" s="160"/>
      <c r="K105" s="53"/>
      <c r="L105" s="53"/>
      <c r="M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47" s="2" customFormat="1" ht="24.95" customHeight="1">
      <c r="A106" s="30"/>
      <c r="B106" s="31"/>
      <c r="C106" s="20" t="s">
        <v>198</v>
      </c>
      <c r="D106" s="32"/>
      <c r="E106" s="32"/>
      <c r="F106" s="32"/>
      <c r="G106" s="32"/>
      <c r="H106" s="32"/>
      <c r="I106" s="120"/>
      <c r="J106" s="120"/>
      <c r="K106" s="32"/>
      <c r="L106" s="32"/>
      <c r="M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6.95" customHeight="1">
      <c r="A107" s="30"/>
      <c r="B107" s="31"/>
      <c r="C107" s="32"/>
      <c r="D107" s="32"/>
      <c r="E107" s="32"/>
      <c r="F107" s="32"/>
      <c r="G107" s="32"/>
      <c r="H107" s="32"/>
      <c r="I107" s="120"/>
      <c r="J107" s="120"/>
      <c r="K107" s="32"/>
      <c r="L107" s="32"/>
      <c r="M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12" customHeight="1">
      <c r="A108" s="30"/>
      <c r="B108" s="31"/>
      <c r="C108" s="26" t="s">
        <v>17</v>
      </c>
      <c r="D108" s="32"/>
      <c r="E108" s="32"/>
      <c r="F108" s="32"/>
      <c r="G108" s="32"/>
      <c r="H108" s="32"/>
      <c r="I108" s="120"/>
      <c r="J108" s="120"/>
      <c r="K108" s="32"/>
      <c r="L108" s="32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16.5" customHeight="1">
      <c r="A109" s="30"/>
      <c r="B109" s="31"/>
      <c r="C109" s="32"/>
      <c r="D109" s="32"/>
      <c r="E109" s="296" t="str">
        <f>E7</f>
        <v>Údržba, opravy a odstraňování závad u SEE 2020</v>
      </c>
      <c r="F109" s="297"/>
      <c r="G109" s="297"/>
      <c r="H109" s="297"/>
      <c r="I109" s="120"/>
      <c r="J109" s="120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1" customFormat="1" ht="12" customHeight="1">
      <c r="B110" s="18"/>
      <c r="C110" s="26" t="s">
        <v>181</v>
      </c>
      <c r="D110" s="19"/>
      <c r="E110" s="19"/>
      <c r="F110" s="19"/>
      <c r="G110" s="19"/>
      <c r="H110" s="19"/>
      <c r="I110" s="113"/>
      <c r="J110" s="113"/>
      <c r="K110" s="19"/>
      <c r="L110" s="19"/>
      <c r="M110" s="17"/>
    </row>
    <row r="111" spans="1:47" s="2" customFormat="1" ht="16.5" customHeight="1">
      <c r="A111" s="30"/>
      <c r="B111" s="31"/>
      <c r="C111" s="32"/>
      <c r="D111" s="32"/>
      <c r="E111" s="296" t="s">
        <v>373</v>
      </c>
      <c r="F111" s="298"/>
      <c r="G111" s="298"/>
      <c r="H111" s="298"/>
      <c r="I111" s="120"/>
      <c r="J111" s="120"/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12" customHeight="1">
      <c r="A112" s="30"/>
      <c r="B112" s="31"/>
      <c r="C112" s="26" t="s">
        <v>341</v>
      </c>
      <c r="D112" s="32"/>
      <c r="E112" s="32"/>
      <c r="F112" s="32"/>
      <c r="G112" s="32"/>
      <c r="H112" s="32"/>
      <c r="I112" s="120"/>
      <c r="J112" s="120"/>
      <c r="K112" s="32"/>
      <c r="L112" s="32"/>
      <c r="M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6.5" customHeight="1">
      <c r="A113" s="30"/>
      <c r="B113" s="31"/>
      <c r="C113" s="32"/>
      <c r="D113" s="32"/>
      <c r="E113" s="251" t="str">
        <f>E11</f>
        <v>PS05-3 - Profylaktické prohlídky v obvodu OE Přerov</v>
      </c>
      <c r="F113" s="298"/>
      <c r="G113" s="298"/>
      <c r="H113" s="298"/>
      <c r="I113" s="120"/>
      <c r="J113" s="120"/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2"/>
      <c r="D114" s="32"/>
      <c r="E114" s="32"/>
      <c r="F114" s="32"/>
      <c r="G114" s="32"/>
      <c r="H114" s="32"/>
      <c r="I114" s="120"/>
      <c r="J114" s="120"/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>
      <c r="A115" s="30"/>
      <c r="B115" s="31"/>
      <c r="C115" s="26" t="s">
        <v>21</v>
      </c>
      <c r="D115" s="32"/>
      <c r="E115" s="32"/>
      <c r="F115" s="24" t="str">
        <f>F14</f>
        <v>OŘ Olomouc</v>
      </c>
      <c r="G115" s="32"/>
      <c r="H115" s="32"/>
      <c r="I115" s="121" t="s">
        <v>23</v>
      </c>
      <c r="J115" s="123">
        <f>IF(J14="","",J14)</f>
        <v>0</v>
      </c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2"/>
      <c r="D116" s="32"/>
      <c r="E116" s="32"/>
      <c r="F116" s="32"/>
      <c r="G116" s="32"/>
      <c r="H116" s="32"/>
      <c r="I116" s="120"/>
      <c r="J116" s="120"/>
      <c r="K116" s="32"/>
      <c r="L116" s="32"/>
      <c r="M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6" t="s">
        <v>24</v>
      </c>
      <c r="D117" s="32"/>
      <c r="E117" s="32"/>
      <c r="F117" s="24" t="str">
        <f>E17</f>
        <v>Správa železnic, státní organizace</v>
      </c>
      <c r="G117" s="32"/>
      <c r="H117" s="32"/>
      <c r="I117" s="121" t="s">
        <v>32</v>
      </c>
      <c r="J117" s="161" t="str">
        <f>E23</f>
        <v xml:space="preserve"> </v>
      </c>
      <c r="K117" s="32"/>
      <c r="L117" s="32"/>
      <c r="M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6" t="s">
        <v>30</v>
      </c>
      <c r="D118" s="32"/>
      <c r="E118" s="32"/>
      <c r="F118" s="24" t="str">
        <f>IF(E20="","",E20)</f>
        <v>Vyplň údaj</v>
      </c>
      <c r="G118" s="32"/>
      <c r="H118" s="32"/>
      <c r="I118" s="121" t="s">
        <v>34</v>
      </c>
      <c r="J118" s="161" t="str">
        <f>E26</f>
        <v xml:space="preserve"> </v>
      </c>
      <c r="K118" s="32"/>
      <c r="L118" s="32"/>
      <c r="M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0.35" customHeight="1">
      <c r="A119" s="30"/>
      <c r="B119" s="31"/>
      <c r="C119" s="32"/>
      <c r="D119" s="32"/>
      <c r="E119" s="32"/>
      <c r="F119" s="32"/>
      <c r="G119" s="32"/>
      <c r="H119" s="32"/>
      <c r="I119" s="120"/>
      <c r="J119" s="120"/>
      <c r="K119" s="32"/>
      <c r="L119" s="32"/>
      <c r="M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1" customFormat="1" ht="29.25" customHeight="1">
      <c r="A120" s="181"/>
      <c r="B120" s="182"/>
      <c r="C120" s="183" t="s">
        <v>199</v>
      </c>
      <c r="D120" s="184" t="s">
        <v>61</v>
      </c>
      <c r="E120" s="184" t="s">
        <v>57</v>
      </c>
      <c r="F120" s="184" t="s">
        <v>58</v>
      </c>
      <c r="G120" s="184" t="s">
        <v>200</v>
      </c>
      <c r="H120" s="184" t="s">
        <v>201</v>
      </c>
      <c r="I120" s="185" t="s">
        <v>202</v>
      </c>
      <c r="J120" s="185" t="s">
        <v>203</v>
      </c>
      <c r="K120" s="184" t="s">
        <v>189</v>
      </c>
      <c r="L120" s="186" t="s">
        <v>204</v>
      </c>
      <c r="M120" s="187"/>
      <c r="N120" s="70" t="s">
        <v>1</v>
      </c>
      <c r="O120" s="71" t="s">
        <v>40</v>
      </c>
      <c r="P120" s="71" t="s">
        <v>205</v>
      </c>
      <c r="Q120" s="71" t="s">
        <v>206</v>
      </c>
      <c r="R120" s="71" t="s">
        <v>207</v>
      </c>
      <c r="S120" s="71" t="s">
        <v>208</v>
      </c>
      <c r="T120" s="71" t="s">
        <v>209</v>
      </c>
      <c r="U120" s="71" t="s">
        <v>210</v>
      </c>
      <c r="V120" s="71" t="s">
        <v>211</v>
      </c>
      <c r="W120" s="71" t="s">
        <v>212</v>
      </c>
      <c r="X120" s="71" t="s">
        <v>213</v>
      </c>
      <c r="Y120" s="72" t="s">
        <v>214</v>
      </c>
      <c r="Z120" s="181"/>
      <c r="AA120" s="181"/>
      <c r="AB120" s="181"/>
      <c r="AC120" s="181"/>
      <c r="AD120" s="181"/>
      <c r="AE120" s="181"/>
    </row>
    <row r="121" spans="1:65" s="2" customFormat="1" ht="22.9" customHeight="1">
      <c r="A121" s="30"/>
      <c r="B121" s="31"/>
      <c r="C121" s="77" t="s">
        <v>215</v>
      </c>
      <c r="D121" s="32"/>
      <c r="E121" s="32"/>
      <c r="F121" s="32"/>
      <c r="G121" s="32"/>
      <c r="H121" s="32"/>
      <c r="I121" s="120"/>
      <c r="J121" s="120"/>
      <c r="K121" s="188">
        <f>BK121</f>
        <v>0</v>
      </c>
      <c r="L121" s="32"/>
      <c r="M121" s="35"/>
      <c r="N121" s="73"/>
      <c r="O121" s="189"/>
      <c r="P121" s="74"/>
      <c r="Q121" s="190">
        <f>Q122</f>
        <v>0</v>
      </c>
      <c r="R121" s="190">
        <f>R122</f>
        <v>0</v>
      </c>
      <c r="S121" s="74"/>
      <c r="T121" s="191">
        <f>T122</f>
        <v>0</v>
      </c>
      <c r="U121" s="74"/>
      <c r="V121" s="191">
        <f>V122</f>
        <v>0</v>
      </c>
      <c r="W121" s="74"/>
      <c r="X121" s="191">
        <f>X122</f>
        <v>0</v>
      </c>
      <c r="Y121" s="75"/>
      <c r="Z121" s="30"/>
      <c r="AA121" s="30"/>
      <c r="AB121" s="30"/>
      <c r="AC121" s="30"/>
      <c r="AD121" s="30"/>
      <c r="AE121" s="30"/>
      <c r="AT121" s="14" t="s">
        <v>77</v>
      </c>
      <c r="AU121" s="14" t="s">
        <v>191</v>
      </c>
      <c r="BK121" s="192">
        <f>BK122</f>
        <v>0</v>
      </c>
    </row>
    <row r="122" spans="1:65" s="12" customFormat="1" ht="25.9" customHeight="1">
      <c r="B122" s="193"/>
      <c r="C122" s="194"/>
      <c r="D122" s="195" t="s">
        <v>77</v>
      </c>
      <c r="E122" s="196" t="s">
        <v>276</v>
      </c>
      <c r="F122" s="196" t="s">
        <v>277</v>
      </c>
      <c r="G122" s="194"/>
      <c r="H122" s="194"/>
      <c r="I122" s="197"/>
      <c r="J122" s="197"/>
      <c r="K122" s="198">
        <f>BK122</f>
        <v>0</v>
      </c>
      <c r="L122" s="194"/>
      <c r="M122" s="199"/>
      <c r="N122" s="200"/>
      <c r="O122" s="201"/>
      <c r="P122" s="201"/>
      <c r="Q122" s="202">
        <f>SUM(Q123:Q128)</f>
        <v>0</v>
      </c>
      <c r="R122" s="202">
        <f>SUM(R123:R128)</f>
        <v>0</v>
      </c>
      <c r="S122" s="201"/>
      <c r="T122" s="203">
        <f>SUM(T123:T128)</f>
        <v>0</v>
      </c>
      <c r="U122" s="201"/>
      <c r="V122" s="203">
        <f>SUM(V123:V128)</f>
        <v>0</v>
      </c>
      <c r="W122" s="201"/>
      <c r="X122" s="203">
        <f>SUM(X123:X128)</f>
        <v>0</v>
      </c>
      <c r="Y122" s="204"/>
      <c r="AR122" s="205" t="s">
        <v>224</v>
      </c>
      <c r="AT122" s="206" t="s">
        <v>77</v>
      </c>
      <c r="AU122" s="206" t="s">
        <v>78</v>
      </c>
      <c r="AY122" s="205" t="s">
        <v>218</v>
      </c>
      <c r="BK122" s="207">
        <f>SUM(BK123:BK128)</f>
        <v>0</v>
      </c>
    </row>
    <row r="123" spans="1:65" s="2" customFormat="1" ht="21.75" customHeight="1">
      <c r="A123" s="30"/>
      <c r="B123" s="31"/>
      <c r="C123" s="208" t="s">
        <v>86</v>
      </c>
      <c r="D123" s="208" t="s">
        <v>219</v>
      </c>
      <c r="E123" s="209" t="s">
        <v>375</v>
      </c>
      <c r="F123" s="210" t="s">
        <v>376</v>
      </c>
      <c r="G123" s="211" t="s">
        <v>222</v>
      </c>
      <c r="H123" s="212">
        <v>1</v>
      </c>
      <c r="I123" s="213"/>
      <c r="J123" s="213"/>
      <c r="K123" s="214">
        <f>ROUND(P123*H123,2)</f>
        <v>0</v>
      </c>
      <c r="L123" s="210" t="s">
        <v>1</v>
      </c>
      <c r="M123" s="35"/>
      <c r="N123" s="215" t="s">
        <v>1</v>
      </c>
      <c r="O123" s="216" t="s">
        <v>41</v>
      </c>
      <c r="P123" s="217">
        <f>I123+J123</f>
        <v>0</v>
      </c>
      <c r="Q123" s="217">
        <f>ROUND(I123*H123,2)</f>
        <v>0</v>
      </c>
      <c r="R123" s="217">
        <f>ROUND(J123*H123,2)</f>
        <v>0</v>
      </c>
      <c r="S123" s="66"/>
      <c r="T123" s="218">
        <f>S123*H123</f>
        <v>0</v>
      </c>
      <c r="U123" s="218">
        <v>0</v>
      </c>
      <c r="V123" s="218">
        <f>U123*H123</f>
        <v>0</v>
      </c>
      <c r="W123" s="218">
        <v>0</v>
      </c>
      <c r="X123" s="218">
        <f>W123*H123</f>
        <v>0</v>
      </c>
      <c r="Y123" s="219" t="s">
        <v>1</v>
      </c>
      <c r="Z123" s="30"/>
      <c r="AA123" s="30"/>
      <c r="AB123" s="30"/>
      <c r="AC123" s="30"/>
      <c r="AD123" s="30"/>
      <c r="AE123" s="30"/>
      <c r="AR123" s="220" t="s">
        <v>281</v>
      </c>
      <c r="AT123" s="220" t="s">
        <v>219</v>
      </c>
      <c r="AU123" s="220" t="s">
        <v>86</v>
      </c>
      <c r="AY123" s="14" t="s">
        <v>218</v>
      </c>
      <c r="BE123" s="221">
        <f>IF(O123="základní",K123,0)</f>
        <v>0</v>
      </c>
      <c r="BF123" s="221">
        <f>IF(O123="snížená",K123,0)</f>
        <v>0</v>
      </c>
      <c r="BG123" s="221">
        <f>IF(O123="zákl. přenesená",K123,0)</f>
        <v>0</v>
      </c>
      <c r="BH123" s="221">
        <f>IF(O123="sníž. přenesená",K123,0)</f>
        <v>0</v>
      </c>
      <c r="BI123" s="221">
        <f>IF(O123="nulová",K123,0)</f>
        <v>0</v>
      </c>
      <c r="BJ123" s="14" t="s">
        <v>86</v>
      </c>
      <c r="BK123" s="221">
        <f>ROUND(P123*H123,2)</f>
        <v>0</v>
      </c>
      <c r="BL123" s="14" t="s">
        <v>281</v>
      </c>
      <c r="BM123" s="220" t="s">
        <v>406</v>
      </c>
    </row>
    <row r="124" spans="1:65" s="2" customFormat="1" ht="19.5">
      <c r="A124" s="30"/>
      <c r="B124" s="31"/>
      <c r="C124" s="32"/>
      <c r="D124" s="222" t="s">
        <v>226</v>
      </c>
      <c r="E124" s="32"/>
      <c r="F124" s="223" t="s">
        <v>376</v>
      </c>
      <c r="G124" s="32"/>
      <c r="H124" s="32"/>
      <c r="I124" s="120"/>
      <c r="J124" s="120"/>
      <c r="K124" s="32"/>
      <c r="L124" s="32"/>
      <c r="M124" s="35"/>
      <c r="N124" s="224"/>
      <c r="O124" s="225"/>
      <c r="P124" s="66"/>
      <c r="Q124" s="66"/>
      <c r="R124" s="66"/>
      <c r="S124" s="66"/>
      <c r="T124" s="66"/>
      <c r="U124" s="66"/>
      <c r="V124" s="66"/>
      <c r="W124" s="66"/>
      <c r="X124" s="66"/>
      <c r="Y124" s="67"/>
      <c r="Z124" s="30"/>
      <c r="AA124" s="30"/>
      <c r="AB124" s="30"/>
      <c r="AC124" s="30"/>
      <c r="AD124" s="30"/>
      <c r="AE124" s="30"/>
      <c r="AT124" s="14" t="s">
        <v>226</v>
      </c>
      <c r="AU124" s="14" t="s">
        <v>86</v>
      </c>
    </row>
    <row r="125" spans="1:65" s="2" customFormat="1" ht="48.75">
      <c r="A125" s="30"/>
      <c r="B125" s="31"/>
      <c r="C125" s="32"/>
      <c r="D125" s="222" t="s">
        <v>237</v>
      </c>
      <c r="E125" s="32"/>
      <c r="F125" s="236" t="s">
        <v>407</v>
      </c>
      <c r="G125" s="32"/>
      <c r="H125" s="32"/>
      <c r="I125" s="120"/>
      <c r="J125" s="120"/>
      <c r="K125" s="32"/>
      <c r="L125" s="32"/>
      <c r="M125" s="35"/>
      <c r="N125" s="224"/>
      <c r="O125" s="225"/>
      <c r="P125" s="66"/>
      <c r="Q125" s="66"/>
      <c r="R125" s="66"/>
      <c r="S125" s="66"/>
      <c r="T125" s="66"/>
      <c r="U125" s="66"/>
      <c r="V125" s="66"/>
      <c r="W125" s="66"/>
      <c r="X125" s="66"/>
      <c r="Y125" s="67"/>
      <c r="Z125" s="30"/>
      <c r="AA125" s="30"/>
      <c r="AB125" s="30"/>
      <c r="AC125" s="30"/>
      <c r="AD125" s="30"/>
      <c r="AE125" s="30"/>
      <c r="AT125" s="14" t="s">
        <v>237</v>
      </c>
      <c r="AU125" s="14" t="s">
        <v>86</v>
      </c>
    </row>
    <row r="126" spans="1:65" s="2" customFormat="1" ht="21.75" customHeight="1">
      <c r="A126" s="30"/>
      <c r="B126" s="31"/>
      <c r="C126" s="208" t="s">
        <v>88</v>
      </c>
      <c r="D126" s="208" t="s">
        <v>219</v>
      </c>
      <c r="E126" s="209" t="s">
        <v>379</v>
      </c>
      <c r="F126" s="210" t="s">
        <v>376</v>
      </c>
      <c r="G126" s="211" t="s">
        <v>222</v>
      </c>
      <c r="H126" s="212">
        <v>1</v>
      </c>
      <c r="I126" s="213"/>
      <c r="J126" s="213"/>
      <c r="K126" s="214">
        <f>ROUND(P126*H126,2)</f>
        <v>0</v>
      </c>
      <c r="L126" s="210" t="s">
        <v>1</v>
      </c>
      <c r="M126" s="35"/>
      <c r="N126" s="215" t="s">
        <v>1</v>
      </c>
      <c r="O126" s="216" t="s">
        <v>41</v>
      </c>
      <c r="P126" s="217">
        <f>I126+J126</f>
        <v>0</v>
      </c>
      <c r="Q126" s="217">
        <f>ROUND(I126*H126,2)</f>
        <v>0</v>
      </c>
      <c r="R126" s="217">
        <f>ROUND(J126*H126,2)</f>
        <v>0</v>
      </c>
      <c r="S126" s="66"/>
      <c r="T126" s="218">
        <f>S126*H126</f>
        <v>0</v>
      </c>
      <c r="U126" s="218">
        <v>0</v>
      </c>
      <c r="V126" s="218">
        <f>U126*H126</f>
        <v>0</v>
      </c>
      <c r="W126" s="218">
        <v>0</v>
      </c>
      <c r="X126" s="218">
        <f>W126*H126</f>
        <v>0</v>
      </c>
      <c r="Y126" s="219" t="s">
        <v>1</v>
      </c>
      <c r="Z126" s="30"/>
      <c r="AA126" s="30"/>
      <c r="AB126" s="30"/>
      <c r="AC126" s="30"/>
      <c r="AD126" s="30"/>
      <c r="AE126" s="30"/>
      <c r="AR126" s="220" t="s">
        <v>281</v>
      </c>
      <c r="AT126" s="220" t="s">
        <v>219</v>
      </c>
      <c r="AU126" s="220" t="s">
        <v>86</v>
      </c>
      <c r="AY126" s="14" t="s">
        <v>218</v>
      </c>
      <c r="BE126" s="221">
        <f>IF(O126="základní",K126,0)</f>
        <v>0</v>
      </c>
      <c r="BF126" s="221">
        <f>IF(O126="snížená",K126,0)</f>
        <v>0</v>
      </c>
      <c r="BG126" s="221">
        <f>IF(O126="zákl. přenesená",K126,0)</f>
        <v>0</v>
      </c>
      <c r="BH126" s="221">
        <f>IF(O126="sníž. přenesená",K126,0)</f>
        <v>0</v>
      </c>
      <c r="BI126" s="221">
        <f>IF(O126="nulová",K126,0)</f>
        <v>0</v>
      </c>
      <c r="BJ126" s="14" t="s">
        <v>86</v>
      </c>
      <c r="BK126" s="221">
        <f>ROUND(P126*H126,2)</f>
        <v>0</v>
      </c>
      <c r="BL126" s="14" t="s">
        <v>281</v>
      </c>
      <c r="BM126" s="220" t="s">
        <v>408</v>
      </c>
    </row>
    <row r="127" spans="1:65" s="2" customFormat="1" ht="19.5">
      <c r="A127" s="30"/>
      <c r="B127" s="31"/>
      <c r="C127" s="32"/>
      <c r="D127" s="222" t="s">
        <v>226</v>
      </c>
      <c r="E127" s="32"/>
      <c r="F127" s="223" t="s">
        <v>376</v>
      </c>
      <c r="G127" s="32"/>
      <c r="H127" s="32"/>
      <c r="I127" s="120"/>
      <c r="J127" s="120"/>
      <c r="K127" s="32"/>
      <c r="L127" s="32"/>
      <c r="M127" s="35"/>
      <c r="N127" s="224"/>
      <c r="O127" s="225"/>
      <c r="P127" s="66"/>
      <c r="Q127" s="66"/>
      <c r="R127" s="66"/>
      <c r="S127" s="66"/>
      <c r="T127" s="66"/>
      <c r="U127" s="66"/>
      <c r="V127" s="66"/>
      <c r="W127" s="66"/>
      <c r="X127" s="66"/>
      <c r="Y127" s="67"/>
      <c r="Z127" s="30"/>
      <c r="AA127" s="30"/>
      <c r="AB127" s="30"/>
      <c r="AC127" s="30"/>
      <c r="AD127" s="30"/>
      <c r="AE127" s="30"/>
      <c r="AT127" s="14" t="s">
        <v>226</v>
      </c>
      <c r="AU127" s="14" t="s">
        <v>86</v>
      </c>
    </row>
    <row r="128" spans="1:65" s="2" customFormat="1" ht="97.5">
      <c r="A128" s="30"/>
      <c r="B128" s="31"/>
      <c r="C128" s="32"/>
      <c r="D128" s="222" t="s">
        <v>237</v>
      </c>
      <c r="E128" s="32"/>
      <c r="F128" s="236" t="s">
        <v>409</v>
      </c>
      <c r="G128" s="32"/>
      <c r="H128" s="32"/>
      <c r="I128" s="120"/>
      <c r="J128" s="120"/>
      <c r="K128" s="32"/>
      <c r="L128" s="32"/>
      <c r="M128" s="35"/>
      <c r="N128" s="239"/>
      <c r="O128" s="240"/>
      <c r="P128" s="241"/>
      <c r="Q128" s="241"/>
      <c r="R128" s="241"/>
      <c r="S128" s="241"/>
      <c r="T128" s="241"/>
      <c r="U128" s="241"/>
      <c r="V128" s="241"/>
      <c r="W128" s="241"/>
      <c r="X128" s="241"/>
      <c r="Y128" s="242"/>
      <c r="Z128" s="30"/>
      <c r="AA128" s="30"/>
      <c r="AB128" s="30"/>
      <c r="AC128" s="30"/>
      <c r="AD128" s="30"/>
      <c r="AE128" s="30"/>
      <c r="AT128" s="14" t="s">
        <v>237</v>
      </c>
      <c r="AU128" s="14" t="s">
        <v>86</v>
      </c>
    </row>
    <row r="129" spans="1:31" s="2" customFormat="1" ht="6.95" customHeight="1">
      <c r="A129" s="30"/>
      <c r="B129" s="50"/>
      <c r="C129" s="51"/>
      <c r="D129" s="51"/>
      <c r="E129" s="51"/>
      <c r="F129" s="51"/>
      <c r="G129" s="51"/>
      <c r="H129" s="51"/>
      <c r="I129" s="157"/>
      <c r="J129" s="157"/>
      <c r="K129" s="51"/>
      <c r="L129" s="51"/>
      <c r="M129" s="35"/>
      <c r="N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</sheetData>
  <sheetProtection algorithmName="SHA-512" hashValue="agWhfuyM1uhaeEJT6Tw7GNmzIOEG9cR0sEo/28A0Ns9d5oa5XDd92Yz8wzmpzoG4M6/l+qdRcv58yar08ljEeA==" saltValue="mcLyM/jY6HGfIG6mowKSxNgQzkad8fW16mohlsDwle+pkpyYdCLpixUOFY6fk3AmgpaIy3KjCAobjBbwz8s9EQ==" spinCount="100000" sheet="1" objects="1" scenarios="1" formatColumns="0" formatRows="0" autoFilter="0"/>
  <autoFilter ref="C120:L128"/>
  <mergeCells count="12">
    <mergeCell ref="E113:H113"/>
    <mergeCell ref="M2:Z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7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13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3"/>
      <c r="J2" s="113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T2" s="14" t="s">
        <v>125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6"/>
      <c r="J3" s="116"/>
      <c r="K3" s="115"/>
      <c r="L3" s="115"/>
      <c r="M3" s="17"/>
      <c r="AT3" s="14" t="s">
        <v>88</v>
      </c>
    </row>
    <row r="4" spans="1:46" s="1" customFormat="1" ht="24.95" customHeight="1">
      <c r="B4" s="17"/>
      <c r="D4" s="117" t="s">
        <v>180</v>
      </c>
      <c r="I4" s="113"/>
      <c r="J4" s="113"/>
      <c r="M4" s="17"/>
      <c r="N4" s="118" t="s">
        <v>11</v>
      </c>
      <c r="AT4" s="14" t="s">
        <v>4</v>
      </c>
    </row>
    <row r="5" spans="1:46" s="1" customFormat="1" ht="6.95" customHeight="1">
      <c r="B5" s="17"/>
      <c r="I5" s="113"/>
      <c r="J5" s="113"/>
      <c r="M5" s="17"/>
    </row>
    <row r="6" spans="1:46" s="1" customFormat="1" ht="12" customHeight="1">
      <c r="B6" s="17"/>
      <c r="D6" s="119" t="s">
        <v>17</v>
      </c>
      <c r="I6" s="113"/>
      <c r="J6" s="113"/>
      <c r="M6" s="17"/>
    </row>
    <row r="7" spans="1:46" s="1" customFormat="1" ht="16.5" customHeight="1">
      <c r="B7" s="17"/>
      <c r="E7" s="289" t="str">
        <f>'Rekapitulace stavby'!K6</f>
        <v>Údržba, opravy a odstraňování závad u SEE 2020</v>
      </c>
      <c r="F7" s="290"/>
      <c r="G7" s="290"/>
      <c r="H7" s="290"/>
      <c r="I7" s="113"/>
      <c r="J7" s="113"/>
      <c r="M7" s="17"/>
    </row>
    <row r="8" spans="1:46" s="1" customFormat="1" ht="12" customHeight="1">
      <c r="B8" s="17"/>
      <c r="D8" s="119" t="s">
        <v>181</v>
      </c>
      <c r="I8" s="113"/>
      <c r="J8" s="113"/>
      <c r="M8" s="17"/>
    </row>
    <row r="9" spans="1:46" s="2" customFormat="1" ht="16.5" customHeight="1">
      <c r="A9" s="30"/>
      <c r="B9" s="35"/>
      <c r="C9" s="30"/>
      <c r="D9" s="30"/>
      <c r="E9" s="289" t="s">
        <v>373</v>
      </c>
      <c r="F9" s="292"/>
      <c r="G9" s="292"/>
      <c r="H9" s="292"/>
      <c r="I9" s="120"/>
      <c r="J9" s="120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19" t="s">
        <v>341</v>
      </c>
      <c r="E10" s="30"/>
      <c r="F10" s="30"/>
      <c r="G10" s="30"/>
      <c r="H10" s="30"/>
      <c r="I10" s="120"/>
      <c r="J10" s="120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5"/>
      <c r="C11" s="30"/>
      <c r="D11" s="30"/>
      <c r="E11" s="291" t="s">
        <v>410</v>
      </c>
      <c r="F11" s="292"/>
      <c r="G11" s="292"/>
      <c r="H11" s="292"/>
      <c r="I11" s="120"/>
      <c r="J11" s="120"/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5"/>
      <c r="C12" s="30"/>
      <c r="D12" s="30"/>
      <c r="E12" s="30"/>
      <c r="F12" s="30"/>
      <c r="G12" s="30"/>
      <c r="H12" s="30"/>
      <c r="I12" s="120"/>
      <c r="J12" s="120"/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5"/>
      <c r="C13" s="30"/>
      <c r="D13" s="119" t="s">
        <v>19</v>
      </c>
      <c r="E13" s="30"/>
      <c r="F13" s="108" t="s">
        <v>1</v>
      </c>
      <c r="G13" s="30"/>
      <c r="H13" s="30"/>
      <c r="I13" s="121" t="s">
        <v>20</v>
      </c>
      <c r="J13" s="122" t="s">
        <v>1</v>
      </c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9" t="s">
        <v>21</v>
      </c>
      <c r="E14" s="30"/>
      <c r="F14" s="108" t="s">
        <v>22</v>
      </c>
      <c r="G14" s="30"/>
      <c r="H14" s="30"/>
      <c r="I14" s="121" t="s">
        <v>23</v>
      </c>
      <c r="J14" s="123">
        <f>'Rekapitulace stavby'!AN8</f>
        <v>0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5"/>
      <c r="C15" s="30"/>
      <c r="D15" s="30"/>
      <c r="E15" s="30"/>
      <c r="F15" s="30"/>
      <c r="G15" s="30"/>
      <c r="H15" s="30"/>
      <c r="I15" s="120"/>
      <c r="J15" s="120"/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5"/>
      <c r="C16" s="30"/>
      <c r="D16" s="119" t="s">
        <v>24</v>
      </c>
      <c r="E16" s="30"/>
      <c r="F16" s="30"/>
      <c r="G16" s="30"/>
      <c r="H16" s="30"/>
      <c r="I16" s="121" t="s">
        <v>25</v>
      </c>
      <c r="J16" s="122" t="str">
        <f>IF('Rekapitulace stavby'!AN10="","",'Rekapitulace stavby'!AN10)</f>
        <v>70994234</v>
      </c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5"/>
      <c r="C17" s="30"/>
      <c r="D17" s="30"/>
      <c r="E17" s="108" t="str">
        <f>IF('Rekapitulace stavby'!E11="","",'Rekapitulace stavby'!E11)</f>
        <v>Správa železnic, státní organizace</v>
      </c>
      <c r="F17" s="30"/>
      <c r="G17" s="30"/>
      <c r="H17" s="30"/>
      <c r="I17" s="121" t="s">
        <v>28</v>
      </c>
      <c r="J17" s="122" t="str">
        <f>IF('Rekapitulace stavby'!AN11="","",'Rekapitulace stavby'!AN11)</f>
        <v>CZ70994234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5"/>
      <c r="C18" s="30"/>
      <c r="D18" s="30"/>
      <c r="E18" s="30"/>
      <c r="F18" s="30"/>
      <c r="G18" s="30"/>
      <c r="H18" s="30"/>
      <c r="I18" s="120"/>
      <c r="J18" s="120"/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5"/>
      <c r="C19" s="30"/>
      <c r="D19" s="119" t="s">
        <v>30</v>
      </c>
      <c r="E19" s="30"/>
      <c r="F19" s="30"/>
      <c r="G19" s="30"/>
      <c r="H19" s="30"/>
      <c r="I19" s="121" t="s">
        <v>25</v>
      </c>
      <c r="J19" s="27" t="str">
        <f>'Rekapitulace stavby'!AN13</f>
        <v>Vyplň údaj</v>
      </c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5"/>
      <c r="C20" s="30"/>
      <c r="D20" s="30"/>
      <c r="E20" s="293" t="str">
        <f>'Rekapitulace stavby'!E14</f>
        <v>Vyplň údaj</v>
      </c>
      <c r="F20" s="294"/>
      <c r="G20" s="294"/>
      <c r="H20" s="294"/>
      <c r="I20" s="121" t="s">
        <v>28</v>
      </c>
      <c r="J20" s="27" t="str">
        <f>'Rekapitulace stavby'!AN14</f>
        <v>Vyplň údaj</v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5"/>
      <c r="C21" s="30"/>
      <c r="D21" s="30"/>
      <c r="E21" s="30"/>
      <c r="F21" s="30"/>
      <c r="G21" s="30"/>
      <c r="H21" s="30"/>
      <c r="I21" s="120"/>
      <c r="J21" s="120"/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5"/>
      <c r="C22" s="30"/>
      <c r="D22" s="119" t="s">
        <v>32</v>
      </c>
      <c r="E22" s="30"/>
      <c r="F22" s="30"/>
      <c r="G22" s="30"/>
      <c r="H22" s="30"/>
      <c r="I22" s="121" t="s">
        <v>25</v>
      </c>
      <c r="J22" s="122" t="str">
        <f>IF('Rekapitulace stavby'!AN16="","",'Rekapitulace stavby'!AN16)</f>
        <v/>
      </c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5"/>
      <c r="C23" s="30"/>
      <c r="D23" s="30"/>
      <c r="E23" s="108" t="str">
        <f>IF('Rekapitulace stavby'!E17="","",'Rekapitulace stavby'!E17)</f>
        <v xml:space="preserve"> </v>
      </c>
      <c r="F23" s="30"/>
      <c r="G23" s="30"/>
      <c r="H23" s="30"/>
      <c r="I23" s="121" t="s">
        <v>28</v>
      </c>
      <c r="J23" s="122" t="str">
        <f>IF('Rekapitulace stavby'!AN17="","",'Rekapitulace stavby'!AN17)</f>
        <v/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5"/>
      <c r="C24" s="30"/>
      <c r="D24" s="30"/>
      <c r="E24" s="30"/>
      <c r="F24" s="30"/>
      <c r="G24" s="30"/>
      <c r="H24" s="30"/>
      <c r="I24" s="120"/>
      <c r="J24" s="120"/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5"/>
      <c r="C25" s="30"/>
      <c r="D25" s="119" t="s">
        <v>34</v>
      </c>
      <c r="E25" s="30"/>
      <c r="F25" s="30"/>
      <c r="G25" s="30"/>
      <c r="H25" s="30"/>
      <c r="I25" s="121" t="s">
        <v>25</v>
      </c>
      <c r="J25" s="122" t="str">
        <f>IF('Rekapitulace stavby'!AN19="","",'Rekapitulace stavby'!AN19)</f>
        <v/>
      </c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5"/>
      <c r="C26" s="30"/>
      <c r="D26" s="30"/>
      <c r="E26" s="108" t="str">
        <f>IF('Rekapitulace stavby'!E20="","",'Rekapitulace stavby'!E20)</f>
        <v xml:space="preserve"> </v>
      </c>
      <c r="F26" s="30"/>
      <c r="G26" s="30"/>
      <c r="H26" s="30"/>
      <c r="I26" s="121" t="s">
        <v>28</v>
      </c>
      <c r="J26" s="122" t="str">
        <f>IF('Rekapitulace stavby'!AN20="","",'Rekapitulace stavby'!AN20)</f>
        <v/>
      </c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30"/>
      <c r="E27" s="30"/>
      <c r="F27" s="30"/>
      <c r="G27" s="30"/>
      <c r="H27" s="30"/>
      <c r="I27" s="120"/>
      <c r="J27" s="120"/>
      <c r="K27" s="30"/>
      <c r="L27" s="30"/>
      <c r="M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5"/>
      <c r="C28" s="30"/>
      <c r="D28" s="119" t="s">
        <v>35</v>
      </c>
      <c r="E28" s="30"/>
      <c r="F28" s="30"/>
      <c r="G28" s="30"/>
      <c r="H28" s="30"/>
      <c r="I28" s="120"/>
      <c r="J28" s="120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124"/>
      <c r="B29" s="125"/>
      <c r="C29" s="124"/>
      <c r="D29" s="124"/>
      <c r="E29" s="295" t="s">
        <v>1</v>
      </c>
      <c r="F29" s="295"/>
      <c r="G29" s="295"/>
      <c r="H29" s="295"/>
      <c r="I29" s="126"/>
      <c r="J29" s="126"/>
      <c r="K29" s="124"/>
      <c r="L29" s="124"/>
      <c r="M29" s="127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pans="1:31" s="2" customFormat="1" ht="6.95" customHeight="1">
      <c r="A30" s="30"/>
      <c r="B30" s="35"/>
      <c r="C30" s="30"/>
      <c r="D30" s="30"/>
      <c r="E30" s="30"/>
      <c r="F30" s="30"/>
      <c r="G30" s="30"/>
      <c r="H30" s="30"/>
      <c r="I30" s="120"/>
      <c r="J30" s="120"/>
      <c r="K30" s="30"/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28"/>
      <c r="E31" s="128"/>
      <c r="F31" s="128"/>
      <c r="G31" s="128"/>
      <c r="H31" s="128"/>
      <c r="I31" s="129"/>
      <c r="J31" s="129"/>
      <c r="K31" s="128"/>
      <c r="L31" s="128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2.75">
      <c r="A32" s="30"/>
      <c r="B32" s="35"/>
      <c r="C32" s="30"/>
      <c r="D32" s="30"/>
      <c r="E32" s="119" t="s">
        <v>183</v>
      </c>
      <c r="F32" s="30"/>
      <c r="G32" s="30"/>
      <c r="H32" s="30"/>
      <c r="I32" s="120"/>
      <c r="J32" s="120"/>
      <c r="K32" s="130">
        <f>I98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2.75">
      <c r="A33" s="30"/>
      <c r="B33" s="35"/>
      <c r="C33" s="30"/>
      <c r="D33" s="30"/>
      <c r="E33" s="119" t="s">
        <v>184</v>
      </c>
      <c r="F33" s="30"/>
      <c r="G33" s="30"/>
      <c r="H33" s="30"/>
      <c r="I33" s="120"/>
      <c r="J33" s="120"/>
      <c r="K33" s="130">
        <f>J98</f>
        <v>0</v>
      </c>
      <c r="L33" s="30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25.35" customHeight="1">
      <c r="A34" s="30"/>
      <c r="B34" s="35"/>
      <c r="C34" s="30"/>
      <c r="D34" s="131" t="s">
        <v>36</v>
      </c>
      <c r="E34" s="30"/>
      <c r="F34" s="30"/>
      <c r="G34" s="30"/>
      <c r="H34" s="30"/>
      <c r="I34" s="120"/>
      <c r="J34" s="120"/>
      <c r="K34" s="132">
        <f>ROUND(K121, 2)</f>
        <v>0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6.95" customHeight="1">
      <c r="A35" s="30"/>
      <c r="B35" s="35"/>
      <c r="C35" s="30"/>
      <c r="D35" s="128"/>
      <c r="E35" s="128"/>
      <c r="F35" s="128"/>
      <c r="G35" s="128"/>
      <c r="H35" s="128"/>
      <c r="I35" s="129"/>
      <c r="J35" s="129"/>
      <c r="K35" s="128"/>
      <c r="L35" s="128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30"/>
      <c r="F36" s="133" t="s">
        <v>38</v>
      </c>
      <c r="G36" s="30"/>
      <c r="H36" s="30"/>
      <c r="I36" s="134" t="s">
        <v>37</v>
      </c>
      <c r="J36" s="120"/>
      <c r="K36" s="133" t="s">
        <v>39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customHeight="1">
      <c r="A37" s="30"/>
      <c r="B37" s="35"/>
      <c r="C37" s="30"/>
      <c r="D37" s="135" t="s">
        <v>40</v>
      </c>
      <c r="E37" s="119" t="s">
        <v>41</v>
      </c>
      <c r="F37" s="130">
        <f>ROUND((SUM(BE121:BE146)),  2)</f>
        <v>0</v>
      </c>
      <c r="G37" s="30"/>
      <c r="H37" s="30"/>
      <c r="I37" s="136">
        <v>0.21</v>
      </c>
      <c r="J37" s="120"/>
      <c r="K37" s="130">
        <f>ROUND(((SUM(BE121:BE146))*I37),  2)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5"/>
      <c r="C38" s="30"/>
      <c r="D38" s="30"/>
      <c r="E38" s="119" t="s">
        <v>42</v>
      </c>
      <c r="F38" s="130">
        <f>ROUND((SUM(BF121:BF146)),  2)</f>
        <v>0</v>
      </c>
      <c r="G38" s="30"/>
      <c r="H38" s="30"/>
      <c r="I38" s="136">
        <v>0.15</v>
      </c>
      <c r="J38" s="120"/>
      <c r="K38" s="130">
        <f>ROUND(((SUM(BF121:BF146))*I38),  2)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9" t="s">
        <v>43</v>
      </c>
      <c r="F39" s="130">
        <f>ROUND((SUM(BG121:BG146)),  2)</f>
        <v>0</v>
      </c>
      <c r="G39" s="30"/>
      <c r="H39" s="30"/>
      <c r="I39" s="136">
        <v>0.21</v>
      </c>
      <c r="J39" s="120"/>
      <c r="K39" s="130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5"/>
      <c r="C40" s="30"/>
      <c r="D40" s="30"/>
      <c r="E40" s="119" t="s">
        <v>44</v>
      </c>
      <c r="F40" s="130">
        <f>ROUND((SUM(BH121:BH146)),  2)</f>
        <v>0</v>
      </c>
      <c r="G40" s="30"/>
      <c r="H40" s="30"/>
      <c r="I40" s="136">
        <v>0.15</v>
      </c>
      <c r="J40" s="120"/>
      <c r="K40" s="130">
        <f>0</f>
        <v>0</v>
      </c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14.45" hidden="1" customHeight="1">
      <c r="A41" s="30"/>
      <c r="B41" s="35"/>
      <c r="C41" s="30"/>
      <c r="D41" s="30"/>
      <c r="E41" s="119" t="s">
        <v>45</v>
      </c>
      <c r="F41" s="130">
        <f>ROUND((SUM(BI121:BI146)),  2)</f>
        <v>0</v>
      </c>
      <c r="G41" s="30"/>
      <c r="H41" s="30"/>
      <c r="I41" s="136">
        <v>0</v>
      </c>
      <c r="J41" s="120"/>
      <c r="K41" s="130">
        <f>0</f>
        <v>0</v>
      </c>
      <c r="L41" s="30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6.95" customHeight="1">
      <c r="A42" s="30"/>
      <c r="B42" s="35"/>
      <c r="C42" s="30"/>
      <c r="D42" s="30"/>
      <c r="E42" s="30"/>
      <c r="F42" s="30"/>
      <c r="G42" s="30"/>
      <c r="H42" s="30"/>
      <c r="I42" s="120"/>
      <c r="J42" s="120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2" customFormat="1" ht="25.35" customHeight="1">
      <c r="A43" s="30"/>
      <c r="B43" s="35"/>
      <c r="C43" s="137"/>
      <c r="D43" s="138" t="s">
        <v>46</v>
      </c>
      <c r="E43" s="139"/>
      <c r="F43" s="139"/>
      <c r="G43" s="140" t="s">
        <v>47</v>
      </c>
      <c r="H43" s="141" t="s">
        <v>48</v>
      </c>
      <c r="I43" s="142"/>
      <c r="J43" s="142"/>
      <c r="K43" s="143">
        <f>SUM(K34:K41)</f>
        <v>0</v>
      </c>
      <c r="L43" s="144"/>
      <c r="M43" s="47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2" customFormat="1" ht="14.45" customHeight="1">
      <c r="A44" s="30"/>
      <c r="B44" s="35"/>
      <c r="C44" s="30"/>
      <c r="D44" s="30"/>
      <c r="E44" s="30"/>
      <c r="F44" s="30"/>
      <c r="G44" s="30"/>
      <c r="H44" s="30"/>
      <c r="I44" s="120"/>
      <c r="J44" s="120"/>
      <c r="K44" s="30"/>
      <c r="L44" s="30"/>
      <c r="M44" s="47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1" customFormat="1" ht="14.45" customHeight="1">
      <c r="B45" s="17"/>
      <c r="I45" s="113"/>
      <c r="J45" s="113"/>
      <c r="M45" s="17"/>
    </row>
    <row r="46" spans="1:31" s="1" customFormat="1" ht="14.45" customHeight="1">
      <c r="B46" s="17"/>
      <c r="I46" s="113"/>
      <c r="J46" s="113"/>
      <c r="M46" s="17"/>
    </row>
    <row r="47" spans="1:31" s="1" customFormat="1" ht="14.45" customHeight="1">
      <c r="B47" s="17"/>
      <c r="I47" s="113"/>
      <c r="J47" s="113"/>
      <c r="M47" s="17"/>
    </row>
    <row r="48" spans="1:31" s="1" customFormat="1" ht="14.45" customHeight="1">
      <c r="B48" s="17"/>
      <c r="I48" s="113"/>
      <c r="J48" s="113"/>
      <c r="M48" s="17"/>
    </row>
    <row r="49" spans="1:31" s="1" customFormat="1" ht="14.45" customHeight="1">
      <c r="B49" s="17"/>
      <c r="I49" s="113"/>
      <c r="J49" s="113"/>
      <c r="M49" s="17"/>
    </row>
    <row r="50" spans="1:31" s="2" customFormat="1" ht="14.45" customHeight="1">
      <c r="B50" s="47"/>
      <c r="D50" s="145" t="s">
        <v>49</v>
      </c>
      <c r="E50" s="146"/>
      <c r="F50" s="146"/>
      <c r="G50" s="145" t="s">
        <v>50</v>
      </c>
      <c r="H50" s="146"/>
      <c r="I50" s="147"/>
      <c r="J50" s="147"/>
      <c r="K50" s="146"/>
      <c r="L50" s="146"/>
      <c r="M50" s="47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0"/>
      <c r="B61" s="35"/>
      <c r="C61" s="30"/>
      <c r="D61" s="148" t="s">
        <v>51</v>
      </c>
      <c r="E61" s="149"/>
      <c r="F61" s="150" t="s">
        <v>52</v>
      </c>
      <c r="G61" s="148" t="s">
        <v>51</v>
      </c>
      <c r="H61" s="149"/>
      <c r="I61" s="151"/>
      <c r="J61" s="152" t="s">
        <v>52</v>
      </c>
      <c r="K61" s="149"/>
      <c r="L61" s="149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0"/>
      <c r="B65" s="35"/>
      <c r="C65" s="30"/>
      <c r="D65" s="145" t="s">
        <v>53</v>
      </c>
      <c r="E65" s="153"/>
      <c r="F65" s="153"/>
      <c r="G65" s="145" t="s">
        <v>54</v>
      </c>
      <c r="H65" s="153"/>
      <c r="I65" s="154"/>
      <c r="J65" s="154"/>
      <c r="K65" s="153"/>
      <c r="L65" s="153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0"/>
      <c r="B76" s="35"/>
      <c r="C76" s="30"/>
      <c r="D76" s="148" t="s">
        <v>51</v>
      </c>
      <c r="E76" s="149"/>
      <c r="F76" s="150" t="s">
        <v>52</v>
      </c>
      <c r="G76" s="148" t="s">
        <v>51</v>
      </c>
      <c r="H76" s="149"/>
      <c r="I76" s="151"/>
      <c r="J76" s="152" t="s">
        <v>52</v>
      </c>
      <c r="K76" s="149"/>
      <c r="L76" s="149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55"/>
      <c r="C77" s="156"/>
      <c r="D77" s="156"/>
      <c r="E77" s="156"/>
      <c r="F77" s="156"/>
      <c r="G77" s="156"/>
      <c r="H77" s="156"/>
      <c r="I77" s="157"/>
      <c r="J77" s="157"/>
      <c r="K77" s="156"/>
      <c r="L77" s="156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158"/>
      <c r="C81" s="159"/>
      <c r="D81" s="159"/>
      <c r="E81" s="159"/>
      <c r="F81" s="159"/>
      <c r="G81" s="159"/>
      <c r="H81" s="159"/>
      <c r="I81" s="160"/>
      <c r="J81" s="160"/>
      <c r="K81" s="159"/>
      <c r="L81" s="159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0" t="s">
        <v>185</v>
      </c>
      <c r="D82" s="32"/>
      <c r="E82" s="32"/>
      <c r="F82" s="32"/>
      <c r="G82" s="32"/>
      <c r="H82" s="32"/>
      <c r="I82" s="120"/>
      <c r="J82" s="120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20"/>
      <c r="J83" s="120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6" t="s">
        <v>17</v>
      </c>
      <c r="D84" s="32"/>
      <c r="E84" s="32"/>
      <c r="F84" s="32"/>
      <c r="G84" s="32"/>
      <c r="H84" s="32"/>
      <c r="I84" s="120"/>
      <c r="J84" s="120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2"/>
      <c r="D85" s="32"/>
      <c r="E85" s="296" t="str">
        <f>E7</f>
        <v>Údržba, opravy a odstraňování závad u SEE 2020</v>
      </c>
      <c r="F85" s="297"/>
      <c r="G85" s="297"/>
      <c r="H85" s="297"/>
      <c r="I85" s="120"/>
      <c r="J85" s="120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18"/>
      <c r="C86" s="26" t="s">
        <v>181</v>
      </c>
      <c r="D86" s="19"/>
      <c r="E86" s="19"/>
      <c r="F86" s="19"/>
      <c r="G86" s="19"/>
      <c r="H86" s="19"/>
      <c r="I86" s="113"/>
      <c r="J86" s="113"/>
      <c r="K86" s="19"/>
      <c r="L86" s="19"/>
      <c r="M86" s="17"/>
    </row>
    <row r="87" spans="1:31" s="2" customFormat="1" ht="16.5" customHeight="1">
      <c r="A87" s="30"/>
      <c r="B87" s="31"/>
      <c r="C87" s="32"/>
      <c r="D87" s="32"/>
      <c r="E87" s="296" t="s">
        <v>373</v>
      </c>
      <c r="F87" s="298"/>
      <c r="G87" s="298"/>
      <c r="H87" s="298"/>
      <c r="I87" s="120"/>
      <c r="J87" s="120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6" t="s">
        <v>341</v>
      </c>
      <c r="D88" s="32"/>
      <c r="E88" s="32"/>
      <c r="F88" s="32"/>
      <c r="G88" s="32"/>
      <c r="H88" s="32"/>
      <c r="I88" s="120"/>
      <c r="J88" s="120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2"/>
      <c r="D89" s="32"/>
      <c r="E89" s="251" t="str">
        <f>E11</f>
        <v>PS05-4 - Profylaktické prohlídky v obvodu OE Hulín</v>
      </c>
      <c r="F89" s="298"/>
      <c r="G89" s="298"/>
      <c r="H89" s="298"/>
      <c r="I89" s="120"/>
      <c r="J89" s="120"/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20"/>
      <c r="J90" s="120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6" t="s">
        <v>21</v>
      </c>
      <c r="D91" s="32"/>
      <c r="E91" s="32"/>
      <c r="F91" s="24" t="str">
        <f>F14</f>
        <v>OŘ Olomouc</v>
      </c>
      <c r="G91" s="32"/>
      <c r="H91" s="32"/>
      <c r="I91" s="121" t="s">
        <v>23</v>
      </c>
      <c r="J91" s="123">
        <f>IF(J14="","",J14)</f>
        <v>0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2"/>
      <c r="D92" s="32"/>
      <c r="E92" s="32"/>
      <c r="F92" s="32"/>
      <c r="G92" s="32"/>
      <c r="H92" s="32"/>
      <c r="I92" s="120"/>
      <c r="J92" s="120"/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6" t="s">
        <v>24</v>
      </c>
      <c r="D93" s="32"/>
      <c r="E93" s="32"/>
      <c r="F93" s="24" t="str">
        <f>E17</f>
        <v>Správa železnic, státní organizace</v>
      </c>
      <c r="G93" s="32"/>
      <c r="H93" s="32"/>
      <c r="I93" s="121" t="s">
        <v>32</v>
      </c>
      <c r="J93" s="161" t="str">
        <f>E23</f>
        <v xml:space="preserve"> </v>
      </c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6" t="s">
        <v>30</v>
      </c>
      <c r="D94" s="32"/>
      <c r="E94" s="32"/>
      <c r="F94" s="24" t="str">
        <f>IF(E20="","",E20)</f>
        <v>Vyplň údaj</v>
      </c>
      <c r="G94" s="32"/>
      <c r="H94" s="32"/>
      <c r="I94" s="121" t="s">
        <v>34</v>
      </c>
      <c r="J94" s="161" t="str">
        <f>E26</f>
        <v xml:space="preserve"> </v>
      </c>
      <c r="K94" s="32"/>
      <c r="L94" s="32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20"/>
      <c r="J95" s="120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62" t="s">
        <v>186</v>
      </c>
      <c r="D96" s="163"/>
      <c r="E96" s="163"/>
      <c r="F96" s="163"/>
      <c r="G96" s="163"/>
      <c r="H96" s="163"/>
      <c r="I96" s="164" t="s">
        <v>187</v>
      </c>
      <c r="J96" s="164" t="s">
        <v>188</v>
      </c>
      <c r="K96" s="165" t="s">
        <v>189</v>
      </c>
      <c r="L96" s="163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2"/>
      <c r="D97" s="32"/>
      <c r="E97" s="32"/>
      <c r="F97" s="32"/>
      <c r="G97" s="32"/>
      <c r="H97" s="32"/>
      <c r="I97" s="120"/>
      <c r="J97" s="120"/>
      <c r="K97" s="32"/>
      <c r="L97" s="32"/>
      <c r="M97" s="47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66" t="s">
        <v>190</v>
      </c>
      <c r="D98" s="32"/>
      <c r="E98" s="32"/>
      <c r="F98" s="32"/>
      <c r="G98" s="32"/>
      <c r="H98" s="32"/>
      <c r="I98" s="167">
        <f>Q121</f>
        <v>0</v>
      </c>
      <c r="J98" s="167">
        <f>R121</f>
        <v>0</v>
      </c>
      <c r="K98" s="79">
        <f>K121</f>
        <v>0</v>
      </c>
      <c r="L98" s="32"/>
      <c r="M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4" t="s">
        <v>191</v>
      </c>
    </row>
    <row r="99" spans="1:47" s="9" customFormat="1" ht="24.95" customHeight="1">
      <c r="B99" s="168"/>
      <c r="C99" s="169"/>
      <c r="D99" s="170" t="s">
        <v>197</v>
      </c>
      <c r="E99" s="171"/>
      <c r="F99" s="171"/>
      <c r="G99" s="171"/>
      <c r="H99" s="171"/>
      <c r="I99" s="172">
        <f>Q122</f>
        <v>0</v>
      </c>
      <c r="J99" s="172">
        <f>R122</f>
        <v>0</v>
      </c>
      <c r="K99" s="173">
        <f>K122</f>
        <v>0</v>
      </c>
      <c r="L99" s="169"/>
      <c r="M99" s="174"/>
    </row>
    <row r="100" spans="1:47" s="2" customFormat="1" ht="21.75" customHeight="1">
      <c r="A100" s="30"/>
      <c r="B100" s="31"/>
      <c r="C100" s="32"/>
      <c r="D100" s="32"/>
      <c r="E100" s="32"/>
      <c r="F100" s="32"/>
      <c r="G100" s="32"/>
      <c r="H100" s="32"/>
      <c r="I100" s="120"/>
      <c r="J100" s="120"/>
      <c r="K100" s="32"/>
      <c r="L100" s="32"/>
      <c r="M100" s="47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47" s="2" customFormat="1" ht="6.95" customHeight="1">
      <c r="A101" s="30"/>
      <c r="B101" s="50"/>
      <c r="C101" s="51"/>
      <c r="D101" s="51"/>
      <c r="E101" s="51"/>
      <c r="F101" s="51"/>
      <c r="G101" s="51"/>
      <c r="H101" s="51"/>
      <c r="I101" s="157"/>
      <c r="J101" s="157"/>
      <c r="K101" s="51"/>
      <c r="L101" s="51"/>
      <c r="M101" s="47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5" spans="1:47" s="2" customFormat="1" ht="6.95" customHeight="1">
      <c r="A105" s="30"/>
      <c r="B105" s="52"/>
      <c r="C105" s="53"/>
      <c r="D105" s="53"/>
      <c r="E105" s="53"/>
      <c r="F105" s="53"/>
      <c r="G105" s="53"/>
      <c r="H105" s="53"/>
      <c r="I105" s="160"/>
      <c r="J105" s="160"/>
      <c r="K105" s="53"/>
      <c r="L105" s="53"/>
      <c r="M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47" s="2" customFormat="1" ht="24.95" customHeight="1">
      <c r="A106" s="30"/>
      <c r="B106" s="31"/>
      <c r="C106" s="20" t="s">
        <v>198</v>
      </c>
      <c r="D106" s="32"/>
      <c r="E106" s="32"/>
      <c r="F106" s="32"/>
      <c r="G106" s="32"/>
      <c r="H106" s="32"/>
      <c r="I106" s="120"/>
      <c r="J106" s="120"/>
      <c r="K106" s="32"/>
      <c r="L106" s="32"/>
      <c r="M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6.95" customHeight="1">
      <c r="A107" s="30"/>
      <c r="B107" s="31"/>
      <c r="C107" s="32"/>
      <c r="D107" s="32"/>
      <c r="E107" s="32"/>
      <c r="F107" s="32"/>
      <c r="G107" s="32"/>
      <c r="H107" s="32"/>
      <c r="I107" s="120"/>
      <c r="J107" s="120"/>
      <c r="K107" s="32"/>
      <c r="L107" s="32"/>
      <c r="M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12" customHeight="1">
      <c r="A108" s="30"/>
      <c r="B108" s="31"/>
      <c r="C108" s="26" t="s">
        <v>17</v>
      </c>
      <c r="D108" s="32"/>
      <c r="E108" s="32"/>
      <c r="F108" s="32"/>
      <c r="G108" s="32"/>
      <c r="H108" s="32"/>
      <c r="I108" s="120"/>
      <c r="J108" s="120"/>
      <c r="K108" s="32"/>
      <c r="L108" s="32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16.5" customHeight="1">
      <c r="A109" s="30"/>
      <c r="B109" s="31"/>
      <c r="C109" s="32"/>
      <c r="D109" s="32"/>
      <c r="E109" s="296" t="str">
        <f>E7</f>
        <v>Údržba, opravy a odstraňování závad u SEE 2020</v>
      </c>
      <c r="F109" s="297"/>
      <c r="G109" s="297"/>
      <c r="H109" s="297"/>
      <c r="I109" s="120"/>
      <c r="J109" s="120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1" customFormat="1" ht="12" customHeight="1">
      <c r="B110" s="18"/>
      <c r="C110" s="26" t="s">
        <v>181</v>
      </c>
      <c r="D110" s="19"/>
      <c r="E110" s="19"/>
      <c r="F110" s="19"/>
      <c r="G110" s="19"/>
      <c r="H110" s="19"/>
      <c r="I110" s="113"/>
      <c r="J110" s="113"/>
      <c r="K110" s="19"/>
      <c r="L110" s="19"/>
      <c r="M110" s="17"/>
    </row>
    <row r="111" spans="1:47" s="2" customFormat="1" ht="16.5" customHeight="1">
      <c r="A111" s="30"/>
      <c r="B111" s="31"/>
      <c r="C111" s="32"/>
      <c r="D111" s="32"/>
      <c r="E111" s="296" t="s">
        <v>373</v>
      </c>
      <c r="F111" s="298"/>
      <c r="G111" s="298"/>
      <c r="H111" s="298"/>
      <c r="I111" s="120"/>
      <c r="J111" s="120"/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12" customHeight="1">
      <c r="A112" s="30"/>
      <c r="B112" s="31"/>
      <c r="C112" s="26" t="s">
        <v>341</v>
      </c>
      <c r="D112" s="32"/>
      <c r="E112" s="32"/>
      <c r="F112" s="32"/>
      <c r="G112" s="32"/>
      <c r="H112" s="32"/>
      <c r="I112" s="120"/>
      <c r="J112" s="120"/>
      <c r="K112" s="32"/>
      <c r="L112" s="32"/>
      <c r="M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6.5" customHeight="1">
      <c r="A113" s="30"/>
      <c r="B113" s="31"/>
      <c r="C113" s="32"/>
      <c r="D113" s="32"/>
      <c r="E113" s="251" t="str">
        <f>E11</f>
        <v>PS05-4 - Profylaktické prohlídky v obvodu OE Hulín</v>
      </c>
      <c r="F113" s="298"/>
      <c r="G113" s="298"/>
      <c r="H113" s="298"/>
      <c r="I113" s="120"/>
      <c r="J113" s="120"/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2"/>
      <c r="D114" s="32"/>
      <c r="E114" s="32"/>
      <c r="F114" s="32"/>
      <c r="G114" s="32"/>
      <c r="H114" s="32"/>
      <c r="I114" s="120"/>
      <c r="J114" s="120"/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>
      <c r="A115" s="30"/>
      <c r="B115" s="31"/>
      <c r="C115" s="26" t="s">
        <v>21</v>
      </c>
      <c r="D115" s="32"/>
      <c r="E115" s="32"/>
      <c r="F115" s="24" t="str">
        <f>F14</f>
        <v>OŘ Olomouc</v>
      </c>
      <c r="G115" s="32"/>
      <c r="H115" s="32"/>
      <c r="I115" s="121" t="s">
        <v>23</v>
      </c>
      <c r="J115" s="123">
        <f>IF(J14="","",J14)</f>
        <v>0</v>
      </c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2"/>
      <c r="D116" s="32"/>
      <c r="E116" s="32"/>
      <c r="F116" s="32"/>
      <c r="G116" s="32"/>
      <c r="H116" s="32"/>
      <c r="I116" s="120"/>
      <c r="J116" s="120"/>
      <c r="K116" s="32"/>
      <c r="L116" s="32"/>
      <c r="M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6" t="s">
        <v>24</v>
      </c>
      <c r="D117" s="32"/>
      <c r="E117" s="32"/>
      <c r="F117" s="24" t="str">
        <f>E17</f>
        <v>Správa železnic, státní organizace</v>
      </c>
      <c r="G117" s="32"/>
      <c r="H117" s="32"/>
      <c r="I117" s="121" t="s">
        <v>32</v>
      </c>
      <c r="J117" s="161" t="str">
        <f>E23</f>
        <v xml:space="preserve"> </v>
      </c>
      <c r="K117" s="32"/>
      <c r="L117" s="32"/>
      <c r="M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6" t="s">
        <v>30</v>
      </c>
      <c r="D118" s="32"/>
      <c r="E118" s="32"/>
      <c r="F118" s="24" t="str">
        <f>IF(E20="","",E20)</f>
        <v>Vyplň údaj</v>
      </c>
      <c r="G118" s="32"/>
      <c r="H118" s="32"/>
      <c r="I118" s="121" t="s">
        <v>34</v>
      </c>
      <c r="J118" s="161" t="str">
        <f>E26</f>
        <v xml:space="preserve"> </v>
      </c>
      <c r="K118" s="32"/>
      <c r="L118" s="32"/>
      <c r="M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0.35" customHeight="1">
      <c r="A119" s="30"/>
      <c r="B119" s="31"/>
      <c r="C119" s="32"/>
      <c r="D119" s="32"/>
      <c r="E119" s="32"/>
      <c r="F119" s="32"/>
      <c r="G119" s="32"/>
      <c r="H119" s="32"/>
      <c r="I119" s="120"/>
      <c r="J119" s="120"/>
      <c r="K119" s="32"/>
      <c r="L119" s="32"/>
      <c r="M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1" customFormat="1" ht="29.25" customHeight="1">
      <c r="A120" s="181"/>
      <c r="B120" s="182"/>
      <c r="C120" s="183" t="s">
        <v>199</v>
      </c>
      <c r="D120" s="184" t="s">
        <v>61</v>
      </c>
      <c r="E120" s="184" t="s">
        <v>57</v>
      </c>
      <c r="F120" s="184" t="s">
        <v>58</v>
      </c>
      <c r="G120" s="184" t="s">
        <v>200</v>
      </c>
      <c r="H120" s="184" t="s">
        <v>201</v>
      </c>
      <c r="I120" s="185" t="s">
        <v>202</v>
      </c>
      <c r="J120" s="185" t="s">
        <v>203</v>
      </c>
      <c r="K120" s="184" t="s">
        <v>189</v>
      </c>
      <c r="L120" s="186" t="s">
        <v>204</v>
      </c>
      <c r="M120" s="187"/>
      <c r="N120" s="70" t="s">
        <v>1</v>
      </c>
      <c r="O120" s="71" t="s">
        <v>40</v>
      </c>
      <c r="P120" s="71" t="s">
        <v>205</v>
      </c>
      <c r="Q120" s="71" t="s">
        <v>206</v>
      </c>
      <c r="R120" s="71" t="s">
        <v>207</v>
      </c>
      <c r="S120" s="71" t="s">
        <v>208</v>
      </c>
      <c r="T120" s="71" t="s">
        <v>209</v>
      </c>
      <c r="U120" s="71" t="s">
        <v>210</v>
      </c>
      <c r="V120" s="71" t="s">
        <v>211</v>
      </c>
      <c r="W120" s="71" t="s">
        <v>212</v>
      </c>
      <c r="X120" s="71" t="s">
        <v>213</v>
      </c>
      <c r="Y120" s="72" t="s">
        <v>214</v>
      </c>
      <c r="Z120" s="181"/>
      <c r="AA120" s="181"/>
      <c r="AB120" s="181"/>
      <c r="AC120" s="181"/>
      <c r="AD120" s="181"/>
      <c r="AE120" s="181"/>
    </row>
    <row r="121" spans="1:65" s="2" customFormat="1" ht="22.9" customHeight="1">
      <c r="A121" s="30"/>
      <c r="B121" s="31"/>
      <c r="C121" s="77" t="s">
        <v>215</v>
      </c>
      <c r="D121" s="32"/>
      <c r="E121" s="32"/>
      <c r="F121" s="32"/>
      <c r="G121" s="32"/>
      <c r="H121" s="32"/>
      <c r="I121" s="120"/>
      <c r="J121" s="120"/>
      <c r="K121" s="188">
        <f>BK121</f>
        <v>0</v>
      </c>
      <c r="L121" s="32"/>
      <c r="M121" s="35"/>
      <c r="N121" s="73"/>
      <c r="O121" s="189"/>
      <c r="P121" s="74"/>
      <c r="Q121" s="190">
        <f>Q122</f>
        <v>0</v>
      </c>
      <c r="R121" s="190">
        <f>R122</f>
        <v>0</v>
      </c>
      <c r="S121" s="74"/>
      <c r="T121" s="191">
        <f>T122</f>
        <v>0</v>
      </c>
      <c r="U121" s="74"/>
      <c r="V121" s="191">
        <f>V122</f>
        <v>0</v>
      </c>
      <c r="W121" s="74"/>
      <c r="X121" s="191">
        <f>X122</f>
        <v>0</v>
      </c>
      <c r="Y121" s="75"/>
      <c r="Z121" s="30"/>
      <c r="AA121" s="30"/>
      <c r="AB121" s="30"/>
      <c r="AC121" s="30"/>
      <c r="AD121" s="30"/>
      <c r="AE121" s="30"/>
      <c r="AT121" s="14" t="s">
        <v>77</v>
      </c>
      <c r="AU121" s="14" t="s">
        <v>191</v>
      </c>
      <c r="BK121" s="192">
        <f>BK122</f>
        <v>0</v>
      </c>
    </row>
    <row r="122" spans="1:65" s="12" customFormat="1" ht="25.9" customHeight="1">
      <c r="B122" s="193"/>
      <c r="C122" s="194"/>
      <c r="D122" s="195" t="s">
        <v>77</v>
      </c>
      <c r="E122" s="196" t="s">
        <v>276</v>
      </c>
      <c r="F122" s="196" t="s">
        <v>277</v>
      </c>
      <c r="G122" s="194"/>
      <c r="H122" s="194"/>
      <c r="I122" s="197"/>
      <c r="J122" s="197"/>
      <c r="K122" s="198">
        <f>BK122</f>
        <v>0</v>
      </c>
      <c r="L122" s="194"/>
      <c r="M122" s="199"/>
      <c r="N122" s="200"/>
      <c r="O122" s="201"/>
      <c r="P122" s="201"/>
      <c r="Q122" s="202">
        <f>SUM(Q123:Q146)</f>
        <v>0</v>
      </c>
      <c r="R122" s="202">
        <f>SUM(R123:R146)</f>
        <v>0</v>
      </c>
      <c r="S122" s="201"/>
      <c r="T122" s="203">
        <f>SUM(T123:T146)</f>
        <v>0</v>
      </c>
      <c r="U122" s="201"/>
      <c r="V122" s="203">
        <f>SUM(V123:V146)</f>
        <v>0</v>
      </c>
      <c r="W122" s="201"/>
      <c r="X122" s="203">
        <f>SUM(X123:X146)</f>
        <v>0</v>
      </c>
      <c r="Y122" s="204"/>
      <c r="AR122" s="205" t="s">
        <v>224</v>
      </c>
      <c r="AT122" s="206" t="s">
        <v>77</v>
      </c>
      <c r="AU122" s="206" t="s">
        <v>78</v>
      </c>
      <c r="AY122" s="205" t="s">
        <v>218</v>
      </c>
      <c r="BK122" s="207">
        <f>SUM(BK123:BK146)</f>
        <v>0</v>
      </c>
    </row>
    <row r="123" spans="1:65" s="2" customFormat="1" ht="21.75" customHeight="1">
      <c r="A123" s="30"/>
      <c r="B123" s="31"/>
      <c r="C123" s="208" t="s">
        <v>86</v>
      </c>
      <c r="D123" s="208" t="s">
        <v>219</v>
      </c>
      <c r="E123" s="209" t="s">
        <v>375</v>
      </c>
      <c r="F123" s="210" t="s">
        <v>376</v>
      </c>
      <c r="G123" s="211" t="s">
        <v>222</v>
      </c>
      <c r="H123" s="212">
        <v>1</v>
      </c>
      <c r="I123" s="213"/>
      <c r="J123" s="213"/>
      <c r="K123" s="214">
        <f>ROUND(P123*H123,2)</f>
        <v>0</v>
      </c>
      <c r="L123" s="210" t="s">
        <v>1</v>
      </c>
      <c r="M123" s="35"/>
      <c r="N123" s="215" t="s">
        <v>1</v>
      </c>
      <c r="O123" s="216" t="s">
        <v>41</v>
      </c>
      <c r="P123" s="217">
        <f>I123+J123</f>
        <v>0</v>
      </c>
      <c r="Q123" s="217">
        <f>ROUND(I123*H123,2)</f>
        <v>0</v>
      </c>
      <c r="R123" s="217">
        <f>ROUND(J123*H123,2)</f>
        <v>0</v>
      </c>
      <c r="S123" s="66"/>
      <c r="T123" s="218">
        <f>S123*H123</f>
        <v>0</v>
      </c>
      <c r="U123" s="218">
        <v>0</v>
      </c>
      <c r="V123" s="218">
        <f>U123*H123</f>
        <v>0</v>
      </c>
      <c r="W123" s="218">
        <v>0</v>
      </c>
      <c r="X123" s="218">
        <f>W123*H123</f>
        <v>0</v>
      </c>
      <c r="Y123" s="219" t="s">
        <v>1</v>
      </c>
      <c r="Z123" s="30"/>
      <c r="AA123" s="30"/>
      <c r="AB123" s="30"/>
      <c r="AC123" s="30"/>
      <c r="AD123" s="30"/>
      <c r="AE123" s="30"/>
      <c r="AR123" s="220" t="s">
        <v>281</v>
      </c>
      <c r="AT123" s="220" t="s">
        <v>219</v>
      </c>
      <c r="AU123" s="220" t="s">
        <v>86</v>
      </c>
      <c r="AY123" s="14" t="s">
        <v>218</v>
      </c>
      <c r="BE123" s="221">
        <f>IF(O123="základní",K123,0)</f>
        <v>0</v>
      </c>
      <c r="BF123" s="221">
        <f>IF(O123="snížená",K123,0)</f>
        <v>0</v>
      </c>
      <c r="BG123" s="221">
        <f>IF(O123="zákl. přenesená",K123,0)</f>
        <v>0</v>
      </c>
      <c r="BH123" s="221">
        <f>IF(O123="sníž. přenesená",K123,0)</f>
        <v>0</v>
      </c>
      <c r="BI123" s="221">
        <f>IF(O123="nulová",K123,0)</f>
        <v>0</v>
      </c>
      <c r="BJ123" s="14" t="s">
        <v>86</v>
      </c>
      <c r="BK123" s="221">
        <f>ROUND(P123*H123,2)</f>
        <v>0</v>
      </c>
      <c r="BL123" s="14" t="s">
        <v>281</v>
      </c>
      <c r="BM123" s="220" t="s">
        <v>411</v>
      </c>
    </row>
    <row r="124" spans="1:65" s="2" customFormat="1" ht="19.5">
      <c r="A124" s="30"/>
      <c r="B124" s="31"/>
      <c r="C124" s="32"/>
      <c r="D124" s="222" t="s">
        <v>226</v>
      </c>
      <c r="E124" s="32"/>
      <c r="F124" s="223" t="s">
        <v>376</v>
      </c>
      <c r="G124" s="32"/>
      <c r="H124" s="32"/>
      <c r="I124" s="120"/>
      <c r="J124" s="120"/>
      <c r="K124" s="32"/>
      <c r="L124" s="32"/>
      <c r="M124" s="35"/>
      <c r="N124" s="224"/>
      <c r="O124" s="225"/>
      <c r="P124" s="66"/>
      <c r="Q124" s="66"/>
      <c r="R124" s="66"/>
      <c r="S124" s="66"/>
      <c r="T124" s="66"/>
      <c r="U124" s="66"/>
      <c r="V124" s="66"/>
      <c r="W124" s="66"/>
      <c r="X124" s="66"/>
      <c r="Y124" s="67"/>
      <c r="Z124" s="30"/>
      <c r="AA124" s="30"/>
      <c r="AB124" s="30"/>
      <c r="AC124" s="30"/>
      <c r="AD124" s="30"/>
      <c r="AE124" s="30"/>
      <c r="AT124" s="14" t="s">
        <v>226</v>
      </c>
      <c r="AU124" s="14" t="s">
        <v>86</v>
      </c>
    </row>
    <row r="125" spans="1:65" s="2" customFormat="1" ht="48.75">
      <c r="A125" s="30"/>
      <c r="B125" s="31"/>
      <c r="C125" s="32"/>
      <c r="D125" s="222" t="s">
        <v>237</v>
      </c>
      <c r="E125" s="32"/>
      <c r="F125" s="236" t="s">
        <v>412</v>
      </c>
      <c r="G125" s="32"/>
      <c r="H125" s="32"/>
      <c r="I125" s="120"/>
      <c r="J125" s="120"/>
      <c r="K125" s="32"/>
      <c r="L125" s="32"/>
      <c r="M125" s="35"/>
      <c r="N125" s="224"/>
      <c r="O125" s="225"/>
      <c r="P125" s="66"/>
      <c r="Q125" s="66"/>
      <c r="R125" s="66"/>
      <c r="S125" s="66"/>
      <c r="T125" s="66"/>
      <c r="U125" s="66"/>
      <c r="V125" s="66"/>
      <c r="W125" s="66"/>
      <c r="X125" s="66"/>
      <c r="Y125" s="67"/>
      <c r="Z125" s="30"/>
      <c r="AA125" s="30"/>
      <c r="AB125" s="30"/>
      <c r="AC125" s="30"/>
      <c r="AD125" s="30"/>
      <c r="AE125" s="30"/>
      <c r="AT125" s="14" t="s">
        <v>237</v>
      </c>
      <c r="AU125" s="14" t="s">
        <v>86</v>
      </c>
    </row>
    <row r="126" spans="1:65" s="2" customFormat="1" ht="21.75" customHeight="1">
      <c r="A126" s="30"/>
      <c r="B126" s="31"/>
      <c r="C126" s="208" t="s">
        <v>88</v>
      </c>
      <c r="D126" s="208" t="s">
        <v>219</v>
      </c>
      <c r="E126" s="209" t="s">
        <v>379</v>
      </c>
      <c r="F126" s="210" t="s">
        <v>376</v>
      </c>
      <c r="G126" s="211" t="s">
        <v>222</v>
      </c>
      <c r="H126" s="212">
        <v>1</v>
      </c>
      <c r="I126" s="213"/>
      <c r="J126" s="213"/>
      <c r="K126" s="214">
        <f>ROUND(P126*H126,2)</f>
        <v>0</v>
      </c>
      <c r="L126" s="210" t="s">
        <v>1</v>
      </c>
      <c r="M126" s="35"/>
      <c r="N126" s="215" t="s">
        <v>1</v>
      </c>
      <c r="O126" s="216" t="s">
        <v>41</v>
      </c>
      <c r="P126" s="217">
        <f>I126+J126</f>
        <v>0</v>
      </c>
      <c r="Q126" s="217">
        <f>ROUND(I126*H126,2)</f>
        <v>0</v>
      </c>
      <c r="R126" s="217">
        <f>ROUND(J126*H126,2)</f>
        <v>0</v>
      </c>
      <c r="S126" s="66"/>
      <c r="T126" s="218">
        <f>S126*H126</f>
        <v>0</v>
      </c>
      <c r="U126" s="218">
        <v>0</v>
      </c>
      <c r="V126" s="218">
        <f>U126*H126</f>
        <v>0</v>
      </c>
      <c r="W126" s="218">
        <v>0</v>
      </c>
      <c r="X126" s="218">
        <f>W126*H126</f>
        <v>0</v>
      </c>
      <c r="Y126" s="219" t="s">
        <v>1</v>
      </c>
      <c r="Z126" s="30"/>
      <c r="AA126" s="30"/>
      <c r="AB126" s="30"/>
      <c r="AC126" s="30"/>
      <c r="AD126" s="30"/>
      <c r="AE126" s="30"/>
      <c r="AR126" s="220" t="s">
        <v>281</v>
      </c>
      <c r="AT126" s="220" t="s">
        <v>219</v>
      </c>
      <c r="AU126" s="220" t="s">
        <v>86</v>
      </c>
      <c r="AY126" s="14" t="s">
        <v>218</v>
      </c>
      <c r="BE126" s="221">
        <f>IF(O126="základní",K126,0)</f>
        <v>0</v>
      </c>
      <c r="BF126" s="221">
        <f>IF(O126="snížená",K126,0)</f>
        <v>0</v>
      </c>
      <c r="BG126" s="221">
        <f>IF(O126="zákl. přenesená",K126,0)</f>
        <v>0</v>
      </c>
      <c r="BH126" s="221">
        <f>IF(O126="sníž. přenesená",K126,0)</f>
        <v>0</v>
      </c>
      <c r="BI126" s="221">
        <f>IF(O126="nulová",K126,0)</f>
        <v>0</v>
      </c>
      <c r="BJ126" s="14" t="s">
        <v>86</v>
      </c>
      <c r="BK126" s="221">
        <f>ROUND(P126*H126,2)</f>
        <v>0</v>
      </c>
      <c r="BL126" s="14" t="s">
        <v>281</v>
      </c>
      <c r="BM126" s="220" t="s">
        <v>413</v>
      </c>
    </row>
    <row r="127" spans="1:65" s="2" customFormat="1" ht="19.5">
      <c r="A127" s="30"/>
      <c r="B127" s="31"/>
      <c r="C127" s="32"/>
      <c r="D127" s="222" t="s">
        <v>226</v>
      </c>
      <c r="E127" s="32"/>
      <c r="F127" s="223" t="s">
        <v>376</v>
      </c>
      <c r="G127" s="32"/>
      <c r="H127" s="32"/>
      <c r="I127" s="120"/>
      <c r="J127" s="120"/>
      <c r="K127" s="32"/>
      <c r="L127" s="32"/>
      <c r="M127" s="35"/>
      <c r="N127" s="224"/>
      <c r="O127" s="225"/>
      <c r="P127" s="66"/>
      <c r="Q127" s="66"/>
      <c r="R127" s="66"/>
      <c r="S127" s="66"/>
      <c r="T127" s="66"/>
      <c r="U127" s="66"/>
      <c r="V127" s="66"/>
      <c r="W127" s="66"/>
      <c r="X127" s="66"/>
      <c r="Y127" s="67"/>
      <c r="Z127" s="30"/>
      <c r="AA127" s="30"/>
      <c r="AB127" s="30"/>
      <c r="AC127" s="30"/>
      <c r="AD127" s="30"/>
      <c r="AE127" s="30"/>
      <c r="AT127" s="14" t="s">
        <v>226</v>
      </c>
      <c r="AU127" s="14" t="s">
        <v>86</v>
      </c>
    </row>
    <row r="128" spans="1:65" s="2" customFormat="1" ht="39">
      <c r="A128" s="30"/>
      <c r="B128" s="31"/>
      <c r="C128" s="32"/>
      <c r="D128" s="222" t="s">
        <v>237</v>
      </c>
      <c r="E128" s="32"/>
      <c r="F128" s="236" t="s">
        <v>414</v>
      </c>
      <c r="G128" s="32"/>
      <c r="H128" s="32"/>
      <c r="I128" s="120"/>
      <c r="J128" s="120"/>
      <c r="K128" s="32"/>
      <c r="L128" s="32"/>
      <c r="M128" s="35"/>
      <c r="N128" s="224"/>
      <c r="O128" s="225"/>
      <c r="P128" s="66"/>
      <c r="Q128" s="66"/>
      <c r="R128" s="66"/>
      <c r="S128" s="66"/>
      <c r="T128" s="66"/>
      <c r="U128" s="66"/>
      <c r="V128" s="66"/>
      <c r="W128" s="66"/>
      <c r="X128" s="66"/>
      <c r="Y128" s="67"/>
      <c r="Z128" s="30"/>
      <c r="AA128" s="30"/>
      <c r="AB128" s="30"/>
      <c r="AC128" s="30"/>
      <c r="AD128" s="30"/>
      <c r="AE128" s="30"/>
      <c r="AT128" s="14" t="s">
        <v>237</v>
      </c>
      <c r="AU128" s="14" t="s">
        <v>86</v>
      </c>
    </row>
    <row r="129" spans="1:65" s="2" customFormat="1" ht="21.75" customHeight="1">
      <c r="A129" s="30"/>
      <c r="B129" s="31"/>
      <c r="C129" s="208" t="s">
        <v>231</v>
      </c>
      <c r="D129" s="208" t="s">
        <v>219</v>
      </c>
      <c r="E129" s="209" t="s">
        <v>382</v>
      </c>
      <c r="F129" s="210" t="s">
        <v>376</v>
      </c>
      <c r="G129" s="211" t="s">
        <v>222</v>
      </c>
      <c r="H129" s="212">
        <v>1</v>
      </c>
      <c r="I129" s="213"/>
      <c r="J129" s="213"/>
      <c r="K129" s="214">
        <f>ROUND(P129*H129,2)</f>
        <v>0</v>
      </c>
      <c r="L129" s="210" t="s">
        <v>1</v>
      </c>
      <c r="M129" s="35"/>
      <c r="N129" s="215" t="s">
        <v>1</v>
      </c>
      <c r="O129" s="216" t="s">
        <v>41</v>
      </c>
      <c r="P129" s="217">
        <f>I129+J129</f>
        <v>0</v>
      </c>
      <c r="Q129" s="217">
        <f>ROUND(I129*H129,2)</f>
        <v>0</v>
      </c>
      <c r="R129" s="217">
        <f>ROUND(J129*H129,2)</f>
        <v>0</v>
      </c>
      <c r="S129" s="66"/>
      <c r="T129" s="218">
        <f>S129*H129</f>
        <v>0</v>
      </c>
      <c r="U129" s="218">
        <v>0</v>
      </c>
      <c r="V129" s="218">
        <f>U129*H129</f>
        <v>0</v>
      </c>
      <c r="W129" s="218">
        <v>0</v>
      </c>
      <c r="X129" s="218">
        <f>W129*H129</f>
        <v>0</v>
      </c>
      <c r="Y129" s="219" t="s">
        <v>1</v>
      </c>
      <c r="Z129" s="30"/>
      <c r="AA129" s="30"/>
      <c r="AB129" s="30"/>
      <c r="AC129" s="30"/>
      <c r="AD129" s="30"/>
      <c r="AE129" s="30"/>
      <c r="AR129" s="220" t="s">
        <v>281</v>
      </c>
      <c r="AT129" s="220" t="s">
        <v>219</v>
      </c>
      <c r="AU129" s="220" t="s">
        <v>86</v>
      </c>
      <c r="AY129" s="14" t="s">
        <v>218</v>
      </c>
      <c r="BE129" s="221">
        <f>IF(O129="základní",K129,0)</f>
        <v>0</v>
      </c>
      <c r="BF129" s="221">
        <f>IF(O129="snížená",K129,0)</f>
        <v>0</v>
      </c>
      <c r="BG129" s="221">
        <f>IF(O129="zákl. přenesená",K129,0)</f>
        <v>0</v>
      </c>
      <c r="BH129" s="221">
        <f>IF(O129="sníž. přenesená",K129,0)</f>
        <v>0</v>
      </c>
      <c r="BI129" s="221">
        <f>IF(O129="nulová",K129,0)</f>
        <v>0</v>
      </c>
      <c r="BJ129" s="14" t="s">
        <v>86</v>
      </c>
      <c r="BK129" s="221">
        <f>ROUND(P129*H129,2)</f>
        <v>0</v>
      </c>
      <c r="BL129" s="14" t="s">
        <v>281</v>
      </c>
      <c r="BM129" s="220" t="s">
        <v>415</v>
      </c>
    </row>
    <row r="130" spans="1:65" s="2" customFormat="1" ht="19.5">
      <c r="A130" s="30"/>
      <c r="B130" s="31"/>
      <c r="C130" s="32"/>
      <c r="D130" s="222" t="s">
        <v>226</v>
      </c>
      <c r="E130" s="32"/>
      <c r="F130" s="223" t="s">
        <v>376</v>
      </c>
      <c r="G130" s="32"/>
      <c r="H130" s="32"/>
      <c r="I130" s="120"/>
      <c r="J130" s="120"/>
      <c r="K130" s="32"/>
      <c r="L130" s="32"/>
      <c r="M130" s="35"/>
      <c r="N130" s="224"/>
      <c r="O130" s="225"/>
      <c r="P130" s="66"/>
      <c r="Q130" s="66"/>
      <c r="R130" s="66"/>
      <c r="S130" s="66"/>
      <c r="T130" s="66"/>
      <c r="U130" s="66"/>
      <c r="V130" s="66"/>
      <c r="W130" s="66"/>
      <c r="X130" s="66"/>
      <c r="Y130" s="67"/>
      <c r="Z130" s="30"/>
      <c r="AA130" s="30"/>
      <c r="AB130" s="30"/>
      <c r="AC130" s="30"/>
      <c r="AD130" s="30"/>
      <c r="AE130" s="30"/>
      <c r="AT130" s="14" t="s">
        <v>226</v>
      </c>
      <c r="AU130" s="14" t="s">
        <v>86</v>
      </c>
    </row>
    <row r="131" spans="1:65" s="2" customFormat="1" ht="39">
      <c r="A131" s="30"/>
      <c r="B131" s="31"/>
      <c r="C131" s="32"/>
      <c r="D131" s="222" t="s">
        <v>237</v>
      </c>
      <c r="E131" s="32"/>
      <c r="F131" s="236" t="s">
        <v>416</v>
      </c>
      <c r="G131" s="32"/>
      <c r="H131" s="32"/>
      <c r="I131" s="120"/>
      <c r="J131" s="120"/>
      <c r="K131" s="32"/>
      <c r="L131" s="32"/>
      <c r="M131" s="35"/>
      <c r="N131" s="224"/>
      <c r="O131" s="225"/>
      <c r="P131" s="66"/>
      <c r="Q131" s="66"/>
      <c r="R131" s="66"/>
      <c r="S131" s="66"/>
      <c r="T131" s="66"/>
      <c r="U131" s="66"/>
      <c r="V131" s="66"/>
      <c r="W131" s="66"/>
      <c r="X131" s="66"/>
      <c r="Y131" s="67"/>
      <c r="Z131" s="30"/>
      <c r="AA131" s="30"/>
      <c r="AB131" s="30"/>
      <c r="AC131" s="30"/>
      <c r="AD131" s="30"/>
      <c r="AE131" s="30"/>
      <c r="AT131" s="14" t="s">
        <v>237</v>
      </c>
      <c r="AU131" s="14" t="s">
        <v>86</v>
      </c>
    </row>
    <row r="132" spans="1:65" s="2" customFormat="1" ht="21.75" customHeight="1">
      <c r="A132" s="30"/>
      <c r="B132" s="31"/>
      <c r="C132" s="208" t="s">
        <v>224</v>
      </c>
      <c r="D132" s="208" t="s">
        <v>219</v>
      </c>
      <c r="E132" s="209" t="s">
        <v>385</v>
      </c>
      <c r="F132" s="210" t="s">
        <v>376</v>
      </c>
      <c r="G132" s="211" t="s">
        <v>222</v>
      </c>
      <c r="H132" s="212">
        <v>1</v>
      </c>
      <c r="I132" s="213"/>
      <c r="J132" s="213"/>
      <c r="K132" s="214">
        <f>ROUND(P132*H132,2)</f>
        <v>0</v>
      </c>
      <c r="L132" s="210" t="s">
        <v>1</v>
      </c>
      <c r="M132" s="35"/>
      <c r="N132" s="215" t="s">
        <v>1</v>
      </c>
      <c r="O132" s="216" t="s">
        <v>41</v>
      </c>
      <c r="P132" s="217">
        <f>I132+J132</f>
        <v>0</v>
      </c>
      <c r="Q132" s="217">
        <f>ROUND(I132*H132,2)</f>
        <v>0</v>
      </c>
      <c r="R132" s="217">
        <f>ROUND(J132*H132,2)</f>
        <v>0</v>
      </c>
      <c r="S132" s="66"/>
      <c r="T132" s="218">
        <f>S132*H132</f>
        <v>0</v>
      </c>
      <c r="U132" s="218">
        <v>0</v>
      </c>
      <c r="V132" s="218">
        <f>U132*H132</f>
        <v>0</v>
      </c>
      <c r="W132" s="218">
        <v>0</v>
      </c>
      <c r="X132" s="218">
        <f>W132*H132</f>
        <v>0</v>
      </c>
      <c r="Y132" s="219" t="s">
        <v>1</v>
      </c>
      <c r="Z132" s="30"/>
      <c r="AA132" s="30"/>
      <c r="AB132" s="30"/>
      <c r="AC132" s="30"/>
      <c r="AD132" s="30"/>
      <c r="AE132" s="30"/>
      <c r="AR132" s="220" t="s">
        <v>281</v>
      </c>
      <c r="AT132" s="220" t="s">
        <v>219</v>
      </c>
      <c r="AU132" s="220" t="s">
        <v>86</v>
      </c>
      <c r="AY132" s="14" t="s">
        <v>218</v>
      </c>
      <c r="BE132" s="221">
        <f>IF(O132="základní",K132,0)</f>
        <v>0</v>
      </c>
      <c r="BF132" s="221">
        <f>IF(O132="snížená",K132,0)</f>
        <v>0</v>
      </c>
      <c r="BG132" s="221">
        <f>IF(O132="zákl. přenesená",K132,0)</f>
        <v>0</v>
      </c>
      <c r="BH132" s="221">
        <f>IF(O132="sníž. přenesená",K132,0)</f>
        <v>0</v>
      </c>
      <c r="BI132" s="221">
        <f>IF(O132="nulová",K132,0)</f>
        <v>0</v>
      </c>
      <c r="BJ132" s="14" t="s">
        <v>86</v>
      </c>
      <c r="BK132" s="221">
        <f>ROUND(P132*H132,2)</f>
        <v>0</v>
      </c>
      <c r="BL132" s="14" t="s">
        <v>281</v>
      </c>
      <c r="BM132" s="220" t="s">
        <v>417</v>
      </c>
    </row>
    <row r="133" spans="1:65" s="2" customFormat="1" ht="19.5">
      <c r="A133" s="30"/>
      <c r="B133" s="31"/>
      <c r="C133" s="32"/>
      <c r="D133" s="222" t="s">
        <v>226</v>
      </c>
      <c r="E133" s="32"/>
      <c r="F133" s="223" t="s">
        <v>376</v>
      </c>
      <c r="G133" s="32"/>
      <c r="H133" s="32"/>
      <c r="I133" s="120"/>
      <c r="J133" s="120"/>
      <c r="K133" s="32"/>
      <c r="L133" s="32"/>
      <c r="M133" s="35"/>
      <c r="N133" s="224"/>
      <c r="O133" s="225"/>
      <c r="P133" s="66"/>
      <c r="Q133" s="66"/>
      <c r="R133" s="66"/>
      <c r="S133" s="66"/>
      <c r="T133" s="66"/>
      <c r="U133" s="66"/>
      <c r="V133" s="66"/>
      <c r="W133" s="66"/>
      <c r="X133" s="66"/>
      <c r="Y133" s="67"/>
      <c r="Z133" s="30"/>
      <c r="AA133" s="30"/>
      <c r="AB133" s="30"/>
      <c r="AC133" s="30"/>
      <c r="AD133" s="30"/>
      <c r="AE133" s="30"/>
      <c r="AT133" s="14" t="s">
        <v>226</v>
      </c>
      <c r="AU133" s="14" t="s">
        <v>86</v>
      </c>
    </row>
    <row r="134" spans="1:65" s="2" customFormat="1" ht="39">
      <c r="A134" s="30"/>
      <c r="B134" s="31"/>
      <c r="C134" s="32"/>
      <c r="D134" s="222" t="s">
        <v>237</v>
      </c>
      <c r="E134" s="32"/>
      <c r="F134" s="236" t="s">
        <v>418</v>
      </c>
      <c r="G134" s="32"/>
      <c r="H134" s="32"/>
      <c r="I134" s="120"/>
      <c r="J134" s="120"/>
      <c r="K134" s="32"/>
      <c r="L134" s="32"/>
      <c r="M134" s="35"/>
      <c r="N134" s="224"/>
      <c r="O134" s="225"/>
      <c r="P134" s="66"/>
      <c r="Q134" s="66"/>
      <c r="R134" s="66"/>
      <c r="S134" s="66"/>
      <c r="T134" s="66"/>
      <c r="U134" s="66"/>
      <c r="V134" s="66"/>
      <c r="W134" s="66"/>
      <c r="X134" s="66"/>
      <c r="Y134" s="67"/>
      <c r="Z134" s="30"/>
      <c r="AA134" s="30"/>
      <c r="AB134" s="30"/>
      <c r="AC134" s="30"/>
      <c r="AD134" s="30"/>
      <c r="AE134" s="30"/>
      <c r="AT134" s="14" t="s">
        <v>237</v>
      </c>
      <c r="AU134" s="14" t="s">
        <v>86</v>
      </c>
    </row>
    <row r="135" spans="1:65" s="2" customFormat="1" ht="21.75" customHeight="1">
      <c r="A135" s="30"/>
      <c r="B135" s="31"/>
      <c r="C135" s="208" t="s">
        <v>246</v>
      </c>
      <c r="D135" s="208" t="s">
        <v>219</v>
      </c>
      <c r="E135" s="209" t="s">
        <v>388</v>
      </c>
      <c r="F135" s="210" t="s">
        <v>376</v>
      </c>
      <c r="G135" s="211" t="s">
        <v>222</v>
      </c>
      <c r="H135" s="212">
        <v>1</v>
      </c>
      <c r="I135" s="213"/>
      <c r="J135" s="213"/>
      <c r="K135" s="214">
        <f>ROUND(P135*H135,2)</f>
        <v>0</v>
      </c>
      <c r="L135" s="210" t="s">
        <v>1</v>
      </c>
      <c r="M135" s="35"/>
      <c r="N135" s="215" t="s">
        <v>1</v>
      </c>
      <c r="O135" s="216" t="s">
        <v>41</v>
      </c>
      <c r="P135" s="217">
        <f>I135+J135</f>
        <v>0</v>
      </c>
      <c r="Q135" s="217">
        <f>ROUND(I135*H135,2)</f>
        <v>0</v>
      </c>
      <c r="R135" s="217">
        <f>ROUND(J135*H135,2)</f>
        <v>0</v>
      </c>
      <c r="S135" s="66"/>
      <c r="T135" s="218">
        <f>S135*H135</f>
        <v>0</v>
      </c>
      <c r="U135" s="218">
        <v>0</v>
      </c>
      <c r="V135" s="218">
        <f>U135*H135</f>
        <v>0</v>
      </c>
      <c r="W135" s="218">
        <v>0</v>
      </c>
      <c r="X135" s="218">
        <f>W135*H135</f>
        <v>0</v>
      </c>
      <c r="Y135" s="219" t="s">
        <v>1</v>
      </c>
      <c r="Z135" s="30"/>
      <c r="AA135" s="30"/>
      <c r="AB135" s="30"/>
      <c r="AC135" s="30"/>
      <c r="AD135" s="30"/>
      <c r="AE135" s="30"/>
      <c r="AR135" s="220" t="s">
        <v>281</v>
      </c>
      <c r="AT135" s="220" t="s">
        <v>219</v>
      </c>
      <c r="AU135" s="220" t="s">
        <v>86</v>
      </c>
      <c r="AY135" s="14" t="s">
        <v>218</v>
      </c>
      <c r="BE135" s="221">
        <f>IF(O135="základní",K135,0)</f>
        <v>0</v>
      </c>
      <c r="BF135" s="221">
        <f>IF(O135="snížená",K135,0)</f>
        <v>0</v>
      </c>
      <c r="BG135" s="221">
        <f>IF(O135="zákl. přenesená",K135,0)</f>
        <v>0</v>
      </c>
      <c r="BH135" s="221">
        <f>IF(O135="sníž. přenesená",K135,0)</f>
        <v>0</v>
      </c>
      <c r="BI135" s="221">
        <f>IF(O135="nulová",K135,0)</f>
        <v>0</v>
      </c>
      <c r="BJ135" s="14" t="s">
        <v>86</v>
      </c>
      <c r="BK135" s="221">
        <f>ROUND(P135*H135,2)</f>
        <v>0</v>
      </c>
      <c r="BL135" s="14" t="s">
        <v>281</v>
      </c>
      <c r="BM135" s="220" t="s">
        <v>419</v>
      </c>
    </row>
    <row r="136" spans="1:65" s="2" customFormat="1" ht="19.5">
      <c r="A136" s="30"/>
      <c r="B136" s="31"/>
      <c r="C136" s="32"/>
      <c r="D136" s="222" t="s">
        <v>226</v>
      </c>
      <c r="E136" s="32"/>
      <c r="F136" s="223" t="s">
        <v>376</v>
      </c>
      <c r="G136" s="32"/>
      <c r="H136" s="32"/>
      <c r="I136" s="120"/>
      <c r="J136" s="120"/>
      <c r="K136" s="32"/>
      <c r="L136" s="32"/>
      <c r="M136" s="35"/>
      <c r="N136" s="224"/>
      <c r="O136" s="225"/>
      <c r="P136" s="66"/>
      <c r="Q136" s="66"/>
      <c r="R136" s="66"/>
      <c r="S136" s="66"/>
      <c r="T136" s="66"/>
      <c r="U136" s="66"/>
      <c r="V136" s="66"/>
      <c r="W136" s="66"/>
      <c r="X136" s="66"/>
      <c r="Y136" s="67"/>
      <c r="Z136" s="30"/>
      <c r="AA136" s="30"/>
      <c r="AB136" s="30"/>
      <c r="AC136" s="30"/>
      <c r="AD136" s="30"/>
      <c r="AE136" s="30"/>
      <c r="AT136" s="14" t="s">
        <v>226</v>
      </c>
      <c r="AU136" s="14" t="s">
        <v>86</v>
      </c>
    </row>
    <row r="137" spans="1:65" s="2" customFormat="1" ht="39">
      <c r="A137" s="30"/>
      <c r="B137" s="31"/>
      <c r="C137" s="32"/>
      <c r="D137" s="222" t="s">
        <v>237</v>
      </c>
      <c r="E137" s="32"/>
      <c r="F137" s="236" t="s">
        <v>420</v>
      </c>
      <c r="G137" s="32"/>
      <c r="H137" s="32"/>
      <c r="I137" s="120"/>
      <c r="J137" s="120"/>
      <c r="K137" s="32"/>
      <c r="L137" s="32"/>
      <c r="M137" s="35"/>
      <c r="N137" s="224"/>
      <c r="O137" s="225"/>
      <c r="P137" s="66"/>
      <c r="Q137" s="66"/>
      <c r="R137" s="66"/>
      <c r="S137" s="66"/>
      <c r="T137" s="66"/>
      <c r="U137" s="66"/>
      <c r="V137" s="66"/>
      <c r="W137" s="66"/>
      <c r="X137" s="66"/>
      <c r="Y137" s="67"/>
      <c r="Z137" s="30"/>
      <c r="AA137" s="30"/>
      <c r="AB137" s="30"/>
      <c r="AC137" s="30"/>
      <c r="AD137" s="30"/>
      <c r="AE137" s="30"/>
      <c r="AT137" s="14" t="s">
        <v>237</v>
      </c>
      <c r="AU137" s="14" t="s">
        <v>86</v>
      </c>
    </row>
    <row r="138" spans="1:65" s="2" customFormat="1" ht="21.75" customHeight="1">
      <c r="A138" s="30"/>
      <c r="B138" s="31"/>
      <c r="C138" s="208" t="s">
        <v>254</v>
      </c>
      <c r="D138" s="208" t="s">
        <v>219</v>
      </c>
      <c r="E138" s="209" t="s">
        <v>391</v>
      </c>
      <c r="F138" s="210" t="s">
        <v>376</v>
      </c>
      <c r="G138" s="211" t="s">
        <v>222</v>
      </c>
      <c r="H138" s="212">
        <v>1</v>
      </c>
      <c r="I138" s="213"/>
      <c r="J138" s="213"/>
      <c r="K138" s="214">
        <f>ROUND(P138*H138,2)</f>
        <v>0</v>
      </c>
      <c r="L138" s="210" t="s">
        <v>1</v>
      </c>
      <c r="M138" s="35"/>
      <c r="N138" s="215" t="s">
        <v>1</v>
      </c>
      <c r="O138" s="216" t="s">
        <v>41</v>
      </c>
      <c r="P138" s="217">
        <f>I138+J138</f>
        <v>0</v>
      </c>
      <c r="Q138" s="217">
        <f>ROUND(I138*H138,2)</f>
        <v>0</v>
      </c>
      <c r="R138" s="217">
        <f>ROUND(J138*H138,2)</f>
        <v>0</v>
      </c>
      <c r="S138" s="66"/>
      <c r="T138" s="218">
        <f>S138*H138</f>
        <v>0</v>
      </c>
      <c r="U138" s="218">
        <v>0</v>
      </c>
      <c r="V138" s="218">
        <f>U138*H138</f>
        <v>0</v>
      </c>
      <c r="W138" s="218">
        <v>0</v>
      </c>
      <c r="X138" s="218">
        <f>W138*H138</f>
        <v>0</v>
      </c>
      <c r="Y138" s="219" t="s">
        <v>1</v>
      </c>
      <c r="Z138" s="30"/>
      <c r="AA138" s="30"/>
      <c r="AB138" s="30"/>
      <c r="AC138" s="30"/>
      <c r="AD138" s="30"/>
      <c r="AE138" s="30"/>
      <c r="AR138" s="220" t="s">
        <v>281</v>
      </c>
      <c r="AT138" s="220" t="s">
        <v>219</v>
      </c>
      <c r="AU138" s="220" t="s">
        <v>86</v>
      </c>
      <c r="AY138" s="14" t="s">
        <v>218</v>
      </c>
      <c r="BE138" s="221">
        <f>IF(O138="základní",K138,0)</f>
        <v>0</v>
      </c>
      <c r="BF138" s="221">
        <f>IF(O138="snížená",K138,0)</f>
        <v>0</v>
      </c>
      <c r="BG138" s="221">
        <f>IF(O138="zákl. přenesená",K138,0)</f>
        <v>0</v>
      </c>
      <c r="BH138" s="221">
        <f>IF(O138="sníž. přenesená",K138,0)</f>
        <v>0</v>
      </c>
      <c r="BI138" s="221">
        <f>IF(O138="nulová",K138,0)</f>
        <v>0</v>
      </c>
      <c r="BJ138" s="14" t="s">
        <v>86</v>
      </c>
      <c r="BK138" s="221">
        <f>ROUND(P138*H138,2)</f>
        <v>0</v>
      </c>
      <c r="BL138" s="14" t="s">
        <v>281</v>
      </c>
      <c r="BM138" s="220" t="s">
        <v>421</v>
      </c>
    </row>
    <row r="139" spans="1:65" s="2" customFormat="1" ht="19.5">
      <c r="A139" s="30"/>
      <c r="B139" s="31"/>
      <c r="C139" s="32"/>
      <c r="D139" s="222" t="s">
        <v>226</v>
      </c>
      <c r="E139" s="32"/>
      <c r="F139" s="223" t="s">
        <v>376</v>
      </c>
      <c r="G139" s="32"/>
      <c r="H139" s="32"/>
      <c r="I139" s="120"/>
      <c r="J139" s="120"/>
      <c r="K139" s="32"/>
      <c r="L139" s="32"/>
      <c r="M139" s="35"/>
      <c r="N139" s="224"/>
      <c r="O139" s="225"/>
      <c r="P139" s="66"/>
      <c r="Q139" s="66"/>
      <c r="R139" s="66"/>
      <c r="S139" s="66"/>
      <c r="T139" s="66"/>
      <c r="U139" s="66"/>
      <c r="V139" s="66"/>
      <c r="W139" s="66"/>
      <c r="X139" s="66"/>
      <c r="Y139" s="67"/>
      <c r="Z139" s="30"/>
      <c r="AA139" s="30"/>
      <c r="AB139" s="30"/>
      <c r="AC139" s="30"/>
      <c r="AD139" s="30"/>
      <c r="AE139" s="30"/>
      <c r="AT139" s="14" t="s">
        <v>226</v>
      </c>
      <c r="AU139" s="14" t="s">
        <v>86</v>
      </c>
    </row>
    <row r="140" spans="1:65" s="2" customFormat="1" ht="39">
      <c r="A140" s="30"/>
      <c r="B140" s="31"/>
      <c r="C140" s="32"/>
      <c r="D140" s="222" t="s">
        <v>237</v>
      </c>
      <c r="E140" s="32"/>
      <c r="F140" s="236" t="s">
        <v>422</v>
      </c>
      <c r="G140" s="32"/>
      <c r="H140" s="32"/>
      <c r="I140" s="120"/>
      <c r="J140" s="120"/>
      <c r="K140" s="32"/>
      <c r="L140" s="32"/>
      <c r="M140" s="35"/>
      <c r="N140" s="224"/>
      <c r="O140" s="225"/>
      <c r="P140" s="66"/>
      <c r="Q140" s="66"/>
      <c r="R140" s="66"/>
      <c r="S140" s="66"/>
      <c r="T140" s="66"/>
      <c r="U140" s="66"/>
      <c r="V140" s="66"/>
      <c r="W140" s="66"/>
      <c r="X140" s="66"/>
      <c r="Y140" s="67"/>
      <c r="Z140" s="30"/>
      <c r="AA140" s="30"/>
      <c r="AB140" s="30"/>
      <c r="AC140" s="30"/>
      <c r="AD140" s="30"/>
      <c r="AE140" s="30"/>
      <c r="AT140" s="14" t="s">
        <v>237</v>
      </c>
      <c r="AU140" s="14" t="s">
        <v>86</v>
      </c>
    </row>
    <row r="141" spans="1:65" s="2" customFormat="1" ht="21.75" customHeight="1">
      <c r="A141" s="30"/>
      <c r="B141" s="31"/>
      <c r="C141" s="208" t="s">
        <v>257</v>
      </c>
      <c r="D141" s="208" t="s">
        <v>219</v>
      </c>
      <c r="E141" s="209" t="s">
        <v>423</v>
      </c>
      <c r="F141" s="210" t="s">
        <v>376</v>
      </c>
      <c r="G141" s="211" t="s">
        <v>222</v>
      </c>
      <c r="H141" s="212">
        <v>1</v>
      </c>
      <c r="I141" s="213"/>
      <c r="J141" s="213"/>
      <c r="K141" s="214">
        <f>ROUND(P141*H141,2)</f>
        <v>0</v>
      </c>
      <c r="L141" s="210" t="s">
        <v>1</v>
      </c>
      <c r="M141" s="35"/>
      <c r="N141" s="215" t="s">
        <v>1</v>
      </c>
      <c r="O141" s="216" t="s">
        <v>41</v>
      </c>
      <c r="P141" s="217">
        <f>I141+J141</f>
        <v>0</v>
      </c>
      <c r="Q141" s="217">
        <f>ROUND(I141*H141,2)</f>
        <v>0</v>
      </c>
      <c r="R141" s="217">
        <f>ROUND(J141*H141,2)</f>
        <v>0</v>
      </c>
      <c r="S141" s="66"/>
      <c r="T141" s="218">
        <f>S141*H141</f>
        <v>0</v>
      </c>
      <c r="U141" s="218">
        <v>0</v>
      </c>
      <c r="V141" s="218">
        <f>U141*H141</f>
        <v>0</v>
      </c>
      <c r="W141" s="218">
        <v>0</v>
      </c>
      <c r="X141" s="218">
        <f>W141*H141</f>
        <v>0</v>
      </c>
      <c r="Y141" s="219" t="s">
        <v>1</v>
      </c>
      <c r="Z141" s="30"/>
      <c r="AA141" s="30"/>
      <c r="AB141" s="30"/>
      <c r="AC141" s="30"/>
      <c r="AD141" s="30"/>
      <c r="AE141" s="30"/>
      <c r="AR141" s="220" t="s">
        <v>281</v>
      </c>
      <c r="AT141" s="220" t="s">
        <v>219</v>
      </c>
      <c r="AU141" s="220" t="s">
        <v>86</v>
      </c>
      <c r="AY141" s="14" t="s">
        <v>218</v>
      </c>
      <c r="BE141" s="221">
        <f>IF(O141="základní",K141,0)</f>
        <v>0</v>
      </c>
      <c r="BF141" s="221">
        <f>IF(O141="snížená",K141,0)</f>
        <v>0</v>
      </c>
      <c r="BG141" s="221">
        <f>IF(O141="zákl. přenesená",K141,0)</f>
        <v>0</v>
      </c>
      <c r="BH141" s="221">
        <f>IF(O141="sníž. přenesená",K141,0)</f>
        <v>0</v>
      </c>
      <c r="BI141" s="221">
        <f>IF(O141="nulová",K141,0)</f>
        <v>0</v>
      </c>
      <c r="BJ141" s="14" t="s">
        <v>86</v>
      </c>
      <c r="BK141" s="221">
        <f>ROUND(P141*H141,2)</f>
        <v>0</v>
      </c>
      <c r="BL141" s="14" t="s">
        <v>281</v>
      </c>
      <c r="BM141" s="220" t="s">
        <v>424</v>
      </c>
    </row>
    <row r="142" spans="1:65" s="2" customFormat="1" ht="19.5">
      <c r="A142" s="30"/>
      <c r="B142" s="31"/>
      <c r="C142" s="32"/>
      <c r="D142" s="222" t="s">
        <v>226</v>
      </c>
      <c r="E142" s="32"/>
      <c r="F142" s="223" t="s">
        <v>376</v>
      </c>
      <c r="G142" s="32"/>
      <c r="H142" s="32"/>
      <c r="I142" s="120"/>
      <c r="J142" s="120"/>
      <c r="K142" s="32"/>
      <c r="L142" s="32"/>
      <c r="M142" s="35"/>
      <c r="N142" s="224"/>
      <c r="O142" s="225"/>
      <c r="P142" s="66"/>
      <c r="Q142" s="66"/>
      <c r="R142" s="66"/>
      <c r="S142" s="66"/>
      <c r="T142" s="66"/>
      <c r="U142" s="66"/>
      <c r="V142" s="66"/>
      <c r="W142" s="66"/>
      <c r="X142" s="66"/>
      <c r="Y142" s="67"/>
      <c r="Z142" s="30"/>
      <c r="AA142" s="30"/>
      <c r="AB142" s="30"/>
      <c r="AC142" s="30"/>
      <c r="AD142" s="30"/>
      <c r="AE142" s="30"/>
      <c r="AT142" s="14" t="s">
        <v>226</v>
      </c>
      <c r="AU142" s="14" t="s">
        <v>86</v>
      </c>
    </row>
    <row r="143" spans="1:65" s="2" customFormat="1" ht="48.75">
      <c r="A143" s="30"/>
      <c r="B143" s="31"/>
      <c r="C143" s="32"/>
      <c r="D143" s="222" t="s">
        <v>237</v>
      </c>
      <c r="E143" s="32"/>
      <c r="F143" s="236" t="s">
        <v>425</v>
      </c>
      <c r="G143" s="32"/>
      <c r="H143" s="32"/>
      <c r="I143" s="120"/>
      <c r="J143" s="120"/>
      <c r="K143" s="32"/>
      <c r="L143" s="32"/>
      <c r="M143" s="35"/>
      <c r="N143" s="224"/>
      <c r="O143" s="225"/>
      <c r="P143" s="66"/>
      <c r="Q143" s="66"/>
      <c r="R143" s="66"/>
      <c r="S143" s="66"/>
      <c r="T143" s="66"/>
      <c r="U143" s="66"/>
      <c r="V143" s="66"/>
      <c r="W143" s="66"/>
      <c r="X143" s="66"/>
      <c r="Y143" s="67"/>
      <c r="Z143" s="30"/>
      <c r="AA143" s="30"/>
      <c r="AB143" s="30"/>
      <c r="AC143" s="30"/>
      <c r="AD143" s="30"/>
      <c r="AE143" s="30"/>
      <c r="AT143" s="14" t="s">
        <v>237</v>
      </c>
      <c r="AU143" s="14" t="s">
        <v>86</v>
      </c>
    </row>
    <row r="144" spans="1:65" s="2" customFormat="1" ht="21.75" customHeight="1">
      <c r="A144" s="30"/>
      <c r="B144" s="31"/>
      <c r="C144" s="208" t="s">
        <v>235</v>
      </c>
      <c r="D144" s="208" t="s">
        <v>219</v>
      </c>
      <c r="E144" s="209" t="s">
        <v>426</v>
      </c>
      <c r="F144" s="210" t="s">
        <v>376</v>
      </c>
      <c r="G144" s="211" t="s">
        <v>222</v>
      </c>
      <c r="H144" s="212">
        <v>1</v>
      </c>
      <c r="I144" s="213"/>
      <c r="J144" s="213"/>
      <c r="K144" s="214">
        <f>ROUND(P144*H144,2)</f>
        <v>0</v>
      </c>
      <c r="L144" s="210" t="s">
        <v>1</v>
      </c>
      <c r="M144" s="35"/>
      <c r="N144" s="215" t="s">
        <v>1</v>
      </c>
      <c r="O144" s="216" t="s">
        <v>41</v>
      </c>
      <c r="P144" s="217">
        <f>I144+J144</f>
        <v>0</v>
      </c>
      <c r="Q144" s="217">
        <f>ROUND(I144*H144,2)</f>
        <v>0</v>
      </c>
      <c r="R144" s="217">
        <f>ROUND(J144*H144,2)</f>
        <v>0</v>
      </c>
      <c r="S144" s="66"/>
      <c r="T144" s="218">
        <f>S144*H144</f>
        <v>0</v>
      </c>
      <c r="U144" s="218">
        <v>0</v>
      </c>
      <c r="V144" s="218">
        <f>U144*H144</f>
        <v>0</v>
      </c>
      <c r="W144" s="218">
        <v>0</v>
      </c>
      <c r="X144" s="218">
        <f>W144*H144</f>
        <v>0</v>
      </c>
      <c r="Y144" s="219" t="s">
        <v>1</v>
      </c>
      <c r="Z144" s="30"/>
      <c r="AA144" s="30"/>
      <c r="AB144" s="30"/>
      <c r="AC144" s="30"/>
      <c r="AD144" s="30"/>
      <c r="AE144" s="30"/>
      <c r="AR144" s="220" t="s">
        <v>281</v>
      </c>
      <c r="AT144" s="220" t="s">
        <v>219</v>
      </c>
      <c r="AU144" s="220" t="s">
        <v>86</v>
      </c>
      <c r="AY144" s="14" t="s">
        <v>218</v>
      </c>
      <c r="BE144" s="221">
        <f>IF(O144="základní",K144,0)</f>
        <v>0</v>
      </c>
      <c r="BF144" s="221">
        <f>IF(O144="snížená",K144,0)</f>
        <v>0</v>
      </c>
      <c r="BG144" s="221">
        <f>IF(O144="zákl. přenesená",K144,0)</f>
        <v>0</v>
      </c>
      <c r="BH144" s="221">
        <f>IF(O144="sníž. přenesená",K144,0)</f>
        <v>0</v>
      </c>
      <c r="BI144" s="221">
        <f>IF(O144="nulová",K144,0)</f>
        <v>0</v>
      </c>
      <c r="BJ144" s="14" t="s">
        <v>86</v>
      </c>
      <c r="BK144" s="221">
        <f>ROUND(P144*H144,2)</f>
        <v>0</v>
      </c>
      <c r="BL144" s="14" t="s">
        <v>281</v>
      </c>
      <c r="BM144" s="220" t="s">
        <v>427</v>
      </c>
    </row>
    <row r="145" spans="1:47" s="2" customFormat="1" ht="19.5">
      <c r="A145" s="30"/>
      <c r="B145" s="31"/>
      <c r="C145" s="32"/>
      <c r="D145" s="222" t="s">
        <v>226</v>
      </c>
      <c r="E145" s="32"/>
      <c r="F145" s="223" t="s">
        <v>376</v>
      </c>
      <c r="G145" s="32"/>
      <c r="H145" s="32"/>
      <c r="I145" s="120"/>
      <c r="J145" s="120"/>
      <c r="K145" s="32"/>
      <c r="L145" s="32"/>
      <c r="M145" s="35"/>
      <c r="N145" s="224"/>
      <c r="O145" s="225"/>
      <c r="P145" s="66"/>
      <c r="Q145" s="66"/>
      <c r="R145" s="66"/>
      <c r="S145" s="66"/>
      <c r="T145" s="66"/>
      <c r="U145" s="66"/>
      <c r="V145" s="66"/>
      <c r="W145" s="66"/>
      <c r="X145" s="66"/>
      <c r="Y145" s="67"/>
      <c r="Z145" s="30"/>
      <c r="AA145" s="30"/>
      <c r="AB145" s="30"/>
      <c r="AC145" s="30"/>
      <c r="AD145" s="30"/>
      <c r="AE145" s="30"/>
      <c r="AT145" s="14" t="s">
        <v>226</v>
      </c>
      <c r="AU145" s="14" t="s">
        <v>86</v>
      </c>
    </row>
    <row r="146" spans="1:47" s="2" customFormat="1" ht="39">
      <c r="A146" s="30"/>
      <c r="B146" s="31"/>
      <c r="C146" s="32"/>
      <c r="D146" s="222" t="s">
        <v>237</v>
      </c>
      <c r="E146" s="32"/>
      <c r="F146" s="236" t="s">
        <v>428</v>
      </c>
      <c r="G146" s="32"/>
      <c r="H146" s="32"/>
      <c r="I146" s="120"/>
      <c r="J146" s="120"/>
      <c r="K146" s="32"/>
      <c r="L146" s="32"/>
      <c r="M146" s="35"/>
      <c r="N146" s="239"/>
      <c r="O146" s="240"/>
      <c r="P146" s="241"/>
      <c r="Q146" s="241"/>
      <c r="R146" s="241"/>
      <c r="S146" s="241"/>
      <c r="T146" s="241"/>
      <c r="U146" s="241"/>
      <c r="V146" s="241"/>
      <c r="W146" s="241"/>
      <c r="X146" s="241"/>
      <c r="Y146" s="242"/>
      <c r="Z146" s="30"/>
      <c r="AA146" s="30"/>
      <c r="AB146" s="30"/>
      <c r="AC146" s="30"/>
      <c r="AD146" s="30"/>
      <c r="AE146" s="30"/>
      <c r="AT146" s="14" t="s">
        <v>237</v>
      </c>
      <c r="AU146" s="14" t="s">
        <v>86</v>
      </c>
    </row>
    <row r="147" spans="1:47" s="2" customFormat="1" ht="6.95" customHeight="1">
      <c r="A147" s="30"/>
      <c r="B147" s="50"/>
      <c r="C147" s="51"/>
      <c r="D147" s="51"/>
      <c r="E147" s="51"/>
      <c r="F147" s="51"/>
      <c r="G147" s="51"/>
      <c r="H147" s="51"/>
      <c r="I147" s="157"/>
      <c r="J147" s="157"/>
      <c r="K147" s="51"/>
      <c r="L147" s="51"/>
      <c r="M147" s="35"/>
      <c r="N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</row>
  </sheetData>
  <sheetProtection algorithmName="SHA-512" hashValue="cnBng/lXVej6KDVjLjuWLLNeOwmcOmJ26iFhSUZoxz0ELgZGr9Lsu9B4vlw+AW9v7aIRId3tvU+3KfVdipTS9Q==" saltValue="XhObi/4WhPi5eH31rzCZvQUb7oL+U3eWzoEWmqA9yHeS74a04o+I1G9MVqXnbw8UO2TDP80Odk+iren0SO4ykg==" spinCount="100000" sheet="1" objects="1" scenarios="1" formatColumns="0" formatRows="0" autoFilter="0"/>
  <autoFilter ref="C120:L146"/>
  <mergeCells count="12">
    <mergeCell ref="E113:H113"/>
    <mergeCell ref="M2:Z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1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13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3"/>
      <c r="J2" s="113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T2" s="14" t="s">
        <v>128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6"/>
      <c r="J3" s="116"/>
      <c r="K3" s="115"/>
      <c r="L3" s="115"/>
      <c r="M3" s="17"/>
      <c r="AT3" s="14" t="s">
        <v>88</v>
      </c>
    </row>
    <row r="4" spans="1:46" s="1" customFormat="1" ht="24.95" customHeight="1">
      <c r="B4" s="17"/>
      <c r="D4" s="117" t="s">
        <v>180</v>
      </c>
      <c r="I4" s="113"/>
      <c r="J4" s="113"/>
      <c r="M4" s="17"/>
      <c r="N4" s="118" t="s">
        <v>11</v>
      </c>
      <c r="AT4" s="14" t="s">
        <v>4</v>
      </c>
    </row>
    <row r="5" spans="1:46" s="1" customFormat="1" ht="6.95" customHeight="1">
      <c r="B5" s="17"/>
      <c r="I5" s="113"/>
      <c r="J5" s="113"/>
      <c r="M5" s="17"/>
    </row>
    <row r="6" spans="1:46" s="1" customFormat="1" ht="12" customHeight="1">
      <c r="B6" s="17"/>
      <c r="D6" s="119" t="s">
        <v>17</v>
      </c>
      <c r="I6" s="113"/>
      <c r="J6" s="113"/>
      <c r="M6" s="17"/>
    </row>
    <row r="7" spans="1:46" s="1" customFormat="1" ht="16.5" customHeight="1">
      <c r="B7" s="17"/>
      <c r="E7" s="289" t="str">
        <f>'Rekapitulace stavby'!K6</f>
        <v>Údržba, opravy a odstraňování závad u SEE 2020</v>
      </c>
      <c r="F7" s="290"/>
      <c r="G7" s="290"/>
      <c r="H7" s="290"/>
      <c r="I7" s="113"/>
      <c r="J7" s="113"/>
      <c r="M7" s="17"/>
    </row>
    <row r="8" spans="1:46" s="1" customFormat="1" ht="12" customHeight="1">
      <c r="B8" s="17"/>
      <c r="D8" s="119" t="s">
        <v>181</v>
      </c>
      <c r="I8" s="113"/>
      <c r="J8" s="113"/>
      <c r="M8" s="17"/>
    </row>
    <row r="9" spans="1:46" s="2" customFormat="1" ht="16.5" customHeight="1">
      <c r="A9" s="30"/>
      <c r="B9" s="35"/>
      <c r="C9" s="30"/>
      <c r="D9" s="30"/>
      <c r="E9" s="289" t="s">
        <v>373</v>
      </c>
      <c r="F9" s="292"/>
      <c r="G9" s="292"/>
      <c r="H9" s="292"/>
      <c r="I9" s="120"/>
      <c r="J9" s="120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19" t="s">
        <v>341</v>
      </c>
      <c r="E10" s="30"/>
      <c r="F10" s="30"/>
      <c r="G10" s="30"/>
      <c r="H10" s="30"/>
      <c r="I10" s="120"/>
      <c r="J10" s="120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5"/>
      <c r="C11" s="30"/>
      <c r="D11" s="30"/>
      <c r="E11" s="291" t="s">
        <v>429</v>
      </c>
      <c r="F11" s="292"/>
      <c r="G11" s="292"/>
      <c r="H11" s="292"/>
      <c r="I11" s="120"/>
      <c r="J11" s="120"/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5"/>
      <c r="C12" s="30"/>
      <c r="D12" s="30"/>
      <c r="E12" s="30"/>
      <c r="F12" s="30"/>
      <c r="G12" s="30"/>
      <c r="H12" s="30"/>
      <c r="I12" s="120"/>
      <c r="J12" s="120"/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5"/>
      <c r="C13" s="30"/>
      <c r="D13" s="119" t="s">
        <v>19</v>
      </c>
      <c r="E13" s="30"/>
      <c r="F13" s="108" t="s">
        <v>1</v>
      </c>
      <c r="G13" s="30"/>
      <c r="H13" s="30"/>
      <c r="I13" s="121" t="s">
        <v>20</v>
      </c>
      <c r="J13" s="122" t="s">
        <v>1</v>
      </c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9" t="s">
        <v>21</v>
      </c>
      <c r="E14" s="30"/>
      <c r="F14" s="108" t="s">
        <v>22</v>
      </c>
      <c r="G14" s="30"/>
      <c r="H14" s="30"/>
      <c r="I14" s="121" t="s">
        <v>23</v>
      </c>
      <c r="J14" s="123">
        <f>'Rekapitulace stavby'!AN8</f>
        <v>0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5"/>
      <c r="C15" s="30"/>
      <c r="D15" s="30"/>
      <c r="E15" s="30"/>
      <c r="F15" s="30"/>
      <c r="G15" s="30"/>
      <c r="H15" s="30"/>
      <c r="I15" s="120"/>
      <c r="J15" s="120"/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5"/>
      <c r="C16" s="30"/>
      <c r="D16" s="119" t="s">
        <v>24</v>
      </c>
      <c r="E16" s="30"/>
      <c r="F16" s="30"/>
      <c r="G16" s="30"/>
      <c r="H16" s="30"/>
      <c r="I16" s="121" t="s">
        <v>25</v>
      </c>
      <c r="J16" s="122" t="str">
        <f>IF('Rekapitulace stavby'!AN10="","",'Rekapitulace stavby'!AN10)</f>
        <v>70994234</v>
      </c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5"/>
      <c r="C17" s="30"/>
      <c r="D17" s="30"/>
      <c r="E17" s="108" t="str">
        <f>IF('Rekapitulace stavby'!E11="","",'Rekapitulace stavby'!E11)</f>
        <v>Správa železnic, státní organizace</v>
      </c>
      <c r="F17" s="30"/>
      <c r="G17" s="30"/>
      <c r="H17" s="30"/>
      <c r="I17" s="121" t="s">
        <v>28</v>
      </c>
      <c r="J17" s="122" t="str">
        <f>IF('Rekapitulace stavby'!AN11="","",'Rekapitulace stavby'!AN11)</f>
        <v>CZ70994234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5"/>
      <c r="C18" s="30"/>
      <c r="D18" s="30"/>
      <c r="E18" s="30"/>
      <c r="F18" s="30"/>
      <c r="G18" s="30"/>
      <c r="H18" s="30"/>
      <c r="I18" s="120"/>
      <c r="J18" s="120"/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5"/>
      <c r="C19" s="30"/>
      <c r="D19" s="119" t="s">
        <v>30</v>
      </c>
      <c r="E19" s="30"/>
      <c r="F19" s="30"/>
      <c r="G19" s="30"/>
      <c r="H19" s="30"/>
      <c r="I19" s="121" t="s">
        <v>25</v>
      </c>
      <c r="J19" s="27" t="str">
        <f>'Rekapitulace stavby'!AN13</f>
        <v>Vyplň údaj</v>
      </c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5"/>
      <c r="C20" s="30"/>
      <c r="D20" s="30"/>
      <c r="E20" s="293" t="str">
        <f>'Rekapitulace stavby'!E14</f>
        <v>Vyplň údaj</v>
      </c>
      <c r="F20" s="294"/>
      <c r="G20" s="294"/>
      <c r="H20" s="294"/>
      <c r="I20" s="121" t="s">
        <v>28</v>
      </c>
      <c r="J20" s="27" t="str">
        <f>'Rekapitulace stavby'!AN14</f>
        <v>Vyplň údaj</v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5"/>
      <c r="C21" s="30"/>
      <c r="D21" s="30"/>
      <c r="E21" s="30"/>
      <c r="F21" s="30"/>
      <c r="G21" s="30"/>
      <c r="H21" s="30"/>
      <c r="I21" s="120"/>
      <c r="J21" s="120"/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5"/>
      <c r="C22" s="30"/>
      <c r="D22" s="119" t="s">
        <v>32</v>
      </c>
      <c r="E22" s="30"/>
      <c r="F22" s="30"/>
      <c r="G22" s="30"/>
      <c r="H22" s="30"/>
      <c r="I22" s="121" t="s">
        <v>25</v>
      </c>
      <c r="J22" s="122" t="str">
        <f>IF('Rekapitulace stavby'!AN16="","",'Rekapitulace stavby'!AN16)</f>
        <v/>
      </c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5"/>
      <c r="C23" s="30"/>
      <c r="D23" s="30"/>
      <c r="E23" s="108" t="str">
        <f>IF('Rekapitulace stavby'!E17="","",'Rekapitulace stavby'!E17)</f>
        <v xml:space="preserve"> </v>
      </c>
      <c r="F23" s="30"/>
      <c r="G23" s="30"/>
      <c r="H23" s="30"/>
      <c r="I23" s="121" t="s">
        <v>28</v>
      </c>
      <c r="J23" s="122" t="str">
        <f>IF('Rekapitulace stavby'!AN17="","",'Rekapitulace stavby'!AN17)</f>
        <v/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5"/>
      <c r="C24" s="30"/>
      <c r="D24" s="30"/>
      <c r="E24" s="30"/>
      <c r="F24" s="30"/>
      <c r="G24" s="30"/>
      <c r="H24" s="30"/>
      <c r="I24" s="120"/>
      <c r="J24" s="120"/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5"/>
      <c r="C25" s="30"/>
      <c r="D25" s="119" t="s">
        <v>34</v>
      </c>
      <c r="E25" s="30"/>
      <c r="F25" s="30"/>
      <c r="G25" s="30"/>
      <c r="H25" s="30"/>
      <c r="I25" s="121" t="s">
        <v>25</v>
      </c>
      <c r="J25" s="122" t="str">
        <f>IF('Rekapitulace stavby'!AN19="","",'Rekapitulace stavby'!AN19)</f>
        <v/>
      </c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5"/>
      <c r="C26" s="30"/>
      <c r="D26" s="30"/>
      <c r="E26" s="108" t="str">
        <f>IF('Rekapitulace stavby'!E20="","",'Rekapitulace stavby'!E20)</f>
        <v xml:space="preserve"> </v>
      </c>
      <c r="F26" s="30"/>
      <c r="G26" s="30"/>
      <c r="H26" s="30"/>
      <c r="I26" s="121" t="s">
        <v>28</v>
      </c>
      <c r="J26" s="122" t="str">
        <f>IF('Rekapitulace stavby'!AN20="","",'Rekapitulace stavby'!AN20)</f>
        <v/>
      </c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30"/>
      <c r="E27" s="30"/>
      <c r="F27" s="30"/>
      <c r="G27" s="30"/>
      <c r="H27" s="30"/>
      <c r="I27" s="120"/>
      <c r="J27" s="120"/>
      <c r="K27" s="30"/>
      <c r="L27" s="30"/>
      <c r="M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5"/>
      <c r="C28" s="30"/>
      <c r="D28" s="119" t="s">
        <v>35</v>
      </c>
      <c r="E28" s="30"/>
      <c r="F28" s="30"/>
      <c r="G28" s="30"/>
      <c r="H28" s="30"/>
      <c r="I28" s="120"/>
      <c r="J28" s="120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124"/>
      <c r="B29" s="125"/>
      <c r="C29" s="124"/>
      <c r="D29" s="124"/>
      <c r="E29" s="295" t="s">
        <v>1</v>
      </c>
      <c r="F29" s="295"/>
      <c r="G29" s="295"/>
      <c r="H29" s="295"/>
      <c r="I29" s="126"/>
      <c r="J29" s="126"/>
      <c r="K29" s="124"/>
      <c r="L29" s="124"/>
      <c r="M29" s="127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pans="1:31" s="2" customFormat="1" ht="6.95" customHeight="1">
      <c r="A30" s="30"/>
      <c r="B30" s="35"/>
      <c r="C30" s="30"/>
      <c r="D30" s="30"/>
      <c r="E30" s="30"/>
      <c r="F30" s="30"/>
      <c r="G30" s="30"/>
      <c r="H30" s="30"/>
      <c r="I30" s="120"/>
      <c r="J30" s="120"/>
      <c r="K30" s="30"/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28"/>
      <c r="E31" s="128"/>
      <c r="F31" s="128"/>
      <c r="G31" s="128"/>
      <c r="H31" s="128"/>
      <c r="I31" s="129"/>
      <c r="J31" s="129"/>
      <c r="K31" s="128"/>
      <c r="L31" s="128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2.75">
      <c r="A32" s="30"/>
      <c r="B32" s="35"/>
      <c r="C32" s="30"/>
      <c r="D32" s="30"/>
      <c r="E32" s="119" t="s">
        <v>183</v>
      </c>
      <c r="F32" s="30"/>
      <c r="G32" s="30"/>
      <c r="H32" s="30"/>
      <c r="I32" s="120"/>
      <c r="J32" s="120"/>
      <c r="K32" s="130">
        <f>I98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2.75">
      <c r="A33" s="30"/>
      <c r="B33" s="35"/>
      <c r="C33" s="30"/>
      <c r="D33" s="30"/>
      <c r="E33" s="119" t="s">
        <v>184</v>
      </c>
      <c r="F33" s="30"/>
      <c r="G33" s="30"/>
      <c r="H33" s="30"/>
      <c r="I33" s="120"/>
      <c r="J33" s="120"/>
      <c r="K33" s="130">
        <f>J98</f>
        <v>0</v>
      </c>
      <c r="L33" s="30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25.35" customHeight="1">
      <c r="A34" s="30"/>
      <c r="B34" s="35"/>
      <c r="C34" s="30"/>
      <c r="D34" s="131" t="s">
        <v>36</v>
      </c>
      <c r="E34" s="30"/>
      <c r="F34" s="30"/>
      <c r="G34" s="30"/>
      <c r="H34" s="30"/>
      <c r="I34" s="120"/>
      <c r="J34" s="120"/>
      <c r="K34" s="132">
        <f>ROUND(K121, 2)</f>
        <v>0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6.95" customHeight="1">
      <c r="A35" s="30"/>
      <c r="B35" s="35"/>
      <c r="C35" s="30"/>
      <c r="D35" s="128"/>
      <c r="E35" s="128"/>
      <c r="F35" s="128"/>
      <c r="G35" s="128"/>
      <c r="H35" s="128"/>
      <c r="I35" s="129"/>
      <c r="J35" s="129"/>
      <c r="K35" s="128"/>
      <c r="L35" s="128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30"/>
      <c r="F36" s="133" t="s">
        <v>38</v>
      </c>
      <c r="G36" s="30"/>
      <c r="H36" s="30"/>
      <c r="I36" s="134" t="s">
        <v>37</v>
      </c>
      <c r="J36" s="120"/>
      <c r="K36" s="133" t="s">
        <v>39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customHeight="1">
      <c r="A37" s="30"/>
      <c r="B37" s="35"/>
      <c r="C37" s="30"/>
      <c r="D37" s="135" t="s">
        <v>40</v>
      </c>
      <c r="E37" s="119" t="s">
        <v>41</v>
      </c>
      <c r="F37" s="130">
        <f>ROUND((SUM(BE121:BE140)),  2)</f>
        <v>0</v>
      </c>
      <c r="G37" s="30"/>
      <c r="H37" s="30"/>
      <c r="I37" s="136">
        <v>0.21</v>
      </c>
      <c r="J37" s="120"/>
      <c r="K37" s="130">
        <f>ROUND(((SUM(BE121:BE140))*I37),  2)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5"/>
      <c r="C38" s="30"/>
      <c r="D38" s="30"/>
      <c r="E38" s="119" t="s">
        <v>42</v>
      </c>
      <c r="F38" s="130">
        <f>ROUND((SUM(BF121:BF140)),  2)</f>
        <v>0</v>
      </c>
      <c r="G38" s="30"/>
      <c r="H38" s="30"/>
      <c r="I38" s="136">
        <v>0.15</v>
      </c>
      <c r="J38" s="120"/>
      <c r="K38" s="130">
        <f>ROUND(((SUM(BF121:BF140))*I38),  2)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9" t="s">
        <v>43</v>
      </c>
      <c r="F39" s="130">
        <f>ROUND((SUM(BG121:BG140)),  2)</f>
        <v>0</v>
      </c>
      <c r="G39" s="30"/>
      <c r="H39" s="30"/>
      <c r="I39" s="136">
        <v>0.21</v>
      </c>
      <c r="J39" s="120"/>
      <c r="K39" s="130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5"/>
      <c r="C40" s="30"/>
      <c r="D40" s="30"/>
      <c r="E40" s="119" t="s">
        <v>44</v>
      </c>
      <c r="F40" s="130">
        <f>ROUND((SUM(BH121:BH140)),  2)</f>
        <v>0</v>
      </c>
      <c r="G40" s="30"/>
      <c r="H40" s="30"/>
      <c r="I40" s="136">
        <v>0.15</v>
      </c>
      <c r="J40" s="120"/>
      <c r="K40" s="130">
        <f>0</f>
        <v>0</v>
      </c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14.45" hidden="1" customHeight="1">
      <c r="A41" s="30"/>
      <c r="B41" s="35"/>
      <c r="C41" s="30"/>
      <c r="D41" s="30"/>
      <c r="E41" s="119" t="s">
        <v>45</v>
      </c>
      <c r="F41" s="130">
        <f>ROUND((SUM(BI121:BI140)),  2)</f>
        <v>0</v>
      </c>
      <c r="G41" s="30"/>
      <c r="H41" s="30"/>
      <c r="I41" s="136">
        <v>0</v>
      </c>
      <c r="J41" s="120"/>
      <c r="K41" s="130">
        <f>0</f>
        <v>0</v>
      </c>
      <c r="L41" s="30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6.95" customHeight="1">
      <c r="A42" s="30"/>
      <c r="B42" s="35"/>
      <c r="C42" s="30"/>
      <c r="D42" s="30"/>
      <c r="E42" s="30"/>
      <c r="F42" s="30"/>
      <c r="G42" s="30"/>
      <c r="H42" s="30"/>
      <c r="I42" s="120"/>
      <c r="J42" s="120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2" customFormat="1" ht="25.35" customHeight="1">
      <c r="A43" s="30"/>
      <c r="B43" s="35"/>
      <c r="C43" s="137"/>
      <c r="D43" s="138" t="s">
        <v>46</v>
      </c>
      <c r="E43" s="139"/>
      <c r="F43" s="139"/>
      <c r="G43" s="140" t="s">
        <v>47</v>
      </c>
      <c r="H43" s="141" t="s">
        <v>48</v>
      </c>
      <c r="I43" s="142"/>
      <c r="J43" s="142"/>
      <c r="K43" s="143">
        <f>SUM(K34:K41)</f>
        <v>0</v>
      </c>
      <c r="L43" s="144"/>
      <c r="M43" s="47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2" customFormat="1" ht="14.45" customHeight="1">
      <c r="A44" s="30"/>
      <c r="B44" s="35"/>
      <c r="C44" s="30"/>
      <c r="D44" s="30"/>
      <c r="E44" s="30"/>
      <c r="F44" s="30"/>
      <c r="G44" s="30"/>
      <c r="H44" s="30"/>
      <c r="I44" s="120"/>
      <c r="J44" s="120"/>
      <c r="K44" s="30"/>
      <c r="L44" s="30"/>
      <c r="M44" s="47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1" customFormat="1" ht="14.45" customHeight="1">
      <c r="B45" s="17"/>
      <c r="I45" s="113"/>
      <c r="J45" s="113"/>
      <c r="M45" s="17"/>
    </row>
    <row r="46" spans="1:31" s="1" customFormat="1" ht="14.45" customHeight="1">
      <c r="B46" s="17"/>
      <c r="I46" s="113"/>
      <c r="J46" s="113"/>
      <c r="M46" s="17"/>
    </row>
    <row r="47" spans="1:31" s="1" customFormat="1" ht="14.45" customHeight="1">
      <c r="B47" s="17"/>
      <c r="I47" s="113"/>
      <c r="J47" s="113"/>
      <c r="M47" s="17"/>
    </row>
    <row r="48" spans="1:31" s="1" customFormat="1" ht="14.45" customHeight="1">
      <c r="B48" s="17"/>
      <c r="I48" s="113"/>
      <c r="J48" s="113"/>
      <c r="M48" s="17"/>
    </row>
    <row r="49" spans="1:31" s="1" customFormat="1" ht="14.45" customHeight="1">
      <c r="B49" s="17"/>
      <c r="I49" s="113"/>
      <c r="J49" s="113"/>
      <c r="M49" s="17"/>
    </row>
    <row r="50" spans="1:31" s="2" customFormat="1" ht="14.45" customHeight="1">
      <c r="B50" s="47"/>
      <c r="D50" s="145" t="s">
        <v>49</v>
      </c>
      <c r="E50" s="146"/>
      <c r="F50" s="146"/>
      <c r="G50" s="145" t="s">
        <v>50</v>
      </c>
      <c r="H50" s="146"/>
      <c r="I50" s="147"/>
      <c r="J50" s="147"/>
      <c r="K50" s="146"/>
      <c r="L50" s="146"/>
      <c r="M50" s="47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0"/>
      <c r="B61" s="35"/>
      <c r="C61" s="30"/>
      <c r="D61" s="148" t="s">
        <v>51</v>
      </c>
      <c r="E61" s="149"/>
      <c r="F61" s="150" t="s">
        <v>52</v>
      </c>
      <c r="G61" s="148" t="s">
        <v>51</v>
      </c>
      <c r="H61" s="149"/>
      <c r="I61" s="151"/>
      <c r="J61" s="152" t="s">
        <v>52</v>
      </c>
      <c r="K61" s="149"/>
      <c r="L61" s="149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0"/>
      <c r="B65" s="35"/>
      <c r="C65" s="30"/>
      <c r="D65" s="145" t="s">
        <v>53</v>
      </c>
      <c r="E65" s="153"/>
      <c r="F65" s="153"/>
      <c r="G65" s="145" t="s">
        <v>54</v>
      </c>
      <c r="H65" s="153"/>
      <c r="I65" s="154"/>
      <c r="J65" s="154"/>
      <c r="K65" s="153"/>
      <c r="L65" s="153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0"/>
      <c r="B76" s="35"/>
      <c r="C76" s="30"/>
      <c r="D76" s="148" t="s">
        <v>51</v>
      </c>
      <c r="E76" s="149"/>
      <c r="F76" s="150" t="s">
        <v>52</v>
      </c>
      <c r="G76" s="148" t="s">
        <v>51</v>
      </c>
      <c r="H76" s="149"/>
      <c r="I76" s="151"/>
      <c r="J76" s="152" t="s">
        <v>52</v>
      </c>
      <c r="K76" s="149"/>
      <c r="L76" s="149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55"/>
      <c r="C77" s="156"/>
      <c r="D77" s="156"/>
      <c r="E77" s="156"/>
      <c r="F77" s="156"/>
      <c r="G77" s="156"/>
      <c r="H77" s="156"/>
      <c r="I77" s="157"/>
      <c r="J77" s="157"/>
      <c r="K77" s="156"/>
      <c r="L77" s="156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158"/>
      <c r="C81" s="159"/>
      <c r="D81" s="159"/>
      <c r="E81" s="159"/>
      <c r="F81" s="159"/>
      <c r="G81" s="159"/>
      <c r="H81" s="159"/>
      <c r="I81" s="160"/>
      <c r="J81" s="160"/>
      <c r="K81" s="159"/>
      <c r="L81" s="159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0" t="s">
        <v>185</v>
      </c>
      <c r="D82" s="32"/>
      <c r="E82" s="32"/>
      <c r="F82" s="32"/>
      <c r="G82" s="32"/>
      <c r="H82" s="32"/>
      <c r="I82" s="120"/>
      <c r="J82" s="120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20"/>
      <c r="J83" s="120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6" t="s">
        <v>17</v>
      </c>
      <c r="D84" s="32"/>
      <c r="E84" s="32"/>
      <c r="F84" s="32"/>
      <c r="G84" s="32"/>
      <c r="H84" s="32"/>
      <c r="I84" s="120"/>
      <c r="J84" s="120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2"/>
      <c r="D85" s="32"/>
      <c r="E85" s="296" t="str">
        <f>E7</f>
        <v>Údržba, opravy a odstraňování závad u SEE 2020</v>
      </c>
      <c r="F85" s="297"/>
      <c r="G85" s="297"/>
      <c r="H85" s="297"/>
      <c r="I85" s="120"/>
      <c r="J85" s="120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18"/>
      <c r="C86" s="26" t="s">
        <v>181</v>
      </c>
      <c r="D86" s="19"/>
      <c r="E86" s="19"/>
      <c r="F86" s="19"/>
      <c r="G86" s="19"/>
      <c r="H86" s="19"/>
      <c r="I86" s="113"/>
      <c r="J86" s="113"/>
      <c r="K86" s="19"/>
      <c r="L86" s="19"/>
      <c r="M86" s="17"/>
    </row>
    <row r="87" spans="1:31" s="2" customFormat="1" ht="16.5" customHeight="1">
      <c r="A87" s="30"/>
      <c r="B87" s="31"/>
      <c r="C87" s="32"/>
      <c r="D87" s="32"/>
      <c r="E87" s="296" t="s">
        <v>373</v>
      </c>
      <c r="F87" s="298"/>
      <c r="G87" s="298"/>
      <c r="H87" s="298"/>
      <c r="I87" s="120"/>
      <c r="J87" s="120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6" t="s">
        <v>341</v>
      </c>
      <c r="D88" s="32"/>
      <c r="E88" s="32"/>
      <c r="F88" s="32"/>
      <c r="G88" s="32"/>
      <c r="H88" s="32"/>
      <c r="I88" s="120"/>
      <c r="J88" s="120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2"/>
      <c r="D89" s="32"/>
      <c r="E89" s="251" t="str">
        <f>E11</f>
        <v>PS05-5 - Profylaktické prohlídky v obvodu OE Valašské Meziříčí</v>
      </c>
      <c r="F89" s="298"/>
      <c r="G89" s="298"/>
      <c r="H89" s="298"/>
      <c r="I89" s="120"/>
      <c r="J89" s="120"/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20"/>
      <c r="J90" s="120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6" t="s">
        <v>21</v>
      </c>
      <c r="D91" s="32"/>
      <c r="E91" s="32"/>
      <c r="F91" s="24" t="str">
        <f>F14</f>
        <v>OŘ Olomouc</v>
      </c>
      <c r="G91" s="32"/>
      <c r="H91" s="32"/>
      <c r="I91" s="121" t="s">
        <v>23</v>
      </c>
      <c r="J91" s="123">
        <f>IF(J14="","",J14)</f>
        <v>0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2"/>
      <c r="D92" s="32"/>
      <c r="E92" s="32"/>
      <c r="F92" s="32"/>
      <c r="G92" s="32"/>
      <c r="H92" s="32"/>
      <c r="I92" s="120"/>
      <c r="J92" s="120"/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6" t="s">
        <v>24</v>
      </c>
      <c r="D93" s="32"/>
      <c r="E93" s="32"/>
      <c r="F93" s="24" t="str">
        <f>E17</f>
        <v>Správa železnic, státní organizace</v>
      </c>
      <c r="G93" s="32"/>
      <c r="H93" s="32"/>
      <c r="I93" s="121" t="s">
        <v>32</v>
      </c>
      <c r="J93" s="161" t="str">
        <f>E23</f>
        <v xml:space="preserve"> </v>
      </c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6" t="s">
        <v>30</v>
      </c>
      <c r="D94" s="32"/>
      <c r="E94" s="32"/>
      <c r="F94" s="24" t="str">
        <f>IF(E20="","",E20)</f>
        <v>Vyplň údaj</v>
      </c>
      <c r="G94" s="32"/>
      <c r="H94" s="32"/>
      <c r="I94" s="121" t="s">
        <v>34</v>
      </c>
      <c r="J94" s="161" t="str">
        <f>E26</f>
        <v xml:space="preserve"> </v>
      </c>
      <c r="K94" s="32"/>
      <c r="L94" s="32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20"/>
      <c r="J95" s="120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62" t="s">
        <v>186</v>
      </c>
      <c r="D96" s="163"/>
      <c r="E96" s="163"/>
      <c r="F96" s="163"/>
      <c r="G96" s="163"/>
      <c r="H96" s="163"/>
      <c r="I96" s="164" t="s">
        <v>187</v>
      </c>
      <c r="J96" s="164" t="s">
        <v>188</v>
      </c>
      <c r="K96" s="165" t="s">
        <v>189</v>
      </c>
      <c r="L96" s="163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2"/>
      <c r="D97" s="32"/>
      <c r="E97" s="32"/>
      <c r="F97" s="32"/>
      <c r="G97" s="32"/>
      <c r="H97" s="32"/>
      <c r="I97" s="120"/>
      <c r="J97" s="120"/>
      <c r="K97" s="32"/>
      <c r="L97" s="32"/>
      <c r="M97" s="47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66" t="s">
        <v>190</v>
      </c>
      <c r="D98" s="32"/>
      <c r="E98" s="32"/>
      <c r="F98" s="32"/>
      <c r="G98" s="32"/>
      <c r="H98" s="32"/>
      <c r="I98" s="167">
        <f>Q121</f>
        <v>0</v>
      </c>
      <c r="J98" s="167">
        <f>R121</f>
        <v>0</v>
      </c>
      <c r="K98" s="79">
        <f>K121</f>
        <v>0</v>
      </c>
      <c r="L98" s="32"/>
      <c r="M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4" t="s">
        <v>191</v>
      </c>
    </row>
    <row r="99" spans="1:47" s="9" customFormat="1" ht="24.95" customHeight="1">
      <c r="B99" s="168"/>
      <c r="C99" s="169"/>
      <c r="D99" s="170" t="s">
        <v>197</v>
      </c>
      <c r="E99" s="171"/>
      <c r="F99" s="171"/>
      <c r="G99" s="171"/>
      <c r="H99" s="171"/>
      <c r="I99" s="172">
        <f>Q122</f>
        <v>0</v>
      </c>
      <c r="J99" s="172">
        <f>R122</f>
        <v>0</v>
      </c>
      <c r="K99" s="173">
        <f>K122</f>
        <v>0</v>
      </c>
      <c r="L99" s="169"/>
      <c r="M99" s="174"/>
    </row>
    <row r="100" spans="1:47" s="2" customFormat="1" ht="21.75" customHeight="1">
      <c r="A100" s="30"/>
      <c r="B100" s="31"/>
      <c r="C100" s="32"/>
      <c r="D100" s="32"/>
      <c r="E100" s="32"/>
      <c r="F100" s="32"/>
      <c r="G100" s="32"/>
      <c r="H100" s="32"/>
      <c r="I100" s="120"/>
      <c r="J100" s="120"/>
      <c r="K100" s="32"/>
      <c r="L100" s="32"/>
      <c r="M100" s="47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47" s="2" customFormat="1" ht="6.95" customHeight="1">
      <c r="A101" s="30"/>
      <c r="B101" s="50"/>
      <c r="C101" s="51"/>
      <c r="D101" s="51"/>
      <c r="E101" s="51"/>
      <c r="F101" s="51"/>
      <c r="G101" s="51"/>
      <c r="H101" s="51"/>
      <c r="I101" s="157"/>
      <c r="J101" s="157"/>
      <c r="K101" s="51"/>
      <c r="L101" s="51"/>
      <c r="M101" s="47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5" spans="1:47" s="2" customFormat="1" ht="6.95" customHeight="1">
      <c r="A105" s="30"/>
      <c r="B105" s="52"/>
      <c r="C105" s="53"/>
      <c r="D105" s="53"/>
      <c r="E105" s="53"/>
      <c r="F105" s="53"/>
      <c r="G105" s="53"/>
      <c r="H105" s="53"/>
      <c r="I105" s="160"/>
      <c r="J105" s="160"/>
      <c r="K105" s="53"/>
      <c r="L105" s="53"/>
      <c r="M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47" s="2" customFormat="1" ht="24.95" customHeight="1">
      <c r="A106" s="30"/>
      <c r="B106" s="31"/>
      <c r="C106" s="20" t="s">
        <v>198</v>
      </c>
      <c r="D106" s="32"/>
      <c r="E106" s="32"/>
      <c r="F106" s="32"/>
      <c r="G106" s="32"/>
      <c r="H106" s="32"/>
      <c r="I106" s="120"/>
      <c r="J106" s="120"/>
      <c r="K106" s="32"/>
      <c r="L106" s="32"/>
      <c r="M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6.95" customHeight="1">
      <c r="A107" s="30"/>
      <c r="B107" s="31"/>
      <c r="C107" s="32"/>
      <c r="D107" s="32"/>
      <c r="E107" s="32"/>
      <c r="F107" s="32"/>
      <c r="G107" s="32"/>
      <c r="H107" s="32"/>
      <c r="I107" s="120"/>
      <c r="J107" s="120"/>
      <c r="K107" s="32"/>
      <c r="L107" s="32"/>
      <c r="M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12" customHeight="1">
      <c r="A108" s="30"/>
      <c r="B108" s="31"/>
      <c r="C108" s="26" t="s">
        <v>17</v>
      </c>
      <c r="D108" s="32"/>
      <c r="E108" s="32"/>
      <c r="F108" s="32"/>
      <c r="G108" s="32"/>
      <c r="H108" s="32"/>
      <c r="I108" s="120"/>
      <c r="J108" s="120"/>
      <c r="K108" s="32"/>
      <c r="L108" s="32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16.5" customHeight="1">
      <c r="A109" s="30"/>
      <c r="B109" s="31"/>
      <c r="C109" s="32"/>
      <c r="D109" s="32"/>
      <c r="E109" s="296" t="str">
        <f>E7</f>
        <v>Údržba, opravy a odstraňování závad u SEE 2020</v>
      </c>
      <c r="F109" s="297"/>
      <c r="G109" s="297"/>
      <c r="H109" s="297"/>
      <c r="I109" s="120"/>
      <c r="J109" s="120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1" customFormat="1" ht="12" customHeight="1">
      <c r="B110" s="18"/>
      <c r="C110" s="26" t="s">
        <v>181</v>
      </c>
      <c r="D110" s="19"/>
      <c r="E110" s="19"/>
      <c r="F110" s="19"/>
      <c r="G110" s="19"/>
      <c r="H110" s="19"/>
      <c r="I110" s="113"/>
      <c r="J110" s="113"/>
      <c r="K110" s="19"/>
      <c r="L110" s="19"/>
      <c r="M110" s="17"/>
    </row>
    <row r="111" spans="1:47" s="2" customFormat="1" ht="16.5" customHeight="1">
      <c r="A111" s="30"/>
      <c r="B111" s="31"/>
      <c r="C111" s="32"/>
      <c r="D111" s="32"/>
      <c r="E111" s="296" t="s">
        <v>373</v>
      </c>
      <c r="F111" s="298"/>
      <c r="G111" s="298"/>
      <c r="H111" s="298"/>
      <c r="I111" s="120"/>
      <c r="J111" s="120"/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12" customHeight="1">
      <c r="A112" s="30"/>
      <c r="B112" s="31"/>
      <c r="C112" s="26" t="s">
        <v>341</v>
      </c>
      <c r="D112" s="32"/>
      <c r="E112" s="32"/>
      <c r="F112" s="32"/>
      <c r="G112" s="32"/>
      <c r="H112" s="32"/>
      <c r="I112" s="120"/>
      <c r="J112" s="120"/>
      <c r="K112" s="32"/>
      <c r="L112" s="32"/>
      <c r="M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6.5" customHeight="1">
      <c r="A113" s="30"/>
      <c r="B113" s="31"/>
      <c r="C113" s="32"/>
      <c r="D113" s="32"/>
      <c r="E113" s="251" t="str">
        <f>E11</f>
        <v>PS05-5 - Profylaktické prohlídky v obvodu OE Valašské Meziříčí</v>
      </c>
      <c r="F113" s="298"/>
      <c r="G113" s="298"/>
      <c r="H113" s="298"/>
      <c r="I113" s="120"/>
      <c r="J113" s="120"/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2"/>
      <c r="D114" s="32"/>
      <c r="E114" s="32"/>
      <c r="F114" s="32"/>
      <c r="G114" s="32"/>
      <c r="H114" s="32"/>
      <c r="I114" s="120"/>
      <c r="J114" s="120"/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>
      <c r="A115" s="30"/>
      <c r="B115" s="31"/>
      <c r="C115" s="26" t="s">
        <v>21</v>
      </c>
      <c r="D115" s="32"/>
      <c r="E115" s="32"/>
      <c r="F115" s="24" t="str">
        <f>F14</f>
        <v>OŘ Olomouc</v>
      </c>
      <c r="G115" s="32"/>
      <c r="H115" s="32"/>
      <c r="I115" s="121" t="s">
        <v>23</v>
      </c>
      <c r="J115" s="123">
        <f>IF(J14="","",J14)</f>
        <v>0</v>
      </c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2"/>
      <c r="D116" s="32"/>
      <c r="E116" s="32"/>
      <c r="F116" s="32"/>
      <c r="G116" s="32"/>
      <c r="H116" s="32"/>
      <c r="I116" s="120"/>
      <c r="J116" s="120"/>
      <c r="K116" s="32"/>
      <c r="L116" s="32"/>
      <c r="M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6" t="s">
        <v>24</v>
      </c>
      <c r="D117" s="32"/>
      <c r="E117" s="32"/>
      <c r="F117" s="24" t="str">
        <f>E17</f>
        <v>Správa železnic, státní organizace</v>
      </c>
      <c r="G117" s="32"/>
      <c r="H117" s="32"/>
      <c r="I117" s="121" t="s">
        <v>32</v>
      </c>
      <c r="J117" s="161" t="str">
        <f>E23</f>
        <v xml:space="preserve"> </v>
      </c>
      <c r="K117" s="32"/>
      <c r="L117" s="32"/>
      <c r="M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6" t="s">
        <v>30</v>
      </c>
      <c r="D118" s="32"/>
      <c r="E118" s="32"/>
      <c r="F118" s="24" t="str">
        <f>IF(E20="","",E20)</f>
        <v>Vyplň údaj</v>
      </c>
      <c r="G118" s="32"/>
      <c r="H118" s="32"/>
      <c r="I118" s="121" t="s">
        <v>34</v>
      </c>
      <c r="J118" s="161" t="str">
        <f>E26</f>
        <v xml:space="preserve"> </v>
      </c>
      <c r="K118" s="32"/>
      <c r="L118" s="32"/>
      <c r="M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0.35" customHeight="1">
      <c r="A119" s="30"/>
      <c r="B119" s="31"/>
      <c r="C119" s="32"/>
      <c r="D119" s="32"/>
      <c r="E119" s="32"/>
      <c r="F119" s="32"/>
      <c r="G119" s="32"/>
      <c r="H119" s="32"/>
      <c r="I119" s="120"/>
      <c r="J119" s="120"/>
      <c r="K119" s="32"/>
      <c r="L119" s="32"/>
      <c r="M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1" customFormat="1" ht="29.25" customHeight="1">
      <c r="A120" s="181"/>
      <c r="B120" s="182"/>
      <c r="C120" s="183" t="s">
        <v>199</v>
      </c>
      <c r="D120" s="184" t="s">
        <v>61</v>
      </c>
      <c r="E120" s="184" t="s">
        <v>57</v>
      </c>
      <c r="F120" s="184" t="s">
        <v>58</v>
      </c>
      <c r="G120" s="184" t="s">
        <v>200</v>
      </c>
      <c r="H120" s="184" t="s">
        <v>201</v>
      </c>
      <c r="I120" s="185" t="s">
        <v>202</v>
      </c>
      <c r="J120" s="185" t="s">
        <v>203</v>
      </c>
      <c r="K120" s="184" t="s">
        <v>189</v>
      </c>
      <c r="L120" s="186" t="s">
        <v>204</v>
      </c>
      <c r="M120" s="187"/>
      <c r="N120" s="70" t="s">
        <v>1</v>
      </c>
      <c r="O120" s="71" t="s">
        <v>40</v>
      </c>
      <c r="P120" s="71" t="s">
        <v>205</v>
      </c>
      <c r="Q120" s="71" t="s">
        <v>206</v>
      </c>
      <c r="R120" s="71" t="s">
        <v>207</v>
      </c>
      <c r="S120" s="71" t="s">
        <v>208</v>
      </c>
      <c r="T120" s="71" t="s">
        <v>209</v>
      </c>
      <c r="U120" s="71" t="s">
        <v>210</v>
      </c>
      <c r="V120" s="71" t="s">
        <v>211</v>
      </c>
      <c r="W120" s="71" t="s">
        <v>212</v>
      </c>
      <c r="X120" s="71" t="s">
        <v>213</v>
      </c>
      <c r="Y120" s="72" t="s">
        <v>214</v>
      </c>
      <c r="Z120" s="181"/>
      <c r="AA120" s="181"/>
      <c r="AB120" s="181"/>
      <c r="AC120" s="181"/>
      <c r="AD120" s="181"/>
      <c r="AE120" s="181"/>
    </row>
    <row r="121" spans="1:65" s="2" customFormat="1" ht="22.9" customHeight="1">
      <c r="A121" s="30"/>
      <c r="B121" s="31"/>
      <c r="C121" s="77" t="s">
        <v>215</v>
      </c>
      <c r="D121" s="32"/>
      <c r="E121" s="32"/>
      <c r="F121" s="32"/>
      <c r="G121" s="32"/>
      <c r="H121" s="32"/>
      <c r="I121" s="120"/>
      <c r="J121" s="120"/>
      <c r="K121" s="188">
        <f>BK121</f>
        <v>0</v>
      </c>
      <c r="L121" s="32"/>
      <c r="M121" s="35"/>
      <c r="N121" s="73"/>
      <c r="O121" s="189"/>
      <c r="P121" s="74"/>
      <c r="Q121" s="190">
        <f>Q122</f>
        <v>0</v>
      </c>
      <c r="R121" s="190">
        <f>R122</f>
        <v>0</v>
      </c>
      <c r="S121" s="74"/>
      <c r="T121" s="191">
        <f>T122</f>
        <v>0</v>
      </c>
      <c r="U121" s="74"/>
      <c r="V121" s="191">
        <f>V122</f>
        <v>0</v>
      </c>
      <c r="W121" s="74"/>
      <c r="X121" s="191">
        <f>X122</f>
        <v>0</v>
      </c>
      <c r="Y121" s="75"/>
      <c r="Z121" s="30"/>
      <c r="AA121" s="30"/>
      <c r="AB121" s="30"/>
      <c r="AC121" s="30"/>
      <c r="AD121" s="30"/>
      <c r="AE121" s="30"/>
      <c r="AT121" s="14" t="s">
        <v>77</v>
      </c>
      <c r="AU121" s="14" t="s">
        <v>191</v>
      </c>
      <c r="BK121" s="192">
        <f>BK122</f>
        <v>0</v>
      </c>
    </row>
    <row r="122" spans="1:65" s="12" customFormat="1" ht="25.9" customHeight="1">
      <c r="B122" s="193"/>
      <c r="C122" s="194"/>
      <c r="D122" s="195" t="s">
        <v>77</v>
      </c>
      <c r="E122" s="196" t="s">
        <v>276</v>
      </c>
      <c r="F122" s="196" t="s">
        <v>277</v>
      </c>
      <c r="G122" s="194"/>
      <c r="H122" s="194"/>
      <c r="I122" s="197"/>
      <c r="J122" s="197"/>
      <c r="K122" s="198">
        <f>BK122</f>
        <v>0</v>
      </c>
      <c r="L122" s="194"/>
      <c r="M122" s="199"/>
      <c r="N122" s="200"/>
      <c r="O122" s="201"/>
      <c r="P122" s="201"/>
      <c r="Q122" s="202">
        <f>SUM(Q123:Q140)</f>
        <v>0</v>
      </c>
      <c r="R122" s="202">
        <f>SUM(R123:R140)</f>
        <v>0</v>
      </c>
      <c r="S122" s="201"/>
      <c r="T122" s="203">
        <f>SUM(T123:T140)</f>
        <v>0</v>
      </c>
      <c r="U122" s="201"/>
      <c r="V122" s="203">
        <f>SUM(V123:V140)</f>
        <v>0</v>
      </c>
      <c r="W122" s="201"/>
      <c r="X122" s="203">
        <f>SUM(X123:X140)</f>
        <v>0</v>
      </c>
      <c r="Y122" s="204"/>
      <c r="AR122" s="205" t="s">
        <v>224</v>
      </c>
      <c r="AT122" s="206" t="s">
        <v>77</v>
      </c>
      <c r="AU122" s="206" t="s">
        <v>78</v>
      </c>
      <c r="AY122" s="205" t="s">
        <v>218</v>
      </c>
      <c r="BK122" s="207">
        <f>SUM(BK123:BK140)</f>
        <v>0</v>
      </c>
    </row>
    <row r="123" spans="1:65" s="2" customFormat="1" ht="21.75" customHeight="1">
      <c r="A123" s="30"/>
      <c r="B123" s="31"/>
      <c r="C123" s="208" t="s">
        <v>86</v>
      </c>
      <c r="D123" s="208" t="s">
        <v>219</v>
      </c>
      <c r="E123" s="209" t="s">
        <v>375</v>
      </c>
      <c r="F123" s="210" t="s">
        <v>376</v>
      </c>
      <c r="G123" s="211" t="s">
        <v>222</v>
      </c>
      <c r="H123" s="212">
        <v>1</v>
      </c>
      <c r="I123" s="213"/>
      <c r="J123" s="213"/>
      <c r="K123" s="214">
        <f>ROUND(P123*H123,2)</f>
        <v>0</v>
      </c>
      <c r="L123" s="210" t="s">
        <v>1</v>
      </c>
      <c r="M123" s="35"/>
      <c r="N123" s="215" t="s">
        <v>1</v>
      </c>
      <c r="O123" s="216" t="s">
        <v>41</v>
      </c>
      <c r="P123" s="217">
        <f>I123+J123</f>
        <v>0</v>
      </c>
      <c r="Q123" s="217">
        <f>ROUND(I123*H123,2)</f>
        <v>0</v>
      </c>
      <c r="R123" s="217">
        <f>ROUND(J123*H123,2)</f>
        <v>0</v>
      </c>
      <c r="S123" s="66"/>
      <c r="T123" s="218">
        <f>S123*H123</f>
        <v>0</v>
      </c>
      <c r="U123" s="218">
        <v>0</v>
      </c>
      <c r="V123" s="218">
        <f>U123*H123</f>
        <v>0</v>
      </c>
      <c r="W123" s="218">
        <v>0</v>
      </c>
      <c r="X123" s="218">
        <f>W123*H123</f>
        <v>0</v>
      </c>
      <c r="Y123" s="219" t="s">
        <v>1</v>
      </c>
      <c r="Z123" s="30"/>
      <c r="AA123" s="30"/>
      <c r="AB123" s="30"/>
      <c r="AC123" s="30"/>
      <c r="AD123" s="30"/>
      <c r="AE123" s="30"/>
      <c r="AR123" s="220" t="s">
        <v>281</v>
      </c>
      <c r="AT123" s="220" t="s">
        <v>219</v>
      </c>
      <c r="AU123" s="220" t="s">
        <v>86</v>
      </c>
      <c r="AY123" s="14" t="s">
        <v>218</v>
      </c>
      <c r="BE123" s="221">
        <f>IF(O123="základní",K123,0)</f>
        <v>0</v>
      </c>
      <c r="BF123" s="221">
        <f>IF(O123="snížená",K123,0)</f>
        <v>0</v>
      </c>
      <c r="BG123" s="221">
        <f>IF(O123="zákl. přenesená",K123,0)</f>
        <v>0</v>
      </c>
      <c r="BH123" s="221">
        <f>IF(O123="sníž. přenesená",K123,0)</f>
        <v>0</v>
      </c>
      <c r="BI123" s="221">
        <f>IF(O123="nulová",K123,0)</f>
        <v>0</v>
      </c>
      <c r="BJ123" s="14" t="s">
        <v>86</v>
      </c>
      <c r="BK123" s="221">
        <f>ROUND(P123*H123,2)</f>
        <v>0</v>
      </c>
      <c r="BL123" s="14" t="s">
        <v>281</v>
      </c>
      <c r="BM123" s="220" t="s">
        <v>430</v>
      </c>
    </row>
    <row r="124" spans="1:65" s="2" customFormat="1" ht="19.5">
      <c r="A124" s="30"/>
      <c r="B124" s="31"/>
      <c r="C124" s="32"/>
      <c r="D124" s="222" t="s">
        <v>226</v>
      </c>
      <c r="E124" s="32"/>
      <c r="F124" s="223" t="s">
        <v>376</v>
      </c>
      <c r="G124" s="32"/>
      <c r="H124" s="32"/>
      <c r="I124" s="120"/>
      <c r="J124" s="120"/>
      <c r="K124" s="32"/>
      <c r="L124" s="32"/>
      <c r="M124" s="35"/>
      <c r="N124" s="224"/>
      <c r="O124" s="225"/>
      <c r="P124" s="66"/>
      <c r="Q124" s="66"/>
      <c r="R124" s="66"/>
      <c r="S124" s="66"/>
      <c r="T124" s="66"/>
      <c r="U124" s="66"/>
      <c r="V124" s="66"/>
      <c r="W124" s="66"/>
      <c r="X124" s="66"/>
      <c r="Y124" s="67"/>
      <c r="Z124" s="30"/>
      <c r="AA124" s="30"/>
      <c r="AB124" s="30"/>
      <c r="AC124" s="30"/>
      <c r="AD124" s="30"/>
      <c r="AE124" s="30"/>
      <c r="AT124" s="14" t="s">
        <v>226</v>
      </c>
      <c r="AU124" s="14" t="s">
        <v>86</v>
      </c>
    </row>
    <row r="125" spans="1:65" s="2" customFormat="1" ht="39">
      <c r="A125" s="30"/>
      <c r="B125" s="31"/>
      <c r="C125" s="32"/>
      <c r="D125" s="222" t="s">
        <v>237</v>
      </c>
      <c r="E125" s="32"/>
      <c r="F125" s="236" t="s">
        <v>431</v>
      </c>
      <c r="G125" s="32"/>
      <c r="H125" s="32"/>
      <c r="I125" s="120"/>
      <c r="J125" s="120"/>
      <c r="K125" s="32"/>
      <c r="L125" s="32"/>
      <c r="M125" s="35"/>
      <c r="N125" s="224"/>
      <c r="O125" s="225"/>
      <c r="P125" s="66"/>
      <c r="Q125" s="66"/>
      <c r="R125" s="66"/>
      <c r="S125" s="66"/>
      <c r="T125" s="66"/>
      <c r="U125" s="66"/>
      <c r="V125" s="66"/>
      <c r="W125" s="66"/>
      <c r="X125" s="66"/>
      <c r="Y125" s="67"/>
      <c r="Z125" s="30"/>
      <c r="AA125" s="30"/>
      <c r="AB125" s="30"/>
      <c r="AC125" s="30"/>
      <c r="AD125" s="30"/>
      <c r="AE125" s="30"/>
      <c r="AT125" s="14" t="s">
        <v>237</v>
      </c>
      <c r="AU125" s="14" t="s">
        <v>86</v>
      </c>
    </row>
    <row r="126" spans="1:65" s="2" customFormat="1" ht="21.75" customHeight="1">
      <c r="A126" s="30"/>
      <c r="B126" s="31"/>
      <c r="C126" s="208" t="s">
        <v>88</v>
      </c>
      <c r="D126" s="208" t="s">
        <v>219</v>
      </c>
      <c r="E126" s="209" t="s">
        <v>379</v>
      </c>
      <c r="F126" s="210" t="s">
        <v>376</v>
      </c>
      <c r="G126" s="211" t="s">
        <v>222</v>
      </c>
      <c r="H126" s="212">
        <v>1</v>
      </c>
      <c r="I126" s="213"/>
      <c r="J126" s="213"/>
      <c r="K126" s="214">
        <f>ROUND(P126*H126,2)</f>
        <v>0</v>
      </c>
      <c r="L126" s="210" t="s">
        <v>1</v>
      </c>
      <c r="M126" s="35"/>
      <c r="N126" s="215" t="s">
        <v>1</v>
      </c>
      <c r="O126" s="216" t="s">
        <v>41</v>
      </c>
      <c r="P126" s="217">
        <f>I126+J126</f>
        <v>0</v>
      </c>
      <c r="Q126" s="217">
        <f>ROUND(I126*H126,2)</f>
        <v>0</v>
      </c>
      <c r="R126" s="217">
        <f>ROUND(J126*H126,2)</f>
        <v>0</v>
      </c>
      <c r="S126" s="66"/>
      <c r="T126" s="218">
        <f>S126*H126</f>
        <v>0</v>
      </c>
      <c r="U126" s="218">
        <v>0</v>
      </c>
      <c r="V126" s="218">
        <f>U126*H126</f>
        <v>0</v>
      </c>
      <c r="W126" s="218">
        <v>0</v>
      </c>
      <c r="X126" s="218">
        <f>W126*H126</f>
        <v>0</v>
      </c>
      <c r="Y126" s="219" t="s">
        <v>1</v>
      </c>
      <c r="Z126" s="30"/>
      <c r="AA126" s="30"/>
      <c r="AB126" s="30"/>
      <c r="AC126" s="30"/>
      <c r="AD126" s="30"/>
      <c r="AE126" s="30"/>
      <c r="AR126" s="220" t="s">
        <v>281</v>
      </c>
      <c r="AT126" s="220" t="s">
        <v>219</v>
      </c>
      <c r="AU126" s="220" t="s">
        <v>86</v>
      </c>
      <c r="AY126" s="14" t="s">
        <v>218</v>
      </c>
      <c r="BE126" s="221">
        <f>IF(O126="základní",K126,0)</f>
        <v>0</v>
      </c>
      <c r="BF126" s="221">
        <f>IF(O126="snížená",K126,0)</f>
        <v>0</v>
      </c>
      <c r="BG126" s="221">
        <f>IF(O126="zákl. přenesená",K126,0)</f>
        <v>0</v>
      </c>
      <c r="BH126" s="221">
        <f>IF(O126="sníž. přenesená",K126,0)</f>
        <v>0</v>
      </c>
      <c r="BI126" s="221">
        <f>IF(O126="nulová",K126,0)</f>
        <v>0</v>
      </c>
      <c r="BJ126" s="14" t="s">
        <v>86</v>
      </c>
      <c r="BK126" s="221">
        <f>ROUND(P126*H126,2)</f>
        <v>0</v>
      </c>
      <c r="BL126" s="14" t="s">
        <v>281</v>
      </c>
      <c r="BM126" s="220" t="s">
        <v>432</v>
      </c>
    </row>
    <row r="127" spans="1:65" s="2" customFormat="1" ht="19.5">
      <c r="A127" s="30"/>
      <c r="B127" s="31"/>
      <c r="C127" s="32"/>
      <c r="D127" s="222" t="s">
        <v>226</v>
      </c>
      <c r="E127" s="32"/>
      <c r="F127" s="223" t="s">
        <v>376</v>
      </c>
      <c r="G127" s="32"/>
      <c r="H127" s="32"/>
      <c r="I127" s="120"/>
      <c r="J127" s="120"/>
      <c r="K127" s="32"/>
      <c r="L127" s="32"/>
      <c r="M127" s="35"/>
      <c r="N127" s="224"/>
      <c r="O127" s="225"/>
      <c r="P127" s="66"/>
      <c r="Q127" s="66"/>
      <c r="R127" s="66"/>
      <c r="S127" s="66"/>
      <c r="T127" s="66"/>
      <c r="U127" s="66"/>
      <c r="V127" s="66"/>
      <c r="W127" s="66"/>
      <c r="X127" s="66"/>
      <c r="Y127" s="67"/>
      <c r="Z127" s="30"/>
      <c r="AA127" s="30"/>
      <c r="AB127" s="30"/>
      <c r="AC127" s="30"/>
      <c r="AD127" s="30"/>
      <c r="AE127" s="30"/>
      <c r="AT127" s="14" t="s">
        <v>226</v>
      </c>
      <c r="AU127" s="14" t="s">
        <v>86</v>
      </c>
    </row>
    <row r="128" spans="1:65" s="2" customFormat="1" ht="39">
      <c r="A128" s="30"/>
      <c r="B128" s="31"/>
      <c r="C128" s="32"/>
      <c r="D128" s="222" t="s">
        <v>237</v>
      </c>
      <c r="E128" s="32"/>
      <c r="F128" s="236" t="s">
        <v>433</v>
      </c>
      <c r="G128" s="32"/>
      <c r="H128" s="32"/>
      <c r="I128" s="120"/>
      <c r="J128" s="120"/>
      <c r="K128" s="32"/>
      <c r="L128" s="32"/>
      <c r="M128" s="35"/>
      <c r="N128" s="224"/>
      <c r="O128" s="225"/>
      <c r="P128" s="66"/>
      <c r="Q128" s="66"/>
      <c r="R128" s="66"/>
      <c r="S128" s="66"/>
      <c r="T128" s="66"/>
      <c r="U128" s="66"/>
      <c r="V128" s="66"/>
      <c r="W128" s="66"/>
      <c r="X128" s="66"/>
      <c r="Y128" s="67"/>
      <c r="Z128" s="30"/>
      <c r="AA128" s="30"/>
      <c r="AB128" s="30"/>
      <c r="AC128" s="30"/>
      <c r="AD128" s="30"/>
      <c r="AE128" s="30"/>
      <c r="AT128" s="14" t="s">
        <v>237</v>
      </c>
      <c r="AU128" s="14" t="s">
        <v>86</v>
      </c>
    </row>
    <row r="129" spans="1:65" s="2" customFormat="1" ht="21.75" customHeight="1">
      <c r="A129" s="30"/>
      <c r="B129" s="31"/>
      <c r="C129" s="208" t="s">
        <v>231</v>
      </c>
      <c r="D129" s="208" t="s">
        <v>219</v>
      </c>
      <c r="E129" s="209" t="s">
        <v>382</v>
      </c>
      <c r="F129" s="210" t="s">
        <v>376</v>
      </c>
      <c r="G129" s="211" t="s">
        <v>222</v>
      </c>
      <c r="H129" s="212">
        <v>1</v>
      </c>
      <c r="I129" s="213"/>
      <c r="J129" s="213"/>
      <c r="K129" s="214">
        <f>ROUND(P129*H129,2)</f>
        <v>0</v>
      </c>
      <c r="L129" s="210" t="s">
        <v>1</v>
      </c>
      <c r="M129" s="35"/>
      <c r="N129" s="215" t="s">
        <v>1</v>
      </c>
      <c r="O129" s="216" t="s">
        <v>41</v>
      </c>
      <c r="P129" s="217">
        <f>I129+J129</f>
        <v>0</v>
      </c>
      <c r="Q129" s="217">
        <f>ROUND(I129*H129,2)</f>
        <v>0</v>
      </c>
      <c r="R129" s="217">
        <f>ROUND(J129*H129,2)</f>
        <v>0</v>
      </c>
      <c r="S129" s="66"/>
      <c r="T129" s="218">
        <f>S129*H129</f>
        <v>0</v>
      </c>
      <c r="U129" s="218">
        <v>0</v>
      </c>
      <c r="V129" s="218">
        <f>U129*H129</f>
        <v>0</v>
      </c>
      <c r="W129" s="218">
        <v>0</v>
      </c>
      <c r="X129" s="218">
        <f>W129*H129</f>
        <v>0</v>
      </c>
      <c r="Y129" s="219" t="s">
        <v>1</v>
      </c>
      <c r="Z129" s="30"/>
      <c r="AA129" s="30"/>
      <c r="AB129" s="30"/>
      <c r="AC129" s="30"/>
      <c r="AD129" s="30"/>
      <c r="AE129" s="30"/>
      <c r="AR129" s="220" t="s">
        <v>281</v>
      </c>
      <c r="AT129" s="220" t="s">
        <v>219</v>
      </c>
      <c r="AU129" s="220" t="s">
        <v>86</v>
      </c>
      <c r="AY129" s="14" t="s">
        <v>218</v>
      </c>
      <c r="BE129" s="221">
        <f>IF(O129="základní",K129,0)</f>
        <v>0</v>
      </c>
      <c r="BF129" s="221">
        <f>IF(O129="snížená",K129,0)</f>
        <v>0</v>
      </c>
      <c r="BG129" s="221">
        <f>IF(O129="zákl. přenesená",K129,0)</f>
        <v>0</v>
      </c>
      <c r="BH129" s="221">
        <f>IF(O129="sníž. přenesená",K129,0)</f>
        <v>0</v>
      </c>
      <c r="BI129" s="221">
        <f>IF(O129="nulová",K129,0)</f>
        <v>0</v>
      </c>
      <c r="BJ129" s="14" t="s">
        <v>86</v>
      </c>
      <c r="BK129" s="221">
        <f>ROUND(P129*H129,2)</f>
        <v>0</v>
      </c>
      <c r="BL129" s="14" t="s">
        <v>281</v>
      </c>
      <c r="BM129" s="220" t="s">
        <v>434</v>
      </c>
    </row>
    <row r="130" spans="1:65" s="2" customFormat="1" ht="19.5">
      <c r="A130" s="30"/>
      <c r="B130" s="31"/>
      <c r="C130" s="32"/>
      <c r="D130" s="222" t="s">
        <v>226</v>
      </c>
      <c r="E130" s="32"/>
      <c r="F130" s="223" t="s">
        <v>376</v>
      </c>
      <c r="G130" s="32"/>
      <c r="H130" s="32"/>
      <c r="I130" s="120"/>
      <c r="J130" s="120"/>
      <c r="K130" s="32"/>
      <c r="L130" s="32"/>
      <c r="M130" s="35"/>
      <c r="N130" s="224"/>
      <c r="O130" s="225"/>
      <c r="P130" s="66"/>
      <c r="Q130" s="66"/>
      <c r="R130" s="66"/>
      <c r="S130" s="66"/>
      <c r="T130" s="66"/>
      <c r="U130" s="66"/>
      <c r="V130" s="66"/>
      <c r="W130" s="66"/>
      <c r="X130" s="66"/>
      <c r="Y130" s="67"/>
      <c r="Z130" s="30"/>
      <c r="AA130" s="30"/>
      <c r="AB130" s="30"/>
      <c r="AC130" s="30"/>
      <c r="AD130" s="30"/>
      <c r="AE130" s="30"/>
      <c r="AT130" s="14" t="s">
        <v>226</v>
      </c>
      <c r="AU130" s="14" t="s">
        <v>86</v>
      </c>
    </row>
    <row r="131" spans="1:65" s="2" customFormat="1" ht="39">
      <c r="A131" s="30"/>
      <c r="B131" s="31"/>
      <c r="C131" s="32"/>
      <c r="D131" s="222" t="s">
        <v>237</v>
      </c>
      <c r="E131" s="32"/>
      <c r="F131" s="236" t="s">
        <v>435</v>
      </c>
      <c r="G131" s="32"/>
      <c r="H131" s="32"/>
      <c r="I131" s="120"/>
      <c r="J131" s="120"/>
      <c r="K131" s="32"/>
      <c r="L131" s="32"/>
      <c r="M131" s="35"/>
      <c r="N131" s="224"/>
      <c r="O131" s="225"/>
      <c r="P131" s="66"/>
      <c r="Q131" s="66"/>
      <c r="R131" s="66"/>
      <c r="S131" s="66"/>
      <c r="T131" s="66"/>
      <c r="U131" s="66"/>
      <c r="V131" s="66"/>
      <c r="W131" s="66"/>
      <c r="X131" s="66"/>
      <c r="Y131" s="67"/>
      <c r="Z131" s="30"/>
      <c r="AA131" s="30"/>
      <c r="AB131" s="30"/>
      <c r="AC131" s="30"/>
      <c r="AD131" s="30"/>
      <c r="AE131" s="30"/>
      <c r="AT131" s="14" t="s">
        <v>237</v>
      </c>
      <c r="AU131" s="14" t="s">
        <v>86</v>
      </c>
    </row>
    <row r="132" spans="1:65" s="2" customFormat="1" ht="21.75" customHeight="1">
      <c r="A132" s="30"/>
      <c r="B132" s="31"/>
      <c r="C132" s="208" t="s">
        <v>224</v>
      </c>
      <c r="D132" s="208" t="s">
        <v>219</v>
      </c>
      <c r="E132" s="209" t="s">
        <v>385</v>
      </c>
      <c r="F132" s="210" t="s">
        <v>376</v>
      </c>
      <c r="G132" s="211" t="s">
        <v>222</v>
      </c>
      <c r="H132" s="212">
        <v>1</v>
      </c>
      <c r="I132" s="213"/>
      <c r="J132" s="213"/>
      <c r="K132" s="214">
        <f>ROUND(P132*H132,2)</f>
        <v>0</v>
      </c>
      <c r="L132" s="210" t="s">
        <v>1</v>
      </c>
      <c r="M132" s="35"/>
      <c r="N132" s="215" t="s">
        <v>1</v>
      </c>
      <c r="O132" s="216" t="s">
        <v>41</v>
      </c>
      <c r="P132" s="217">
        <f>I132+J132</f>
        <v>0</v>
      </c>
      <c r="Q132" s="217">
        <f>ROUND(I132*H132,2)</f>
        <v>0</v>
      </c>
      <c r="R132" s="217">
        <f>ROUND(J132*H132,2)</f>
        <v>0</v>
      </c>
      <c r="S132" s="66"/>
      <c r="T132" s="218">
        <f>S132*H132</f>
        <v>0</v>
      </c>
      <c r="U132" s="218">
        <v>0</v>
      </c>
      <c r="V132" s="218">
        <f>U132*H132</f>
        <v>0</v>
      </c>
      <c r="W132" s="218">
        <v>0</v>
      </c>
      <c r="X132" s="218">
        <f>W132*H132</f>
        <v>0</v>
      </c>
      <c r="Y132" s="219" t="s">
        <v>1</v>
      </c>
      <c r="Z132" s="30"/>
      <c r="AA132" s="30"/>
      <c r="AB132" s="30"/>
      <c r="AC132" s="30"/>
      <c r="AD132" s="30"/>
      <c r="AE132" s="30"/>
      <c r="AR132" s="220" t="s">
        <v>281</v>
      </c>
      <c r="AT132" s="220" t="s">
        <v>219</v>
      </c>
      <c r="AU132" s="220" t="s">
        <v>86</v>
      </c>
      <c r="AY132" s="14" t="s">
        <v>218</v>
      </c>
      <c r="BE132" s="221">
        <f>IF(O132="základní",K132,0)</f>
        <v>0</v>
      </c>
      <c r="BF132" s="221">
        <f>IF(O132="snížená",K132,0)</f>
        <v>0</v>
      </c>
      <c r="BG132" s="221">
        <f>IF(O132="zákl. přenesená",K132,0)</f>
        <v>0</v>
      </c>
      <c r="BH132" s="221">
        <f>IF(O132="sníž. přenesená",K132,0)</f>
        <v>0</v>
      </c>
      <c r="BI132" s="221">
        <f>IF(O132="nulová",K132,0)</f>
        <v>0</v>
      </c>
      <c r="BJ132" s="14" t="s">
        <v>86</v>
      </c>
      <c r="BK132" s="221">
        <f>ROUND(P132*H132,2)</f>
        <v>0</v>
      </c>
      <c r="BL132" s="14" t="s">
        <v>281</v>
      </c>
      <c r="BM132" s="220" t="s">
        <v>436</v>
      </c>
    </row>
    <row r="133" spans="1:65" s="2" customFormat="1" ht="19.5">
      <c r="A133" s="30"/>
      <c r="B133" s="31"/>
      <c r="C133" s="32"/>
      <c r="D133" s="222" t="s">
        <v>226</v>
      </c>
      <c r="E133" s="32"/>
      <c r="F133" s="223" t="s">
        <v>376</v>
      </c>
      <c r="G133" s="32"/>
      <c r="H133" s="32"/>
      <c r="I133" s="120"/>
      <c r="J133" s="120"/>
      <c r="K133" s="32"/>
      <c r="L133" s="32"/>
      <c r="M133" s="35"/>
      <c r="N133" s="224"/>
      <c r="O133" s="225"/>
      <c r="P133" s="66"/>
      <c r="Q133" s="66"/>
      <c r="R133" s="66"/>
      <c r="S133" s="66"/>
      <c r="T133" s="66"/>
      <c r="U133" s="66"/>
      <c r="V133" s="66"/>
      <c r="W133" s="66"/>
      <c r="X133" s="66"/>
      <c r="Y133" s="67"/>
      <c r="Z133" s="30"/>
      <c r="AA133" s="30"/>
      <c r="AB133" s="30"/>
      <c r="AC133" s="30"/>
      <c r="AD133" s="30"/>
      <c r="AE133" s="30"/>
      <c r="AT133" s="14" t="s">
        <v>226</v>
      </c>
      <c r="AU133" s="14" t="s">
        <v>86</v>
      </c>
    </row>
    <row r="134" spans="1:65" s="2" customFormat="1" ht="39">
      <c r="A134" s="30"/>
      <c r="B134" s="31"/>
      <c r="C134" s="32"/>
      <c r="D134" s="222" t="s">
        <v>237</v>
      </c>
      <c r="E134" s="32"/>
      <c r="F134" s="236" t="s">
        <v>437</v>
      </c>
      <c r="G134" s="32"/>
      <c r="H134" s="32"/>
      <c r="I134" s="120"/>
      <c r="J134" s="120"/>
      <c r="K134" s="32"/>
      <c r="L134" s="32"/>
      <c r="M134" s="35"/>
      <c r="N134" s="224"/>
      <c r="O134" s="225"/>
      <c r="P134" s="66"/>
      <c r="Q134" s="66"/>
      <c r="R134" s="66"/>
      <c r="S134" s="66"/>
      <c r="T134" s="66"/>
      <c r="U134" s="66"/>
      <c r="V134" s="66"/>
      <c r="W134" s="66"/>
      <c r="X134" s="66"/>
      <c r="Y134" s="67"/>
      <c r="Z134" s="30"/>
      <c r="AA134" s="30"/>
      <c r="AB134" s="30"/>
      <c r="AC134" s="30"/>
      <c r="AD134" s="30"/>
      <c r="AE134" s="30"/>
      <c r="AT134" s="14" t="s">
        <v>237</v>
      </c>
      <c r="AU134" s="14" t="s">
        <v>86</v>
      </c>
    </row>
    <row r="135" spans="1:65" s="2" customFormat="1" ht="21.75" customHeight="1">
      <c r="A135" s="30"/>
      <c r="B135" s="31"/>
      <c r="C135" s="208" t="s">
        <v>246</v>
      </c>
      <c r="D135" s="208" t="s">
        <v>219</v>
      </c>
      <c r="E135" s="209" t="s">
        <v>388</v>
      </c>
      <c r="F135" s="210" t="s">
        <v>376</v>
      </c>
      <c r="G135" s="211" t="s">
        <v>222</v>
      </c>
      <c r="H135" s="212">
        <v>1</v>
      </c>
      <c r="I135" s="213"/>
      <c r="J135" s="213"/>
      <c r="K135" s="214">
        <f>ROUND(P135*H135,2)</f>
        <v>0</v>
      </c>
      <c r="L135" s="210" t="s">
        <v>1</v>
      </c>
      <c r="M135" s="35"/>
      <c r="N135" s="215" t="s">
        <v>1</v>
      </c>
      <c r="O135" s="216" t="s">
        <v>41</v>
      </c>
      <c r="P135" s="217">
        <f>I135+J135</f>
        <v>0</v>
      </c>
      <c r="Q135" s="217">
        <f>ROUND(I135*H135,2)</f>
        <v>0</v>
      </c>
      <c r="R135" s="217">
        <f>ROUND(J135*H135,2)</f>
        <v>0</v>
      </c>
      <c r="S135" s="66"/>
      <c r="T135" s="218">
        <f>S135*H135</f>
        <v>0</v>
      </c>
      <c r="U135" s="218">
        <v>0</v>
      </c>
      <c r="V135" s="218">
        <f>U135*H135</f>
        <v>0</v>
      </c>
      <c r="W135" s="218">
        <v>0</v>
      </c>
      <c r="X135" s="218">
        <f>W135*H135</f>
        <v>0</v>
      </c>
      <c r="Y135" s="219" t="s">
        <v>1</v>
      </c>
      <c r="Z135" s="30"/>
      <c r="AA135" s="30"/>
      <c r="AB135" s="30"/>
      <c r="AC135" s="30"/>
      <c r="AD135" s="30"/>
      <c r="AE135" s="30"/>
      <c r="AR135" s="220" t="s">
        <v>281</v>
      </c>
      <c r="AT135" s="220" t="s">
        <v>219</v>
      </c>
      <c r="AU135" s="220" t="s">
        <v>86</v>
      </c>
      <c r="AY135" s="14" t="s">
        <v>218</v>
      </c>
      <c r="BE135" s="221">
        <f>IF(O135="základní",K135,0)</f>
        <v>0</v>
      </c>
      <c r="BF135" s="221">
        <f>IF(O135="snížená",K135,0)</f>
        <v>0</v>
      </c>
      <c r="BG135" s="221">
        <f>IF(O135="zákl. přenesená",K135,0)</f>
        <v>0</v>
      </c>
      <c r="BH135" s="221">
        <f>IF(O135="sníž. přenesená",K135,0)</f>
        <v>0</v>
      </c>
      <c r="BI135" s="221">
        <f>IF(O135="nulová",K135,0)</f>
        <v>0</v>
      </c>
      <c r="BJ135" s="14" t="s">
        <v>86</v>
      </c>
      <c r="BK135" s="221">
        <f>ROUND(P135*H135,2)</f>
        <v>0</v>
      </c>
      <c r="BL135" s="14" t="s">
        <v>281</v>
      </c>
      <c r="BM135" s="220" t="s">
        <v>438</v>
      </c>
    </row>
    <row r="136" spans="1:65" s="2" customFormat="1" ht="19.5">
      <c r="A136" s="30"/>
      <c r="B136" s="31"/>
      <c r="C136" s="32"/>
      <c r="D136" s="222" t="s">
        <v>226</v>
      </c>
      <c r="E136" s="32"/>
      <c r="F136" s="223" t="s">
        <v>376</v>
      </c>
      <c r="G136" s="32"/>
      <c r="H136" s="32"/>
      <c r="I136" s="120"/>
      <c r="J136" s="120"/>
      <c r="K136" s="32"/>
      <c r="L136" s="32"/>
      <c r="M136" s="35"/>
      <c r="N136" s="224"/>
      <c r="O136" s="225"/>
      <c r="P136" s="66"/>
      <c r="Q136" s="66"/>
      <c r="R136" s="66"/>
      <c r="S136" s="66"/>
      <c r="T136" s="66"/>
      <c r="U136" s="66"/>
      <c r="V136" s="66"/>
      <c r="W136" s="66"/>
      <c r="X136" s="66"/>
      <c r="Y136" s="67"/>
      <c r="Z136" s="30"/>
      <c r="AA136" s="30"/>
      <c r="AB136" s="30"/>
      <c r="AC136" s="30"/>
      <c r="AD136" s="30"/>
      <c r="AE136" s="30"/>
      <c r="AT136" s="14" t="s">
        <v>226</v>
      </c>
      <c r="AU136" s="14" t="s">
        <v>86</v>
      </c>
    </row>
    <row r="137" spans="1:65" s="2" customFormat="1" ht="39">
      <c r="A137" s="30"/>
      <c r="B137" s="31"/>
      <c r="C137" s="32"/>
      <c r="D137" s="222" t="s">
        <v>237</v>
      </c>
      <c r="E137" s="32"/>
      <c r="F137" s="236" t="s">
        <v>439</v>
      </c>
      <c r="G137" s="32"/>
      <c r="H137" s="32"/>
      <c r="I137" s="120"/>
      <c r="J137" s="120"/>
      <c r="K137" s="32"/>
      <c r="L137" s="32"/>
      <c r="M137" s="35"/>
      <c r="N137" s="224"/>
      <c r="O137" s="225"/>
      <c r="P137" s="66"/>
      <c r="Q137" s="66"/>
      <c r="R137" s="66"/>
      <c r="S137" s="66"/>
      <c r="T137" s="66"/>
      <c r="U137" s="66"/>
      <c r="V137" s="66"/>
      <c r="W137" s="66"/>
      <c r="X137" s="66"/>
      <c r="Y137" s="67"/>
      <c r="Z137" s="30"/>
      <c r="AA137" s="30"/>
      <c r="AB137" s="30"/>
      <c r="AC137" s="30"/>
      <c r="AD137" s="30"/>
      <c r="AE137" s="30"/>
      <c r="AT137" s="14" t="s">
        <v>237</v>
      </c>
      <c r="AU137" s="14" t="s">
        <v>86</v>
      </c>
    </row>
    <row r="138" spans="1:65" s="2" customFormat="1" ht="21.75" customHeight="1">
      <c r="A138" s="30"/>
      <c r="B138" s="31"/>
      <c r="C138" s="208" t="s">
        <v>254</v>
      </c>
      <c r="D138" s="208" t="s">
        <v>219</v>
      </c>
      <c r="E138" s="209" t="s">
        <v>391</v>
      </c>
      <c r="F138" s="210" t="s">
        <v>376</v>
      </c>
      <c r="G138" s="211" t="s">
        <v>222</v>
      </c>
      <c r="H138" s="212">
        <v>1</v>
      </c>
      <c r="I138" s="213"/>
      <c r="J138" s="213"/>
      <c r="K138" s="214">
        <f>ROUND(P138*H138,2)</f>
        <v>0</v>
      </c>
      <c r="L138" s="210" t="s">
        <v>1</v>
      </c>
      <c r="M138" s="35"/>
      <c r="N138" s="215" t="s">
        <v>1</v>
      </c>
      <c r="O138" s="216" t="s">
        <v>41</v>
      </c>
      <c r="P138" s="217">
        <f>I138+J138</f>
        <v>0</v>
      </c>
      <c r="Q138" s="217">
        <f>ROUND(I138*H138,2)</f>
        <v>0</v>
      </c>
      <c r="R138" s="217">
        <f>ROUND(J138*H138,2)</f>
        <v>0</v>
      </c>
      <c r="S138" s="66"/>
      <c r="T138" s="218">
        <f>S138*H138</f>
        <v>0</v>
      </c>
      <c r="U138" s="218">
        <v>0</v>
      </c>
      <c r="V138" s="218">
        <f>U138*H138</f>
        <v>0</v>
      </c>
      <c r="W138" s="218">
        <v>0</v>
      </c>
      <c r="X138" s="218">
        <f>W138*H138</f>
        <v>0</v>
      </c>
      <c r="Y138" s="219" t="s">
        <v>1</v>
      </c>
      <c r="Z138" s="30"/>
      <c r="AA138" s="30"/>
      <c r="AB138" s="30"/>
      <c r="AC138" s="30"/>
      <c r="AD138" s="30"/>
      <c r="AE138" s="30"/>
      <c r="AR138" s="220" t="s">
        <v>281</v>
      </c>
      <c r="AT138" s="220" t="s">
        <v>219</v>
      </c>
      <c r="AU138" s="220" t="s">
        <v>86</v>
      </c>
      <c r="AY138" s="14" t="s">
        <v>218</v>
      </c>
      <c r="BE138" s="221">
        <f>IF(O138="základní",K138,0)</f>
        <v>0</v>
      </c>
      <c r="BF138" s="221">
        <f>IF(O138="snížená",K138,0)</f>
        <v>0</v>
      </c>
      <c r="BG138" s="221">
        <f>IF(O138="zákl. přenesená",K138,0)</f>
        <v>0</v>
      </c>
      <c r="BH138" s="221">
        <f>IF(O138="sníž. přenesená",K138,0)</f>
        <v>0</v>
      </c>
      <c r="BI138" s="221">
        <f>IF(O138="nulová",K138,0)</f>
        <v>0</v>
      </c>
      <c r="BJ138" s="14" t="s">
        <v>86</v>
      </c>
      <c r="BK138" s="221">
        <f>ROUND(P138*H138,2)</f>
        <v>0</v>
      </c>
      <c r="BL138" s="14" t="s">
        <v>281</v>
      </c>
      <c r="BM138" s="220" t="s">
        <v>440</v>
      </c>
    </row>
    <row r="139" spans="1:65" s="2" customFormat="1" ht="19.5">
      <c r="A139" s="30"/>
      <c r="B139" s="31"/>
      <c r="C139" s="32"/>
      <c r="D139" s="222" t="s">
        <v>226</v>
      </c>
      <c r="E139" s="32"/>
      <c r="F139" s="223" t="s">
        <v>376</v>
      </c>
      <c r="G139" s="32"/>
      <c r="H139" s="32"/>
      <c r="I139" s="120"/>
      <c r="J139" s="120"/>
      <c r="K139" s="32"/>
      <c r="L139" s="32"/>
      <c r="M139" s="35"/>
      <c r="N139" s="224"/>
      <c r="O139" s="225"/>
      <c r="P139" s="66"/>
      <c r="Q139" s="66"/>
      <c r="R139" s="66"/>
      <c r="S139" s="66"/>
      <c r="T139" s="66"/>
      <c r="U139" s="66"/>
      <c r="V139" s="66"/>
      <c r="W139" s="66"/>
      <c r="X139" s="66"/>
      <c r="Y139" s="67"/>
      <c r="Z139" s="30"/>
      <c r="AA139" s="30"/>
      <c r="AB139" s="30"/>
      <c r="AC139" s="30"/>
      <c r="AD139" s="30"/>
      <c r="AE139" s="30"/>
      <c r="AT139" s="14" t="s">
        <v>226</v>
      </c>
      <c r="AU139" s="14" t="s">
        <v>86</v>
      </c>
    </row>
    <row r="140" spans="1:65" s="2" customFormat="1" ht="39">
      <c r="A140" s="30"/>
      <c r="B140" s="31"/>
      <c r="C140" s="32"/>
      <c r="D140" s="222" t="s">
        <v>237</v>
      </c>
      <c r="E140" s="32"/>
      <c r="F140" s="236" t="s">
        <v>441</v>
      </c>
      <c r="G140" s="32"/>
      <c r="H140" s="32"/>
      <c r="I140" s="120"/>
      <c r="J140" s="120"/>
      <c r="K140" s="32"/>
      <c r="L140" s="32"/>
      <c r="M140" s="35"/>
      <c r="N140" s="239"/>
      <c r="O140" s="240"/>
      <c r="P140" s="241"/>
      <c r="Q140" s="241"/>
      <c r="R140" s="241"/>
      <c r="S140" s="241"/>
      <c r="T140" s="241"/>
      <c r="U140" s="241"/>
      <c r="V140" s="241"/>
      <c r="W140" s="241"/>
      <c r="X140" s="241"/>
      <c r="Y140" s="242"/>
      <c r="Z140" s="30"/>
      <c r="AA140" s="30"/>
      <c r="AB140" s="30"/>
      <c r="AC140" s="30"/>
      <c r="AD140" s="30"/>
      <c r="AE140" s="30"/>
      <c r="AT140" s="14" t="s">
        <v>237</v>
      </c>
      <c r="AU140" s="14" t="s">
        <v>86</v>
      </c>
    </row>
    <row r="141" spans="1:65" s="2" customFormat="1" ht="6.95" customHeight="1">
      <c r="A141" s="30"/>
      <c r="B141" s="50"/>
      <c r="C141" s="51"/>
      <c r="D141" s="51"/>
      <c r="E141" s="51"/>
      <c r="F141" s="51"/>
      <c r="G141" s="51"/>
      <c r="H141" s="51"/>
      <c r="I141" s="157"/>
      <c r="J141" s="157"/>
      <c r="K141" s="51"/>
      <c r="L141" s="51"/>
      <c r="M141" s="35"/>
      <c r="N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</row>
  </sheetData>
  <sheetProtection algorithmName="SHA-512" hashValue="usoRcRI06I1aRo015W7ou2w7RewPI0QHR2197+QCHPTW79ILcyyCnnqUR9XiJym1vi8+JP+CzPYhrjgYOwhpvg==" saltValue="ionxLn5StnKSdOsJMTXXyQjevEwxVgwIDSZ9yfTVc+9pYkzA+OO2b6tVBnW+vkj8uKxaUMQnikQLwIiiTCgKRQ==" spinCount="100000" sheet="1" objects="1" scenarios="1" formatColumns="0" formatRows="0" autoFilter="0"/>
  <autoFilter ref="C120:L140"/>
  <mergeCells count="12">
    <mergeCell ref="E113:H113"/>
    <mergeCell ref="M2:Z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7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13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3"/>
      <c r="J2" s="113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T2" s="14" t="s">
        <v>134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6"/>
      <c r="J3" s="116"/>
      <c r="K3" s="115"/>
      <c r="L3" s="115"/>
      <c r="M3" s="17"/>
      <c r="AT3" s="14" t="s">
        <v>88</v>
      </c>
    </row>
    <row r="4" spans="1:46" s="1" customFormat="1" ht="24.95" customHeight="1">
      <c r="B4" s="17"/>
      <c r="D4" s="117" t="s">
        <v>180</v>
      </c>
      <c r="I4" s="113"/>
      <c r="J4" s="113"/>
      <c r="M4" s="17"/>
      <c r="N4" s="118" t="s">
        <v>11</v>
      </c>
      <c r="AT4" s="14" t="s">
        <v>4</v>
      </c>
    </row>
    <row r="5" spans="1:46" s="1" customFormat="1" ht="6.95" customHeight="1">
      <c r="B5" s="17"/>
      <c r="I5" s="113"/>
      <c r="J5" s="113"/>
      <c r="M5" s="17"/>
    </row>
    <row r="6" spans="1:46" s="1" customFormat="1" ht="12" customHeight="1">
      <c r="B6" s="17"/>
      <c r="D6" s="119" t="s">
        <v>17</v>
      </c>
      <c r="I6" s="113"/>
      <c r="J6" s="113"/>
      <c r="M6" s="17"/>
    </row>
    <row r="7" spans="1:46" s="1" customFormat="1" ht="16.5" customHeight="1">
      <c r="B7" s="17"/>
      <c r="E7" s="289" t="str">
        <f>'Rekapitulace stavby'!K6</f>
        <v>Údržba, opravy a odstraňování závad u SEE 2020</v>
      </c>
      <c r="F7" s="290"/>
      <c r="G7" s="290"/>
      <c r="H7" s="290"/>
      <c r="I7" s="113"/>
      <c r="J7" s="113"/>
      <c r="M7" s="17"/>
    </row>
    <row r="8" spans="1:46" s="1" customFormat="1" ht="12" customHeight="1">
      <c r="B8" s="17"/>
      <c r="D8" s="119" t="s">
        <v>181</v>
      </c>
      <c r="I8" s="113"/>
      <c r="J8" s="113"/>
      <c r="M8" s="17"/>
    </row>
    <row r="9" spans="1:46" s="2" customFormat="1" ht="16.5" customHeight="1">
      <c r="A9" s="30"/>
      <c r="B9" s="35"/>
      <c r="C9" s="30"/>
      <c r="D9" s="30"/>
      <c r="E9" s="289" t="s">
        <v>442</v>
      </c>
      <c r="F9" s="292"/>
      <c r="G9" s="292"/>
      <c r="H9" s="292"/>
      <c r="I9" s="120"/>
      <c r="J9" s="120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19" t="s">
        <v>341</v>
      </c>
      <c r="E10" s="30"/>
      <c r="F10" s="30"/>
      <c r="G10" s="30"/>
      <c r="H10" s="30"/>
      <c r="I10" s="120"/>
      <c r="J10" s="120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5"/>
      <c r="C11" s="30"/>
      <c r="D11" s="30"/>
      <c r="E11" s="291" t="s">
        <v>443</v>
      </c>
      <c r="F11" s="292"/>
      <c r="G11" s="292"/>
      <c r="H11" s="292"/>
      <c r="I11" s="120"/>
      <c r="J11" s="120"/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5"/>
      <c r="C12" s="30"/>
      <c r="D12" s="30"/>
      <c r="E12" s="30"/>
      <c r="F12" s="30"/>
      <c r="G12" s="30"/>
      <c r="H12" s="30"/>
      <c r="I12" s="120"/>
      <c r="J12" s="120"/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5"/>
      <c r="C13" s="30"/>
      <c r="D13" s="119" t="s">
        <v>19</v>
      </c>
      <c r="E13" s="30"/>
      <c r="F13" s="108" t="s">
        <v>1</v>
      </c>
      <c r="G13" s="30"/>
      <c r="H13" s="30"/>
      <c r="I13" s="121" t="s">
        <v>20</v>
      </c>
      <c r="J13" s="122" t="s">
        <v>1</v>
      </c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9" t="s">
        <v>21</v>
      </c>
      <c r="E14" s="30"/>
      <c r="F14" s="108" t="s">
        <v>22</v>
      </c>
      <c r="G14" s="30"/>
      <c r="H14" s="30"/>
      <c r="I14" s="121" t="s">
        <v>23</v>
      </c>
      <c r="J14" s="123">
        <f>'Rekapitulace stavby'!AN8</f>
        <v>0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5"/>
      <c r="C15" s="30"/>
      <c r="D15" s="30"/>
      <c r="E15" s="30"/>
      <c r="F15" s="30"/>
      <c r="G15" s="30"/>
      <c r="H15" s="30"/>
      <c r="I15" s="120"/>
      <c r="J15" s="120"/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5"/>
      <c r="C16" s="30"/>
      <c r="D16" s="119" t="s">
        <v>24</v>
      </c>
      <c r="E16" s="30"/>
      <c r="F16" s="30"/>
      <c r="G16" s="30"/>
      <c r="H16" s="30"/>
      <c r="I16" s="121" t="s">
        <v>25</v>
      </c>
      <c r="J16" s="122" t="str">
        <f>IF('Rekapitulace stavby'!AN10="","",'Rekapitulace stavby'!AN10)</f>
        <v>70994234</v>
      </c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5"/>
      <c r="C17" s="30"/>
      <c r="D17" s="30"/>
      <c r="E17" s="108" t="str">
        <f>IF('Rekapitulace stavby'!E11="","",'Rekapitulace stavby'!E11)</f>
        <v>Správa železnic, státní organizace</v>
      </c>
      <c r="F17" s="30"/>
      <c r="G17" s="30"/>
      <c r="H17" s="30"/>
      <c r="I17" s="121" t="s">
        <v>28</v>
      </c>
      <c r="J17" s="122" t="str">
        <f>IF('Rekapitulace stavby'!AN11="","",'Rekapitulace stavby'!AN11)</f>
        <v>CZ70994234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5"/>
      <c r="C18" s="30"/>
      <c r="D18" s="30"/>
      <c r="E18" s="30"/>
      <c r="F18" s="30"/>
      <c r="G18" s="30"/>
      <c r="H18" s="30"/>
      <c r="I18" s="120"/>
      <c r="J18" s="120"/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5"/>
      <c r="C19" s="30"/>
      <c r="D19" s="119" t="s">
        <v>30</v>
      </c>
      <c r="E19" s="30"/>
      <c r="F19" s="30"/>
      <c r="G19" s="30"/>
      <c r="H19" s="30"/>
      <c r="I19" s="121" t="s">
        <v>25</v>
      </c>
      <c r="J19" s="27" t="str">
        <f>'Rekapitulace stavby'!AN13</f>
        <v>Vyplň údaj</v>
      </c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5"/>
      <c r="C20" s="30"/>
      <c r="D20" s="30"/>
      <c r="E20" s="293" t="str">
        <f>'Rekapitulace stavby'!E14</f>
        <v>Vyplň údaj</v>
      </c>
      <c r="F20" s="294"/>
      <c r="G20" s="294"/>
      <c r="H20" s="294"/>
      <c r="I20" s="121" t="s">
        <v>28</v>
      </c>
      <c r="J20" s="27" t="str">
        <f>'Rekapitulace stavby'!AN14</f>
        <v>Vyplň údaj</v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5"/>
      <c r="C21" s="30"/>
      <c r="D21" s="30"/>
      <c r="E21" s="30"/>
      <c r="F21" s="30"/>
      <c r="G21" s="30"/>
      <c r="H21" s="30"/>
      <c r="I21" s="120"/>
      <c r="J21" s="120"/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5"/>
      <c r="C22" s="30"/>
      <c r="D22" s="119" t="s">
        <v>32</v>
      </c>
      <c r="E22" s="30"/>
      <c r="F22" s="30"/>
      <c r="G22" s="30"/>
      <c r="H22" s="30"/>
      <c r="I22" s="121" t="s">
        <v>25</v>
      </c>
      <c r="J22" s="122" t="str">
        <f>IF('Rekapitulace stavby'!AN16="","",'Rekapitulace stavby'!AN16)</f>
        <v/>
      </c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5"/>
      <c r="C23" s="30"/>
      <c r="D23" s="30"/>
      <c r="E23" s="108" t="str">
        <f>IF('Rekapitulace stavby'!E17="","",'Rekapitulace stavby'!E17)</f>
        <v xml:space="preserve"> </v>
      </c>
      <c r="F23" s="30"/>
      <c r="G23" s="30"/>
      <c r="H23" s="30"/>
      <c r="I23" s="121" t="s">
        <v>28</v>
      </c>
      <c r="J23" s="122" t="str">
        <f>IF('Rekapitulace stavby'!AN17="","",'Rekapitulace stavby'!AN17)</f>
        <v/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5"/>
      <c r="C24" s="30"/>
      <c r="D24" s="30"/>
      <c r="E24" s="30"/>
      <c r="F24" s="30"/>
      <c r="G24" s="30"/>
      <c r="H24" s="30"/>
      <c r="I24" s="120"/>
      <c r="J24" s="120"/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5"/>
      <c r="C25" s="30"/>
      <c r="D25" s="119" t="s">
        <v>34</v>
      </c>
      <c r="E25" s="30"/>
      <c r="F25" s="30"/>
      <c r="G25" s="30"/>
      <c r="H25" s="30"/>
      <c r="I25" s="121" t="s">
        <v>25</v>
      </c>
      <c r="J25" s="122" t="str">
        <f>IF('Rekapitulace stavby'!AN19="","",'Rekapitulace stavby'!AN19)</f>
        <v/>
      </c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5"/>
      <c r="C26" s="30"/>
      <c r="D26" s="30"/>
      <c r="E26" s="108" t="str">
        <f>IF('Rekapitulace stavby'!E20="","",'Rekapitulace stavby'!E20)</f>
        <v xml:space="preserve"> </v>
      </c>
      <c r="F26" s="30"/>
      <c r="G26" s="30"/>
      <c r="H26" s="30"/>
      <c r="I26" s="121" t="s">
        <v>28</v>
      </c>
      <c r="J26" s="122" t="str">
        <f>IF('Rekapitulace stavby'!AN20="","",'Rekapitulace stavby'!AN20)</f>
        <v/>
      </c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30"/>
      <c r="E27" s="30"/>
      <c r="F27" s="30"/>
      <c r="G27" s="30"/>
      <c r="H27" s="30"/>
      <c r="I27" s="120"/>
      <c r="J27" s="120"/>
      <c r="K27" s="30"/>
      <c r="L27" s="30"/>
      <c r="M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5"/>
      <c r="C28" s="30"/>
      <c r="D28" s="119" t="s">
        <v>35</v>
      </c>
      <c r="E28" s="30"/>
      <c r="F28" s="30"/>
      <c r="G28" s="30"/>
      <c r="H28" s="30"/>
      <c r="I28" s="120"/>
      <c r="J28" s="120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124"/>
      <c r="B29" s="125"/>
      <c r="C29" s="124"/>
      <c r="D29" s="124"/>
      <c r="E29" s="295" t="s">
        <v>1</v>
      </c>
      <c r="F29" s="295"/>
      <c r="G29" s="295"/>
      <c r="H29" s="295"/>
      <c r="I29" s="126"/>
      <c r="J29" s="126"/>
      <c r="K29" s="124"/>
      <c r="L29" s="124"/>
      <c r="M29" s="127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pans="1:31" s="2" customFormat="1" ht="6.95" customHeight="1">
      <c r="A30" s="30"/>
      <c r="B30" s="35"/>
      <c r="C30" s="30"/>
      <c r="D30" s="30"/>
      <c r="E30" s="30"/>
      <c r="F30" s="30"/>
      <c r="G30" s="30"/>
      <c r="H30" s="30"/>
      <c r="I30" s="120"/>
      <c r="J30" s="120"/>
      <c r="K30" s="30"/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28"/>
      <c r="E31" s="128"/>
      <c r="F31" s="128"/>
      <c r="G31" s="128"/>
      <c r="H31" s="128"/>
      <c r="I31" s="129"/>
      <c r="J31" s="129"/>
      <c r="K31" s="128"/>
      <c r="L31" s="128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2.75">
      <c r="A32" s="30"/>
      <c r="B32" s="35"/>
      <c r="C32" s="30"/>
      <c r="D32" s="30"/>
      <c r="E32" s="119" t="s">
        <v>183</v>
      </c>
      <c r="F32" s="30"/>
      <c r="G32" s="30"/>
      <c r="H32" s="30"/>
      <c r="I32" s="120"/>
      <c r="J32" s="120"/>
      <c r="K32" s="130">
        <f>I98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2.75">
      <c r="A33" s="30"/>
      <c r="B33" s="35"/>
      <c r="C33" s="30"/>
      <c r="D33" s="30"/>
      <c r="E33" s="119" t="s">
        <v>184</v>
      </c>
      <c r="F33" s="30"/>
      <c r="G33" s="30"/>
      <c r="H33" s="30"/>
      <c r="I33" s="120"/>
      <c r="J33" s="120"/>
      <c r="K33" s="130">
        <f>J98</f>
        <v>0</v>
      </c>
      <c r="L33" s="30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25.35" customHeight="1">
      <c r="A34" s="30"/>
      <c r="B34" s="35"/>
      <c r="C34" s="30"/>
      <c r="D34" s="131" t="s">
        <v>36</v>
      </c>
      <c r="E34" s="30"/>
      <c r="F34" s="30"/>
      <c r="G34" s="30"/>
      <c r="H34" s="30"/>
      <c r="I34" s="120"/>
      <c r="J34" s="120"/>
      <c r="K34" s="132">
        <f>ROUND(K127, 2)</f>
        <v>0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6.95" customHeight="1">
      <c r="A35" s="30"/>
      <c r="B35" s="35"/>
      <c r="C35" s="30"/>
      <c r="D35" s="128"/>
      <c r="E35" s="128"/>
      <c r="F35" s="128"/>
      <c r="G35" s="128"/>
      <c r="H35" s="128"/>
      <c r="I35" s="129"/>
      <c r="J35" s="129"/>
      <c r="K35" s="128"/>
      <c r="L35" s="128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30"/>
      <c r="F36" s="133" t="s">
        <v>38</v>
      </c>
      <c r="G36" s="30"/>
      <c r="H36" s="30"/>
      <c r="I36" s="134" t="s">
        <v>37</v>
      </c>
      <c r="J36" s="120"/>
      <c r="K36" s="133" t="s">
        <v>39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customHeight="1">
      <c r="A37" s="30"/>
      <c r="B37" s="35"/>
      <c r="C37" s="30"/>
      <c r="D37" s="135" t="s">
        <v>40</v>
      </c>
      <c r="E37" s="119" t="s">
        <v>41</v>
      </c>
      <c r="F37" s="130">
        <f>ROUND((SUM(BE127:BE196)),  2)</f>
        <v>0</v>
      </c>
      <c r="G37" s="30"/>
      <c r="H37" s="30"/>
      <c r="I37" s="136">
        <v>0.21</v>
      </c>
      <c r="J37" s="120"/>
      <c r="K37" s="130">
        <f>ROUND(((SUM(BE127:BE196))*I37),  2)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5"/>
      <c r="C38" s="30"/>
      <c r="D38" s="30"/>
      <c r="E38" s="119" t="s">
        <v>42</v>
      </c>
      <c r="F38" s="130">
        <f>ROUND((SUM(BF127:BF196)),  2)</f>
        <v>0</v>
      </c>
      <c r="G38" s="30"/>
      <c r="H38" s="30"/>
      <c r="I38" s="136">
        <v>0.15</v>
      </c>
      <c r="J38" s="120"/>
      <c r="K38" s="130">
        <f>ROUND(((SUM(BF127:BF196))*I38),  2)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9" t="s">
        <v>43</v>
      </c>
      <c r="F39" s="130">
        <f>ROUND((SUM(BG127:BG196)),  2)</f>
        <v>0</v>
      </c>
      <c r="G39" s="30"/>
      <c r="H39" s="30"/>
      <c r="I39" s="136">
        <v>0.21</v>
      </c>
      <c r="J39" s="120"/>
      <c r="K39" s="130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5"/>
      <c r="C40" s="30"/>
      <c r="D40" s="30"/>
      <c r="E40" s="119" t="s">
        <v>44</v>
      </c>
      <c r="F40" s="130">
        <f>ROUND((SUM(BH127:BH196)),  2)</f>
        <v>0</v>
      </c>
      <c r="G40" s="30"/>
      <c r="H40" s="30"/>
      <c r="I40" s="136">
        <v>0.15</v>
      </c>
      <c r="J40" s="120"/>
      <c r="K40" s="130">
        <f>0</f>
        <v>0</v>
      </c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14.45" hidden="1" customHeight="1">
      <c r="A41" s="30"/>
      <c r="B41" s="35"/>
      <c r="C41" s="30"/>
      <c r="D41" s="30"/>
      <c r="E41" s="119" t="s">
        <v>45</v>
      </c>
      <c r="F41" s="130">
        <f>ROUND((SUM(BI127:BI196)),  2)</f>
        <v>0</v>
      </c>
      <c r="G41" s="30"/>
      <c r="H41" s="30"/>
      <c r="I41" s="136">
        <v>0</v>
      </c>
      <c r="J41" s="120"/>
      <c r="K41" s="130">
        <f>0</f>
        <v>0</v>
      </c>
      <c r="L41" s="30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6.95" customHeight="1">
      <c r="A42" s="30"/>
      <c r="B42" s="35"/>
      <c r="C42" s="30"/>
      <c r="D42" s="30"/>
      <c r="E42" s="30"/>
      <c r="F42" s="30"/>
      <c r="G42" s="30"/>
      <c r="H42" s="30"/>
      <c r="I42" s="120"/>
      <c r="J42" s="120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2" customFormat="1" ht="25.35" customHeight="1">
      <c r="A43" s="30"/>
      <c r="B43" s="35"/>
      <c r="C43" s="137"/>
      <c r="D43" s="138" t="s">
        <v>46</v>
      </c>
      <c r="E43" s="139"/>
      <c r="F43" s="139"/>
      <c r="G43" s="140" t="s">
        <v>47</v>
      </c>
      <c r="H43" s="141" t="s">
        <v>48</v>
      </c>
      <c r="I43" s="142"/>
      <c r="J43" s="142"/>
      <c r="K43" s="143">
        <f>SUM(K34:K41)</f>
        <v>0</v>
      </c>
      <c r="L43" s="144"/>
      <c r="M43" s="47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2" customFormat="1" ht="14.45" customHeight="1">
      <c r="A44" s="30"/>
      <c r="B44" s="35"/>
      <c r="C44" s="30"/>
      <c r="D44" s="30"/>
      <c r="E44" s="30"/>
      <c r="F44" s="30"/>
      <c r="G44" s="30"/>
      <c r="H44" s="30"/>
      <c r="I44" s="120"/>
      <c r="J44" s="120"/>
      <c r="K44" s="30"/>
      <c r="L44" s="30"/>
      <c r="M44" s="47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1" customFormat="1" ht="14.45" customHeight="1">
      <c r="B45" s="17"/>
      <c r="I45" s="113"/>
      <c r="J45" s="113"/>
      <c r="M45" s="17"/>
    </row>
    <row r="46" spans="1:31" s="1" customFormat="1" ht="14.45" customHeight="1">
      <c r="B46" s="17"/>
      <c r="I46" s="113"/>
      <c r="J46" s="113"/>
      <c r="M46" s="17"/>
    </row>
    <row r="47" spans="1:31" s="1" customFormat="1" ht="14.45" customHeight="1">
      <c r="B47" s="17"/>
      <c r="I47" s="113"/>
      <c r="J47" s="113"/>
      <c r="M47" s="17"/>
    </row>
    <row r="48" spans="1:31" s="1" customFormat="1" ht="14.45" customHeight="1">
      <c r="B48" s="17"/>
      <c r="I48" s="113"/>
      <c r="J48" s="113"/>
      <c r="M48" s="17"/>
    </row>
    <row r="49" spans="1:31" s="1" customFormat="1" ht="14.45" customHeight="1">
      <c r="B49" s="17"/>
      <c r="I49" s="113"/>
      <c r="J49" s="113"/>
      <c r="M49" s="17"/>
    </row>
    <row r="50" spans="1:31" s="2" customFormat="1" ht="14.45" customHeight="1">
      <c r="B50" s="47"/>
      <c r="D50" s="145" t="s">
        <v>49</v>
      </c>
      <c r="E50" s="146"/>
      <c r="F50" s="146"/>
      <c r="G50" s="145" t="s">
        <v>50</v>
      </c>
      <c r="H50" s="146"/>
      <c r="I50" s="147"/>
      <c r="J50" s="147"/>
      <c r="K50" s="146"/>
      <c r="L50" s="146"/>
      <c r="M50" s="47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0"/>
      <c r="B61" s="35"/>
      <c r="C61" s="30"/>
      <c r="D61" s="148" t="s">
        <v>51</v>
      </c>
      <c r="E61" s="149"/>
      <c r="F61" s="150" t="s">
        <v>52</v>
      </c>
      <c r="G61" s="148" t="s">
        <v>51</v>
      </c>
      <c r="H61" s="149"/>
      <c r="I61" s="151"/>
      <c r="J61" s="152" t="s">
        <v>52</v>
      </c>
      <c r="K61" s="149"/>
      <c r="L61" s="149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0"/>
      <c r="B65" s="35"/>
      <c r="C65" s="30"/>
      <c r="D65" s="145" t="s">
        <v>53</v>
      </c>
      <c r="E65" s="153"/>
      <c r="F65" s="153"/>
      <c r="G65" s="145" t="s">
        <v>54</v>
      </c>
      <c r="H65" s="153"/>
      <c r="I65" s="154"/>
      <c r="J65" s="154"/>
      <c r="K65" s="153"/>
      <c r="L65" s="153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0"/>
      <c r="B76" s="35"/>
      <c r="C76" s="30"/>
      <c r="D76" s="148" t="s">
        <v>51</v>
      </c>
      <c r="E76" s="149"/>
      <c r="F76" s="150" t="s">
        <v>52</v>
      </c>
      <c r="G76" s="148" t="s">
        <v>51</v>
      </c>
      <c r="H76" s="149"/>
      <c r="I76" s="151"/>
      <c r="J76" s="152" t="s">
        <v>52</v>
      </c>
      <c r="K76" s="149"/>
      <c r="L76" s="149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55"/>
      <c r="C77" s="156"/>
      <c r="D77" s="156"/>
      <c r="E77" s="156"/>
      <c r="F77" s="156"/>
      <c r="G77" s="156"/>
      <c r="H77" s="156"/>
      <c r="I77" s="157"/>
      <c r="J77" s="157"/>
      <c r="K77" s="156"/>
      <c r="L77" s="156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158"/>
      <c r="C81" s="159"/>
      <c r="D81" s="159"/>
      <c r="E81" s="159"/>
      <c r="F81" s="159"/>
      <c r="G81" s="159"/>
      <c r="H81" s="159"/>
      <c r="I81" s="160"/>
      <c r="J81" s="160"/>
      <c r="K81" s="159"/>
      <c r="L81" s="159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0" t="s">
        <v>185</v>
      </c>
      <c r="D82" s="32"/>
      <c r="E82" s="32"/>
      <c r="F82" s="32"/>
      <c r="G82" s="32"/>
      <c r="H82" s="32"/>
      <c r="I82" s="120"/>
      <c r="J82" s="120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20"/>
      <c r="J83" s="120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6" t="s">
        <v>17</v>
      </c>
      <c r="D84" s="32"/>
      <c r="E84" s="32"/>
      <c r="F84" s="32"/>
      <c r="G84" s="32"/>
      <c r="H84" s="32"/>
      <c r="I84" s="120"/>
      <c r="J84" s="120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2"/>
      <c r="D85" s="32"/>
      <c r="E85" s="296" t="str">
        <f>E7</f>
        <v>Údržba, opravy a odstraňování závad u SEE 2020</v>
      </c>
      <c r="F85" s="297"/>
      <c r="G85" s="297"/>
      <c r="H85" s="297"/>
      <c r="I85" s="120"/>
      <c r="J85" s="120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18"/>
      <c r="C86" s="26" t="s">
        <v>181</v>
      </c>
      <c r="D86" s="19"/>
      <c r="E86" s="19"/>
      <c r="F86" s="19"/>
      <c r="G86" s="19"/>
      <c r="H86" s="19"/>
      <c r="I86" s="113"/>
      <c r="J86" s="113"/>
      <c r="K86" s="19"/>
      <c r="L86" s="19"/>
      <c r="M86" s="17"/>
    </row>
    <row r="87" spans="1:31" s="2" customFormat="1" ht="16.5" customHeight="1">
      <c r="A87" s="30"/>
      <c r="B87" s="31"/>
      <c r="C87" s="32"/>
      <c r="D87" s="32"/>
      <c r="E87" s="296" t="s">
        <v>442</v>
      </c>
      <c r="F87" s="298"/>
      <c r="G87" s="298"/>
      <c r="H87" s="298"/>
      <c r="I87" s="120"/>
      <c r="J87" s="120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6" t="s">
        <v>341</v>
      </c>
      <c r="D88" s="32"/>
      <c r="E88" s="32"/>
      <c r="F88" s="32"/>
      <c r="G88" s="32"/>
      <c r="H88" s="32"/>
      <c r="I88" s="120"/>
      <c r="J88" s="120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2"/>
      <c r="D89" s="32"/>
      <c r="E89" s="251" t="str">
        <f>E11</f>
        <v>PS06-1 - Oprava NZEE v žst. Kunovice Loučka</v>
      </c>
      <c r="F89" s="298"/>
      <c r="G89" s="298"/>
      <c r="H89" s="298"/>
      <c r="I89" s="120"/>
      <c r="J89" s="120"/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20"/>
      <c r="J90" s="120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6" t="s">
        <v>21</v>
      </c>
      <c r="D91" s="32"/>
      <c r="E91" s="32"/>
      <c r="F91" s="24" t="str">
        <f>F14</f>
        <v>OŘ Olomouc</v>
      </c>
      <c r="G91" s="32"/>
      <c r="H91" s="32"/>
      <c r="I91" s="121" t="s">
        <v>23</v>
      </c>
      <c r="J91" s="123">
        <f>IF(J14="","",J14)</f>
        <v>0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2"/>
      <c r="D92" s="32"/>
      <c r="E92" s="32"/>
      <c r="F92" s="32"/>
      <c r="G92" s="32"/>
      <c r="H92" s="32"/>
      <c r="I92" s="120"/>
      <c r="J92" s="120"/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6" t="s">
        <v>24</v>
      </c>
      <c r="D93" s="32"/>
      <c r="E93" s="32"/>
      <c r="F93" s="24" t="str">
        <f>E17</f>
        <v>Správa železnic, státní organizace</v>
      </c>
      <c r="G93" s="32"/>
      <c r="H93" s="32"/>
      <c r="I93" s="121" t="s">
        <v>32</v>
      </c>
      <c r="J93" s="161" t="str">
        <f>E23</f>
        <v xml:space="preserve"> </v>
      </c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6" t="s">
        <v>30</v>
      </c>
      <c r="D94" s="32"/>
      <c r="E94" s="32"/>
      <c r="F94" s="24" t="str">
        <f>IF(E20="","",E20)</f>
        <v>Vyplň údaj</v>
      </c>
      <c r="G94" s="32"/>
      <c r="H94" s="32"/>
      <c r="I94" s="121" t="s">
        <v>34</v>
      </c>
      <c r="J94" s="161" t="str">
        <f>E26</f>
        <v xml:space="preserve"> </v>
      </c>
      <c r="K94" s="32"/>
      <c r="L94" s="32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20"/>
      <c r="J95" s="120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62" t="s">
        <v>186</v>
      </c>
      <c r="D96" s="163"/>
      <c r="E96" s="163"/>
      <c r="F96" s="163"/>
      <c r="G96" s="163"/>
      <c r="H96" s="163"/>
      <c r="I96" s="164" t="s">
        <v>187</v>
      </c>
      <c r="J96" s="164" t="s">
        <v>188</v>
      </c>
      <c r="K96" s="165" t="s">
        <v>189</v>
      </c>
      <c r="L96" s="163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2"/>
      <c r="D97" s="32"/>
      <c r="E97" s="32"/>
      <c r="F97" s="32"/>
      <c r="G97" s="32"/>
      <c r="H97" s="32"/>
      <c r="I97" s="120"/>
      <c r="J97" s="120"/>
      <c r="K97" s="32"/>
      <c r="L97" s="32"/>
      <c r="M97" s="47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66" t="s">
        <v>190</v>
      </c>
      <c r="D98" s="32"/>
      <c r="E98" s="32"/>
      <c r="F98" s="32"/>
      <c r="G98" s="32"/>
      <c r="H98" s="32"/>
      <c r="I98" s="167">
        <f t="shared" ref="I98:J100" si="0">Q127</f>
        <v>0</v>
      </c>
      <c r="J98" s="167">
        <f t="shared" si="0"/>
        <v>0</v>
      </c>
      <c r="K98" s="79">
        <f>K127</f>
        <v>0</v>
      </c>
      <c r="L98" s="32"/>
      <c r="M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4" t="s">
        <v>191</v>
      </c>
    </row>
    <row r="99" spans="1:47" s="9" customFormat="1" ht="24.95" customHeight="1">
      <c r="B99" s="168"/>
      <c r="C99" s="169"/>
      <c r="D99" s="170" t="s">
        <v>444</v>
      </c>
      <c r="E99" s="171"/>
      <c r="F99" s="171"/>
      <c r="G99" s="171"/>
      <c r="H99" s="171"/>
      <c r="I99" s="172">
        <f t="shared" si="0"/>
        <v>0</v>
      </c>
      <c r="J99" s="172">
        <f t="shared" si="0"/>
        <v>0</v>
      </c>
      <c r="K99" s="173">
        <f>K128</f>
        <v>0</v>
      </c>
      <c r="L99" s="169"/>
      <c r="M99" s="174"/>
    </row>
    <row r="100" spans="1:47" s="10" customFormat="1" ht="19.899999999999999" customHeight="1">
      <c r="B100" s="175"/>
      <c r="C100" s="102"/>
      <c r="D100" s="176" t="s">
        <v>445</v>
      </c>
      <c r="E100" s="177"/>
      <c r="F100" s="177"/>
      <c r="G100" s="177"/>
      <c r="H100" s="177"/>
      <c r="I100" s="178">
        <f t="shared" si="0"/>
        <v>0</v>
      </c>
      <c r="J100" s="178">
        <f t="shared" si="0"/>
        <v>0</v>
      </c>
      <c r="K100" s="179">
        <f>K129</f>
        <v>0</v>
      </c>
      <c r="L100" s="102"/>
      <c r="M100" s="180"/>
    </row>
    <row r="101" spans="1:47" s="10" customFormat="1" ht="19.899999999999999" customHeight="1">
      <c r="B101" s="175"/>
      <c r="C101" s="102"/>
      <c r="D101" s="176" t="s">
        <v>446</v>
      </c>
      <c r="E101" s="177"/>
      <c r="F101" s="177"/>
      <c r="G101" s="177"/>
      <c r="H101" s="177"/>
      <c r="I101" s="178">
        <f>Q138</f>
        <v>0</v>
      </c>
      <c r="J101" s="178">
        <f>R138</f>
        <v>0</v>
      </c>
      <c r="K101" s="179">
        <f>K138</f>
        <v>0</v>
      </c>
      <c r="L101" s="102"/>
      <c r="M101" s="180"/>
    </row>
    <row r="102" spans="1:47" s="9" customFormat="1" ht="24.95" customHeight="1">
      <c r="B102" s="168"/>
      <c r="C102" s="169"/>
      <c r="D102" s="170" t="s">
        <v>447</v>
      </c>
      <c r="E102" s="171"/>
      <c r="F102" s="171"/>
      <c r="G102" s="171"/>
      <c r="H102" s="171"/>
      <c r="I102" s="172">
        <f>Q142</f>
        <v>0</v>
      </c>
      <c r="J102" s="172">
        <f>R142</f>
        <v>0</v>
      </c>
      <c r="K102" s="173">
        <f>K142</f>
        <v>0</v>
      </c>
      <c r="L102" s="169"/>
      <c r="M102" s="174"/>
    </row>
    <row r="103" spans="1:47" s="10" customFormat="1" ht="19.899999999999999" customHeight="1">
      <c r="B103" s="175"/>
      <c r="C103" s="102"/>
      <c r="D103" s="176" t="s">
        <v>448</v>
      </c>
      <c r="E103" s="177"/>
      <c r="F103" s="177"/>
      <c r="G103" s="177"/>
      <c r="H103" s="177"/>
      <c r="I103" s="178">
        <f>Q143</f>
        <v>0</v>
      </c>
      <c r="J103" s="178">
        <f>R143</f>
        <v>0</v>
      </c>
      <c r="K103" s="179">
        <f>K143</f>
        <v>0</v>
      </c>
      <c r="L103" s="102"/>
      <c r="M103" s="180"/>
    </row>
    <row r="104" spans="1:47" s="10" customFormat="1" ht="19.899999999999999" customHeight="1">
      <c r="B104" s="175"/>
      <c r="C104" s="102"/>
      <c r="D104" s="176" t="s">
        <v>449</v>
      </c>
      <c r="E104" s="177"/>
      <c r="F104" s="177"/>
      <c r="G104" s="177"/>
      <c r="H104" s="177"/>
      <c r="I104" s="178">
        <f>Q167</f>
        <v>0</v>
      </c>
      <c r="J104" s="178">
        <f>R167</f>
        <v>0</v>
      </c>
      <c r="K104" s="179">
        <f>K167</f>
        <v>0</v>
      </c>
      <c r="L104" s="102"/>
      <c r="M104" s="180"/>
    </row>
    <row r="105" spans="1:47" s="9" customFormat="1" ht="24.95" customHeight="1">
      <c r="B105" s="168"/>
      <c r="C105" s="169"/>
      <c r="D105" s="170" t="s">
        <v>197</v>
      </c>
      <c r="E105" s="171"/>
      <c r="F105" s="171"/>
      <c r="G105" s="171"/>
      <c r="H105" s="171"/>
      <c r="I105" s="172">
        <f>Q173</f>
        <v>0</v>
      </c>
      <c r="J105" s="172">
        <f>R173</f>
        <v>0</v>
      </c>
      <c r="K105" s="173">
        <f>K173</f>
        <v>0</v>
      </c>
      <c r="L105" s="169"/>
      <c r="M105" s="174"/>
    </row>
    <row r="106" spans="1:47" s="2" customFormat="1" ht="21.75" customHeight="1">
      <c r="A106" s="30"/>
      <c r="B106" s="31"/>
      <c r="C106" s="32"/>
      <c r="D106" s="32"/>
      <c r="E106" s="32"/>
      <c r="F106" s="32"/>
      <c r="G106" s="32"/>
      <c r="H106" s="32"/>
      <c r="I106" s="120"/>
      <c r="J106" s="120"/>
      <c r="K106" s="32"/>
      <c r="L106" s="32"/>
      <c r="M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6.95" customHeight="1">
      <c r="A107" s="30"/>
      <c r="B107" s="50"/>
      <c r="C107" s="51"/>
      <c r="D107" s="51"/>
      <c r="E107" s="51"/>
      <c r="F107" s="51"/>
      <c r="G107" s="51"/>
      <c r="H107" s="51"/>
      <c r="I107" s="157"/>
      <c r="J107" s="157"/>
      <c r="K107" s="51"/>
      <c r="L107" s="51"/>
      <c r="M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11" spans="1:47" s="2" customFormat="1" ht="6.95" customHeight="1">
      <c r="A111" s="30"/>
      <c r="B111" s="52"/>
      <c r="C111" s="53"/>
      <c r="D111" s="53"/>
      <c r="E111" s="53"/>
      <c r="F111" s="53"/>
      <c r="G111" s="53"/>
      <c r="H111" s="53"/>
      <c r="I111" s="160"/>
      <c r="J111" s="160"/>
      <c r="K111" s="53"/>
      <c r="L111" s="53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24.95" customHeight="1">
      <c r="A112" s="30"/>
      <c r="B112" s="31"/>
      <c r="C112" s="20" t="s">
        <v>198</v>
      </c>
      <c r="D112" s="32"/>
      <c r="E112" s="32"/>
      <c r="F112" s="32"/>
      <c r="G112" s="32"/>
      <c r="H112" s="32"/>
      <c r="I112" s="120"/>
      <c r="J112" s="120"/>
      <c r="K112" s="32"/>
      <c r="L112" s="32"/>
      <c r="M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3" s="2" customFormat="1" ht="6.95" customHeight="1">
      <c r="A113" s="30"/>
      <c r="B113" s="31"/>
      <c r="C113" s="32"/>
      <c r="D113" s="32"/>
      <c r="E113" s="32"/>
      <c r="F113" s="32"/>
      <c r="G113" s="32"/>
      <c r="H113" s="32"/>
      <c r="I113" s="120"/>
      <c r="J113" s="120"/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3" s="2" customFormat="1" ht="12" customHeight="1">
      <c r="A114" s="30"/>
      <c r="B114" s="31"/>
      <c r="C114" s="26" t="s">
        <v>17</v>
      </c>
      <c r="D114" s="32"/>
      <c r="E114" s="32"/>
      <c r="F114" s="32"/>
      <c r="G114" s="32"/>
      <c r="H114" s="32"/>
      <c r="I114" s="120"/>
      <c r="J114" s="120"/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16.5" customHeight="1">
      <c r="A115" s="30"/>
      <c r="B115" s="31"/>
      <c r="C115" s="32"/>
      <c r="D115" s="32"/>
      <c r="E115" s="296" t="str">
        <f>E7</f>
        <v>Údržba, opravy a odstraňování závad u SEE 2020</v>
      </c>
      <c r="F115" s="297"/>
      <c r="G115" s="297"/>
      <c r="H115" s="297"/>
      <c r="I115" s="120"/>
      <c r="J115" s="120"/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1" customFormat="1" ht="12" customHeight="1">
      <c r="B116" s="18"/>
      <c r="C116" s="26" t="s">
        <v>181</v>
      </c>
      <c r="D116" s="19"/>
      <c r="E116" s="19"/>
      <c r="F116" s="19"/>
      <c r="G116" s="19"/>
      <c r="H116" s="19"/>
      <c r="I116" s="113"/>
      <c r="J116" s="113"/>
      <c r="K116" s="19"/>
      <c r="L116" s="19"/>
      <c r="M116" s="17"/>
    </row>
    <row r="117" spans="1:63" s="2" customFormat="1" ht="16.5" customHeight="1">
      <c r="A117" s="30"/>
      <c r="B117" s="31"/>
      <c r="C117" s="32"/>
      <c r="D117" s="32"/>
      <c r="E117" s="296" t="s">
        <v>442</v>
      </c>
      <c r="F117" s="298"/>
      <c r="G117" s="298"/>
      <c r="H117" s="298"/>
      <c r="I117" s="120"/>
      <c r="J117" s="120"/>
      <c r="K117" s="32"/>
      <c r="L117" s="32"/>
      <c r="M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2" customHeight="1">
      <c r="A118" s="30"/>
      <c r="B118" s="31"/>
      <c r="C118" s="26" t="s">
        <v>341</v>
      </c>
      <c r="D118" s="32"/>
      <c r="E118" s="32"/>
      <c r="F118" s="32"/>
      <c r="G118" s="32"/>
      <c r="H118" s="32"/>
      <c r="I118" s="120"/>
      <c r="J118" s="120"/>
      <c r="K118" s="32"/>
      <c r="L118" s="32"/>
      <c r="M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6.5" customHeight="1">
      <c r="A119" s="30"/>
      <c r="B119" s="31"/>
      <c r="C119" s="32"/>
      <c r="D119" s="32"/>
      <c r="E119" s="251" t="str">
        <f>E11</f>
        <v>PS06-1 - Oprava NZEE v žst. Kunovice Loučka</v>
      </c>
      <c r="F119" s="298"/>
      <c r="G119" s="298"/>
      <c r="H119" s="298"/>
      <c r="I119" s="120"/>
      <c r="J119" s="120"/>
      <c r="K119" s="32"/>
      <c r="L119" s="32"/>
      <c r="M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6.95" customHeight="1">
      <c r="A120" s="30"/>
      <c r="B120" s="31"/>
      <c r="C120" s="32"/>
      <c r="D120" s="32"/>
      <c r="E120" s="32"/>
      <c r="F120" s="32"/>
      <c r="G120" s="32"/>
      <c r="H120" s="32"/>
      <c r="I120" s="120"/>
      <c r="J120" s="120"/>
      <c r="K120" s="32"/>
      <c r="L120" s="32"/>
      <c r="M120" s="47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12" customHeight="1">
      <c r="A121" s="30"/>
      <c r="B121" s="31"/>
      <c r="C121" s="26" t="s">
        <v>21</v>
      </c>
      <c r="D121" s="32"/>
      <c r="E121" s="32"/>
      <c r="F121" s="24" t="str">
        <f>F14</f>
        <v>OŘ Olomouc</v>
      </c>
      <c r="G121" s="32"/>
      <c r="H121" s="32"/>
      <c r="I121" s="121" t="s">
        <v>23</v>
      </c>
      <c r="J121" s="123">
        <f>IF(J14="","",J14)</f>
        <v>0</v>
      </c>
      <c r="K121" s="32"/>
      <c r="L121" s="32"/>
      <c r="M121" s="47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6.95" customHeight="1">
      <c r="A122" s="30"/>
      <c r="B122" s="31"/>
      <c r="C122" s="32"/>
      <c r="D122" s="32"/>
      <c r="E122" s="32"/>
      <c r="F122" s="32"/>
      <c r="G122" s="32"/>
      <c r="H122" s="32"/>
      <c r="I122" s="120"/>
      <c r="J122" s="120"/>
      <c r="K122" s="32"/>
      <c r="L122" s="32"/>
      <c r="M122" s="47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15.2" customHeight="1">
      <c r="A123" s="30"/>
      <c r="B123" s="31"/>
      <c r="C123" s="26" t="s">
        <v>24</v>
      </c>
      <c r="D123" s="32"/>
      <c r="E123" s="32"/>
      <c r="F123" s="24" t="str">
        <f>E17</f>
        <v>Správa železnic, státní organizace</v>
      </c>
      <c r="G123" s="32"/>
      <c r="H123" s="32"/>
      <c r="I123" s="121" t="s">
        <v>32</v>
      </c>
      <c r="J123" s="161" t="str">
        <f>E23</f>
        <v xml:space="preserve"> </v>
      </c>
      <c r="K123" s="32"/>
      <c r="L123" s="32"/>
      <c r="M123" s="47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>
      <c r="A124" s="30"/>
      <c r="B124" s="31"/>
      <c r="C124" s="26" t="s">
        <v>30</v>
      </c>
      <c r="D124" s="32"/>
      <c r="E124" s="32"/>
      <c r="F124" s="24" t="str">
        <f>IF(E20="","",E20)</f>
        <v>Vyplň údaj</v>
      </c>
      <c r="G124" s="32"/>
      <c r="H124" s="32"/>
      <c r="I124" s="121" t="s">
        <v>34</v>
      </c>
      <c r="J124" s="161" t="str">
        <f>E26</f>
        <v xml:space="preserve"> </v>
      </c>
      <c r="K124" s="32"/>
      <c r="L124" s="32"/>
      <c r="M124" s="47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0.35" customHeight="1">
      <c r="A125" s="30"/>
      <c r="B125" s="31"/>
      <c r="C125" s="32"/>
      <c r="D125" s="32"/>
      <c r="E125" s="32"/>
      <c r="F125" s="32"/>
      <c r="G125" s="32"/>
      <c r="H125" s="32"/>
      <c r="I125" s="120"/>
      <c r="J125" s="120"/>
      <c r="K125" s="32"/>
      <c r="L125" s="32"/>
      <c r="M125" s="47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11" customFormat="1" ht="29.25" customHeight="1">
      <c r="A126" s="181"/>
      <c r="B126" s="182"/>
      <c r="C126" s="183" t="s">
        <v>199</v>
      </c>
      <c r="D126" s="184" t="s">
        <v>61</v>
      </c>
      <c r="E126" s="184" t="s">
        <v>57</v>
      </c>
      <c r="F126" s="184" t="s">
        <v>58</v>
      </c>
      <c r="G126" s="184" t="s">
        <v>200</v>
      </c>
      <c r="H126" s="184" t="s">
        <v>201</v>
      </c>
      <c r="I126" s="185" t="s">
        <v>202</v>
      </c>
      <c r="J126" s="185" t="s">
        <v>203</v>
      </c>
      <c r="K126" s="184" t="s">
        <v>189</v>
      </c>
      <c r="L126" s="186" t="s">
        <v>204</v>
      </c>
      <c r="M126" s="187"/>
      <c r="N126" s="70" t="s">
        <v>1</v>
      </c>
      <c r="O126" s="71" t="s">
        <v>40</v>
      </c>
      <c r="P126" s="71" t="s">
        <v>205</v>
      </c>
      <c r="Q126" s="71" t="s">
        <v>206</v>
      </c>
      <c r="R126" s="71" t="s">
        <v>207</v>
      </c>
      <c r="S126" s="71" t="s">
        <v>208</v>
      </c>
      <c r="T126" s="71" t="s">
        <v>209</v>
      </c>
      <c r="U126" s="71" t="s">
        <v>210</v>
      </c>
      <c r="V126" s="71" t="s">
        <v>211</v>
      </c>
      <c r="W126" s="71" t="s">
        <v>212</v>
      </c>
      <c r="X126" s="71" t="s">
        <v>213</v>
      </c>
      <c r="Y126" s="72" t="s">
        <v>214</v>
      </c>
      <c r="Z126" s="181"/>
      <c r="AA126" s="181"/>
      <c r="AB126" s="181"/>
      <c r="AC126" s="181"/>
      <c r="AD126" s="181"/>
      <c r="AE126" s="181"/>
    </row>
    <row r="127" spans="1:63" s="2" customFormat="1" ht="22.9" customHeight="1">
      <c r="A127" s="30"/>
      <c r="B127" s="31"/>
      <c r="C127" s="77" t="s">
        <v>215</v>
      </c>
      <c r="D127" s="32"/>
      <c r="E127" s="32"/>
      <c r="F127" s="32"/>
      <c r="G127" s="32"/>
      <c r="H127" s="32"/>
      <c r="I127" s="120"/>
      <c r="J127" s="120"/>
      <c r="K127" s="188">
        <f>BK127</f>
        <v>0</v>
      </c>
      <c r="L127" s="32"/>
      <c r="M127" s="35"/>
      <c r="N127" s="73"/>
      <c r="O127" s="189"/>
      <c r="P127" s="74"/>
      <c r="Q127" s="190">
        <f>Q128+Q142+Q173</f>
        <v>0</v>
      </c>
      <c r="R127" s="190">
        <f>R128+R142+R173</f>
        <v>0</v>
      </c>
      <c r="S127" s="74"/>
      <c r="T127" s="191">
        <f>T128+T142+T173</f>
        <v>0</v>
      </c>
      <c r="U127" s="74"/>
      <c r="V127" s="191">
        <f>V128+V142+V173</f>
        <v>4.6028000000000002</v>
      </c>
      <c r="W127" s="74"/>
      <c r="X127" s="191">
        <f>X128+X142+X173</f>
        <v>2</v>
      </c>
      <c r="Y127" s="75"/>
      <c r="Z127" s="30"/>
      <c r="AA127" s="30"/>
      <c r="AB127" s="30"/>
      <c r="AC127" s="30"/>
      <c r="AD127" s="30"/>
      <c r="AE127" s="30"/>
      <c r="AT127" s="14" t="s">
        <v>77</v>
      </c>
      <c r="AU127" s="14" t="s">
        <v>191</v>
      </c>
      <c r="BK127" s="192">
        <f>BK128+BK142+BK173</f>
        <v>0</v>
      </c>
    </row>
    <row r="128" spans="1:63" s="12" customFormat="1" ht="25.9" customHeight="1">
      <c r="B128" s="193"/>
      <c r="C128" s="194"/>
      <c r="D128" s="195" t="s">
        <v>77</v>
      </c>
      <c r="E128" s="196" t="s">
        <v>450</v>
      </c>
      <c r="F128" s="196" t="s">
        <v>451</v>
      </c>
      <c r="G128" s="194"/>
      <c r="H128" s="194"/>
      <c r="I128" s="197"/>
      <c r="J128" s="197"/>
      <c r="K128" s="198">
        <f>BK128</f>
        <v>0</v>
      </c>
      <c r="L128" s="194"/>
      <c r="M128" s="199"/>
      <c r="N128" s="200"/>
      <c r="O128" s="201"/>
      <c r="P128" s="201"/>
      <c r="Q128" s="202">
        <f>Q129+Q138</f>
        <v>0</v>
      </c>
      <c r="R128" s="202">
        <f>R129+R138</f>
        <v>0</v>
      </c>
      <c r="S128" s="201"/>
      <c r="T128" s="203">
        <f>T129+T138</f>
        <v>0</v>
      </c>
      <c r="U128" s="201"/>
      <c r="V128" s="203">
        <f>V129+V138</f>
        <v>4.5730200000000005</v>
      </c>
      <c r="W128" s="201"/>
      <c r="X128" s="203">
        <f>X129+X138</f>
        <v>2</v>
      </c>
      <c r="Y128" s="204"/>
      <c r="AR128" s="205" t="s">
        <v>86</v>
      </c>
      <c r="AT128" s="206" t="s">
        <v>77</v>
      </c>
      <c r="AU128" s="206" t="s">
        <v>78</v>
      </c>
      <c r="AY128" s="205" t="s">
        <v>218</v>
      </c>
      <c r="BK128" s="207">
        <f>BK129+BK138</f>
        <v>0</v>
      </c>
    </row>
    <row r="129" spans="1:65" s="12" customFormat="1" ht="22.9" customHeight="1">
      <c r="B129" s="193"/>
      <c r="C129" s="194"/>
      <c r="D129" s="195" t="s">
        <v>77</v>
      </c>
      <c r="E129" s="237" t="s">
        <v>254</v>
      </c>
      <c r="F129" s="237" t="s">
        <v>452</v>
      </c>
      <c r="G129" s="194"/>
      <c r="H129" s="194"/>
      <c r="I129" s="197"/>
      <c r="J129" s="197"/>
      <c r="K129" s="238">
        <f>BK129</f>
        <v>0</v>
      </c>
      <c r="L129" s="194"/>
      <c r="M129" s="199"/>
      <c r="N129" s="200"/>
      <c r="O129" s="201"/>
      <c r="P129" s="201"/>
      <c r="Q129" s="202">
        <f>SUM(Q130:Q137)</f>
        <v>0</v>
      </c>
      <c r="R129" s="202">
        <f>SUM(R130:R137)</f>
        <v>0</v>
      </c>
      <c r="S129" s="201"/>
      <c r="T129" s="203">
        <f>SUM(T130:T137)</f>
        <v>0</v>
      </c>
      <c r="U129" s="201"/>
      <c r="V129" s="203">
        <f>SUM(V130:V137)</f>
        <v>4.5730200000000005</v>
      </c>
      <c r="W129" s="201"/>
      <c r="X129" s="203">
        <f>SUM(X130:X137)</f>
        <v>0</v>
      </c>
      <c r="Y129" s="204"/>
      <c r="AR129" s="205" t="s">
        <v>86</v>
      </c>
      <c r="AT129" s="206" t="s">
        <v>77</v>
      </c>
      <c r="AU129" s="206" t="s">
        <v>86</v>
      </c>
      <c r="AY129" s="205" t="s">
        <v>218</v>
      </c>
      <c r="BK129" s="207">
        <f>SUM(BK130:BK137)</f>
        <v>0</v>
      </c>
    </row>
    <row r="130" spans="1:65" s="2" customFormat="1" ht="21.75" customHeight="1">
      <c r="A130" s="30"/>
      <c r="B130" s="31"/>
      <c r="C130" s="208" t="s">
        <v>86</v>
      </c>
      <c r="D130" s="208" t="s">
        <v>219</v>
      </c>
      <c r="E130" s="209" t="s">
        <v>453</v>
      </c>
      <c r="F130" s="210" t="s">
        <v>454</v>
      </c>
      <c r="G130" s="211" t="s">
        <v>455</v>
      </c>
      <c r="H130" s="212">
        <v>1</v>
      </c>
      <c r="I130" s="213"/>
      <c r="J130" s="213"/>
      <c r="K130" s="214">
        <f>ROUND(P130*H130,2)</f>
        <v>0</v>
      </c>
      <c r="L130" s="210" t="s">
        <v>1</v>
      </c>
      <c r="M130" s="35"/>
      <c r="N130" s="215" t="s">
        <v>1</v>
      </c>
      <c r="O130" s="216" t="s">
        <v>41</v>
      </c>
      <c r="P130" s="217">
        <f>I130+J130</f>
        <v>0</v>
      </c>
      <c r="Q130" s="217">
        <f>ROUND(I130*H130,2)</f>
        <v>0</v>
      </c>
      <c r="R130" s="217">
        <f>ROUND(J130*H130,2)</f>
        <v>0</v>
      </c>
      <c r="S130" s="66"/>
      <c r="T130" s="218">
        <f>S130*H130</f>
        <v>0</v>
      </c>
      <c r="U130" s="218">
        <v>2.2563399999999998</v>
      </c>
      <c r="V130" s="218">
        <f>U130*H130</f>
        <v>2.2563399999999998</v>
      </c>
      <c r="W130" s="218">
        <v>0</v>
      </c>
      <c r="X130" s="218">
        <f>W130*H130</f>
        <v>0</v>
      </c>
      <c r="Y130" s="219" t="s">
        <v>1</v>
      </c>
      <c r="Z130" s="30"/>
      <c r="AA130" s="30"/>
      <c r="AB130" s="30"/>
      <c r="AC130" s="30"/>
      <c r="AD130" s="30"/>
      <c r="AE130" s="30"/>
      <c r="AR130" s="220" t="s">
        <v>224</v>
      </c>
      <c r="AT130" s="220" t="s">
        <v>219</v>
      </c>
      <c r="AU130" s="220" t="s">
        <v>88</v>
      </c>
      <c r="AY130" s="14" t="s">
        <v>218</v>
      </c>
      <c r="BE130" s="221">
        <f>IF(O130="základní",K130,0)</f>
        <v>0</v>
      </c>
      <c r="BF130" s="221">
        <f>IF(O130="snížená",K130,0)</f>
        <v>0</v>
      </c>
      <c r="BG130" s="221">
        <f>IF(O130="zákl. přenesená",K130,0)</f>
        <v>0</v>
      </c>
      <c r="BH130" s="221">
        <f>IF(O130="sníž. přenesená",K130,0)</f>
        <v>0</v>
      </c>
      <c r="BI130" s="221">
        <f>IF(O130="nulová",K130,0)</f>
        <v>0</v>
      </c>
      <c r="BJ130" s="14" t="s">
        <v>86</v>
      </c>
      <c r="BK130" s="221">
        <f>ROUND(P130*H130,2)</f>
        <v>0</v>
      </c>
      <c r="BL130" s="14" t="s">
        <v>224</v>
      </c>
      <c r="BM130" s="220" t="s">
        <v>456</v>
      </c>
    </row>
    <row r="131" spans="1:65" s="2" customFormat="1" ht="19.5">
      <c r="A131" s="30"/>
      <c r="B131" s="31"/>
      <c r="C131" s="32"/>
      <c r="D131" s="222" t="s">
        <v>226</v>
      </c>
      <c r="E131" s="32"/>
      <c r="F131" s="223" t="s">
        <v>457</v>
      </c>
      <c r="G131" s="32"/>
      <c r="H131" s="32"/>
      <c r="I131" s="120"/>
      <c r="J131" s="120"/>
      <c r="K131" s="32"/>
      <c r="L131" s="32"/>
      <c r="M131" s="35"/>
      <c r="N131" s="224"/>
      <c r="O131" s="225"/>
      <c r="P131" s="66"/>
      <c r="Q131" s="66"/>
      <c r="R131" s="66"/>
      <c r="S131" s="66"/>
      <c r="T131" s="66"/>
      <c r="U131" s="66"/>
      <c r="V131" s="66"/>
      <c r="W131" s="66"/>
      <c r="X131" s="66"/>
      <c r="Y131" s="67"/>
      <c r="Z131" s="30"/>
      <c r="AA131" s="30"/>
      <c r="AB131" s="30"/>
      <c r="AC131" s="30"/>
      <c r="AD131" s="30"/>
      <c r="AE131" s="30"/>
      <c r="AT131" s="14" t="s">
        <v>226</v>
      </c>
      <c r="AU131" s="14" t="s">
        <v>88</v>
      </c>
    </row>
    <row r="132" spans="1:65" s="2" customFormat="1" ht="21.75" customHeight="1">
      <c r="A132" s="30"/>
      <c r="B132" s="31"/>
      <c r="C132" s="208" t="s">
        <v>88</v>
      </c>
      <c r="D132" s="208" t="s">
        <v>219</v>
      </c>
      <c r="E132" s="209" t="s">
        <v>458</v>
      </c>
      <c r="F132" s="210" t="s">
        <v>459</v>
      </c>
      <c r="G132" s="211" t="s">
        <v>460</v>
      </c>
      <c r="H132" s="212">
        <v>2</v>
      </c>
      <c r="I132" s="213"/>
      <c r="J132" s="213"/>
      <c r="K132" s="214">
        <f>ROUND(P132*H132,2)</f>
        <v>0</v>
      </c>
      <c r="L132" s="210" t="s">
        <v>1</v>
      </c>
      <c r="M132" s="35"/>
      <c r="N132" s="215" t="s">
        <v>1</v>
      </c>
      <c r="O132" s="216" t="s">
        <v>41</v>
      </c>
      <c r="P132" s="217">
        <f>I132+J132</f>
        <v>0</v>
      </c>
      <c r="Q132" s="217">
        <f>ROUND(I132*H132,2)</f>
        <v>0</v>
      </c>
      <c r="R132" s="217">
        <f>ROUND(J132*H132,2)</f>
        <v>0</v>
      </c>
      <c r="S132" s="66"/>
      <c r="T132" s="218">
        <f>S132*H132</f>
        <v>0</v>
      </c>
      <c r="U132" s="218">
        <v>2.6339999999999999E-2</v>
      </c>
      <c r="V132" s="218">
        <f>U132*H132</f>
        <v>5.2679999999999998E-2</v>
      </c>
      <c r="W132" s="218">
        <v>0</v>
      </c>
      <c r="X132" s="218">
        <f>W132*H132</f>
        <v>0</v>
      </c>
      <c r="Y132" s="219" t="s">
        <v>1</v>
      </c>
      <c r="Z132" s="30"/>
      <c r="AA132" s="30"/>
      <c r="AB132" s="30"/>
      <c r="AC132" s="30"/>
      <c r="AD132" s="30"/>
      <c r="AE132" s="30"/>
      <c r="AR132" s="220" t="s">
        <v>224</v>
      </c>
      <c r="AT132" s="220" t="s">
        <v>219</v>
      </c>
      <c r="AU132" s="220" t="s">
        <v>88</v>
      </c>
      <c r="AY132" s="14" t="s">
        <v>218</v>
      </c>
      <c r="BE132" s="221">
        <f>IF(O132="základní",K132,0)</f>
        <v>0</v>
      </c>
      <c r="BF132" s="221">
        <f>IF(O132="snížená",K132,0)</f>
        <v>0</v>
      </c>
      <c r="BG132" s="221">
        <f>IF(O132="zákl. přenesená",K132,0)</f>
        <v>0</v>
      </c>
      <c r="BH132" s="221">
        <f>IF(O132="sníž. přenesená",K132,0)</f>
        <v>0</v>
      </c>
      <c r="BI132" s="221">
        <f>IF(O132="nulová",K132,0)</f>
        <v>0</v>
      </c>
      <c r="BJ132" s="14" t="s">
        <v>86</v>
      </c>
      <c r="BK132" s="221">
        <f>ROUND(P132*H132,2)</f>
        <v>0</v>
      </c>
      <c r="BL132" s="14" t="s">
        <v>224</v>
      </c>
      <c r="BM132" s="220" t="s">
        <v>461</v>
      </c>
    </row>
    <row r="133" spans="1:65" s="2" customFormat="1" ht="29.25">
      <c r="A133" s="30"/>
      <c r="B133" s="31"/>
      <c r="C133" s="32"/>
      <c r="D133" s="222" t="s">
        <v>226</v>
      </c>
      <c r="E133" s="32"/>
      <c r="F133" s="223" t="s">
        <v>462</v>
      </c>
      <c r="G133" s="32"/>
      <c r="H133" s="32"/>
      <c r="I133" s="120"/>
      <c r="J133" s="120"/>
      <c r="K133" s="32"/>
      <c r="L133" s="32"/>
      <c r="M133" s="35"/>
      <c r="N133" s="224"/>
      <c r="O133" s="225"/>
      <c r="P133" s="66"/>
      <c r="Q133" s="66"/>
      <c r="R133" s="66"/>
      <c r="S133" s="66"/>
      <c r="T133" s="66"/>
      <c r="U133" s="66"/>
      <c r="V133" s="66"/>
      <c r="W133" s="66"/>
      <c r="X133" s="66"/>
      <c r="Y133" s="67"/>
      <c r="Z133" s="30"/>
      <c r="AA133" s="30"/>
      <c r="AB133" s="30"/>
      <c r="AC133" s="30"/>
      <c r="AD133" s="30"/>
      <c r="AE133" s="30"/>
      <c r="AT133" s="14" t="s">
        <v>226</v>
      </c>
      <c r="AU133" s="14" t="s">
        <v>88</v>
      </c>
    </row>
    <row r="134" spans="1:65" s="2" customFormat="1" ht="16.5" customHeight="1">
      <c r="A134" s="30"/>
      <c r="B134" s="31"/>
      <c r="C134" s="226" t="s">
        <v>231</v>
      </c>
      <c r="D134" s="226" t="s">
        <v>232</v>
      </c>
      <c r="E134" s="227" t="s">
        <v>463</v>
      </c>
      <c r="F134" s="228" t="s">
        <v>464</v>
      </c>
      <c r="G134" s="229" t="s">
        <v>455</v>
      </c>
      <c r="H134" s="230">
        <v>1</v>
      </c>
      <c r="I134" s="231"/>
      <c r="J134" s="232"/>
      <c r="K134" s="233">
        <f>ROUND(P134*H134,2)</f>
        <v>0</v>
      </c>
      <c r="L134" s="228" t="s">
        <v>1</v>
      </c>
      <c r="M134" s="234"/>
      <c r="N134" s="235" t="s">
        <v>1</v>
      </c>
      <c r="O134" s="216" t="s">
        <v>41</v>
      </c>
      <c r="P134" s="217">
        <f>I134+J134</f>
        <v>0</v>
      </c>
      <c r="Q134" s="217">
        <f>ROUND(I134*H134,2)</f>
        <v>0</v>
      </c>
      <c r="R134" s="217">
        <f>ROUND(J134*H134,2)</f>
        <v>0</v>
      </c>
      <c r="S134" s="66"/>
      <c r="T134" s="218">
        <f>S134*H134</f>
        <v>0</v>
      </c>
      <c r="U134" s="218">
        <v>2.234</v>
      </c>
      <c r="V134" s="218">
        <f>U134*H134</f>
        <v>2.234</v>
      </c>
      <c r="W134" s="218">
        <v>0</v>
      </c>
      <c r="X134" s="218">
        <f>W134*H134</f>
        <v>0</v>
      </c>
      <c r="Y134" s="219" t="s">
        <v>1</v>
      </c>
      <c r="Z134" s="30"/>
      <c r="AA134" s="30"/>
      <c r="AB134" s="30"/>
      <c r="AC134" s="30"/>
      <c r="AD134" s="30"/>
      <c r="AE134" s="30"/>
      <c r="AR134" s="220" t="s">
        <v>235</v>
      </c>
      <c r="AT134" s="220" t="s">
        <v>232</v>
      </c>
      <c r="AU134" s="220" t="s">
        <v>88</v>
      </c>
      <c r="AY134" s="14" t="s">
        <v>218</v>
      </c>
      <c r="BE134" s="221">
        <f>IF(O134="základní",K134,0)</f>
        <v>0</v>
      </c>
      <c r="BF134" s="221">
        <f>IF(O134="snížená",K134,0)</f>
        <v>0</v>
      </c>
      <c r="BG134" s="221">
        <f>IF(O134="zákl. přenesená",K134,0)</f>
        <v>0</v>
      </c>
      <c r="BH134" s="221">
        <f>IF(O134="sníž. přenesená",K134,0)</f>
        <v>0</v>
      </c>
      <c r="BI134" s="221">
        <f>IF(O134="nulová",K134,0)</f>
        <v>0</v>
      </c>
      <c r="BJ134" s="14" t="s">
        <v>86</v>
      </c>
      <c r="BK134" s="221">
        <f>ROUND(P134*H134,2)</f>
        <v>0</v>
      </c>
      <c r="BL134" s="14" t="s">
        <v>224</v>
      </c>
      <c r="BM134" s="220" t="s">
        <v>465</v>
      </c>
    </row>
    <row r="135" spans="1:65" s="2" customFormat="1" ht="11.25">
      <c r="A135" s="30"/>
      <c r="B135" s="31"/>
      <c r="C135" s="32"/>
      <c r="D135" s="222" t="s">
        <v>226</v>
      </c>
      <c r="E135" s="32"/>
      <c r="F135" s="223" t="s">
        <v>464</v>
      </c>
      <c r="G135" s="32"/>
      <c r="H135" s="32"/>
      <c r="I135" s="120"/>
      <c r="J135" s="120"/>
      <c r="K135" s="32"/>
      <c r="L135" s="32"/>
      <c r="M135" s="35"/>
      <c r="N135" s="224"/>
      <c r="O135" s="225"/>
      <c r="P135" s="66"/>
      <c r="Q135" s="66"/>
      <c r="R135" s="66"/>
      <c r="S135" s="66"/>
      <c r="T135" s="66"/>
      <c r="U135" s="66"/>
      <c r="V135" s="66"/>
      <c r="W135" s="66"/>
      <c r="X135" s="66"/>
      <c r="Y135" s="67"/>
      <c r="Z135" s="30"/>
      <c r="AA135" s="30"/>
      <c r="AB135" s="30"/>
      <c r="AC135" s="30"/>
      <c r="AD135" s="30"/>
      <c r="AE135" s="30"/>
      <c r="AT135" s="14" t="s">
        <v>226</v>
      </c>
      <c r="AU135" s="14" t="s">
        <v>88</v>
      </c>
    </row>
    <row r="136" spans="1:65" s="2" customFormat="1" ht="21.75" customHeight="1">
      <c r="A136" s="30"/>
      <c r="B136" s="31"/>
      <c r="C136" s="226" t="s">
        <v>224</v>
      </c>
      <c r="D136" s="226" t="s">
        <v>232</v>
      </c>
      <c r="E136" s="227" t="s">
        <v>466</v>
      </c>
      <c r="F136" s="228" t="s">
        <v>467</v>
      </c>
      <c r="G136" s="229" t="s">
        <v>460</v>
      </c>
      <c r="H136" s="230">
        <v>2</v>
      </c>
      <c r="I136" s="231"/>
      <c r="J136" s="232"/>
      <c r="K136" s="233">
        <f>ROUND(P136*H136,2)</f>
        <v>0</v>
      </c>
      <c r="L136" s="228" t="s">
        <v>1</v>
      </c>
      <c r="M136" s="234"/>
      <c r="N136" s="235" t="s">
        <v>1</v>
      </c>
      <c r="O136" s="216" t="s">
        <v>41</v>
      </c>
      <c r="P136" s="217">
        <f>I136+J136</f>
        <v>0</v>
      </c>
      <c r="Q136" s="217">
        <f>ROUND(I136*H136,2)</f>
        <v>0</v>
      </c>
      <c r="R136" s="217">
        <f>ROUND(J136*H136,2)</f>
        <v>0</v>
      </c>
      <c r="S136" s="66"/>
      <c r="T136" s="218">
        <f>S136*H136</f>
        <v>0</v>
      </c>
      <c r="U136" s="218">
        <v>1.4999999999999999E-2</v>
      </c>
      <c r="V136" s="218">
        <f>U136*H136</f>
        <v>0.03</v>
      </c>
      <c r="W136" s="218">
        <v>0</v>
      </c>
      <c r="X136" s="218">
        <f>W136*H136</f>
        <v>0</v>
      </c>
      <c r="Y136" s="219" t="s">
        <v>1</v>
      </c>
      <c r="Z136" s="30"/>
      <c r="AA136" s="30"/>
      <c r="AB136" s="30"/>
      <c r="AC136" s="30"/>
      <c r="AD136" s="30"/>
      <c r="AE136" s="30"/>
      <c r="AR136" s="220" t="s">
        <v>235</v>
      </c>
      <c r="AT136" s="220" t="s">
        <v>232</v>
      </c>
      <c r="AU136" s="220" t="s">
        <v>88</v>
      </c>
      <c r="AY136" s="14" t="s">
        <v>218</v>
      </c>
      <c r="BE136" s="221">
        <f>IF(O136="základní",K136,0)</f>
        <v>0</v>
      </c>
      <c r="BF136" s="221">
        <f>IF(O136="snížená",K136,0)</f>
        <v>0</v>
      </c>
      <c r="BG136" s="221">
        <f>IF(O136="zákl. přenesená",K136,0)</f>
        <v>0</v>
      </c>
      <c r="BH136" s="221">
        <f>IF(O136="sníž. přenesená",K136,0)</f>
        <v>0</v>
      </c>
      <c r="BI136" s="221">
        <f>IF(O136="nulová",K136,0)</f>
        <v>0</v>
      </c>
      <c r="BJ136" s="14" t="s">
        <v>86</v>
      </c>
      <c r="BK136" s="221">
        <f>ROUND(P136*H136,2)</f>
        <v>0</v>
      </c>
      <c r="BL136" s="14" t="s">
        <v>224</v>
      </c>
      <c r="BM136" s="220" t="s">
        <v>468</v>
      </c>
    </row>
    <row r="137" spans="1:65" s="2" customFormat="1" ht="19.5">
      <c r="A137" s="30"/>
      <c r="B137" s="31"/>
      <c r="C137" s="32"/>
      <c r="D137" s="222" t="s">
        <v>226</v>
      </c>
      <c r="E137" s="32"/>
      <c r="F137" s="223" t="s">
        <v>467</v>
      </c>
      <c r="G137" s="32"/>
      <c r="H137" s="32"/>
      <c r="I137" s="120"/>
      <c r="J137" s="120"/>
      <c r="K137" s="32"/>
      <c r="L137" s="32"/>
      <c r="M137" s="35"/>
      <c r="N137" s="224"/>
      <c r="O137" s="225"/>
      <c r="P137" s="66"/>
      <c r="Q137" s="66"/>
      <c r="R137" s="66"/>
      <c r="S137" s="66"/>
      <c r="T137" s="66"/>
      <c r="U137" s="66"/>
      <c r="V137" s="66"/>
      <c r="W137" s="66"/>
      <c r="X137" s="66"/>
      <c r="Y137" s="67"/>
      <c r="Z137" s="30"/>
      <c r="AA137" s="30"/>
      <c r="AB137" s="30"/>
      <c r="AC137" s="30"/>
      <c r="AD137" s="30"/>
      <c r="AE137" s="30"/>
      <c r="AT137" s="14" t="s">
        <v>226</v>
      </c>
      <c r="AU137" s="14" t="s">
        <v>88</v>
      </c>
    </row>
    <row r="138" spans="1:65" s="12" customFormat="1" ht="22.9" customHeight="1">
      <c r="B138" s="193"/>
      <c r="C138" s="194"/>
      <c r="D138" s="195" t="s">
        <v>77</v>
      </c>
      <c r="E138" s="237" t="s">
        <v>265</v>
      </c>
      <c r="F138" s="237" t="s">
        <v>469</v>
      </c>
      <c r="G138" s="194"/>
      <c r="H138" s="194"/>
      <c r="I138" s="197"/>
      <c r="J138" s="197"/>
      <c r="K138" s="238">
        <f>BK138</f>
        <v>0</v>
      </c>
      <c r="L138" s="194"/>
      <c r="M138" s="199"/>
      <c r="N138" s="200"/>
      <c r="O138" s="201"/>
      <c r="P138" s="201"/>
      <c r="Q138" s="202">
        <f>SUM(Q139:Q141)</f>
        <v>0</v>
      </c>
      <c r="R138" s="202">
        <f>SUM(R139:R141)</f>
        <v>0</v>
      </c>
      <c r="S138" s="201"/>
      <c r="T138" s="203">
        <f>SUM(T139:T141)</f>
        <v>0</v>
      </c>
      <c r="U138" s="201"/>
      <c r="V138" s="203">
        <f>SUM(V139:V141)</f>
        <v>0</v>
      </c>
      <c r="W138" s="201"/>
      <c r="X138" s="203">
        <f>SUM(X139:X141)</f>
        <v>2</v>
      </c>
      <c r="Y138" s="204"/>
      <c r="AR138" s="205" t="s">
        <v>86</v>
      </c>
      <c r="AT138" s="206" t="s">
        <v>77</v>
      </c>
      <c r="AU138" s="206" t="s">
        <v>86</v>
      </c>
      <c r="AY138" s="205" t="s">
        <v>218</v>
      </c>
      <c r="BK138" s="207">
        <f>SUM(BK139:BK141)</f>
        <v>0</v>
      </c>
    </row>
    <row r="139" spans="1:65" s="2" customFormat="1" ht="16.5" customHeight="1">
      <c r="A139" s="30"/>
      <c r="B139" s="31"/>
      <c r="C139" s="208" t="s">
        <v>246</v>
      </c>
      <c r="D139" s="208" t="s">
        <v>219</v>
      </c>
      <c r="E139" s="209" t="s">
        <v>470</v>
      </c>
      <c r="F139" s="210" t="s">
        <v>471</v>
      </c>
      <c r="G139" s="211" t="s">
        <v>455</v>
      </c>
      <c r="H139" s="212">
        <v>1</v>
      </c>
      <c r="I139" s="213"/>
      <c r="J139" s="213"/>
      <c r="K139" s="214">
        <f>ROUND(P139*H139,2)</f>
        <v>0</v>
      </c>
      <c r="L139" s="210" t="s">
        <v>1</v>
      </c>
      <c r="M139" s="35"/>
      <c r="N139" s="215" t="s">
        <v>1</v>
      </c>
      <c r="O139" s="216" t="s">
        <v>41</v>
      </c>
      <c r="P139" s="217">
        <f>I139+J139</f>
        <v>0</v>
      </c>
      <c r="Q139" s="217">
        <f>ROUND(I139*H139,2)</f>
        <v>0</v>
      </c>
      <c r="R139" s="217">
        <f>ROUND(J139*H139,2)</f>
        <v>0</v>
      </c>
      <c r="S139" s="66"/>
      <c r="T139" s="218">
        <f>S139*H139</f>
        <v>0</v>
      </c>
      <c r="U139" s="218">
        <v>0</v>
      </c>
      <c r="V139" s="218">
        <f>U139*H139</f>
        <v>0</v>
      </c>
      <c r="W139" s="218">
        <v>2</v>
      </c>
      <c r="X139" s="218">
        <f>W139*H139</f>
        <v>2</v>
      </c>
      <c r="Y139" s="219" t="s">
        <v>1</v>
      </c>
      <c r="Z139" s="30"/>
      <c r="AA139" s="30"/>
      <c r="AB139" s="30"/>
      <c r="AC139" s="30"/>
      <c r="AD139" s="30"/>
      <c r="AE139" s="30"/>
      <c r="AR139" s="220" t="s">
        <v>224</v>
      </c>
      <c r="AT139" s="220" t="s">
        <v>219</v>
      </c>
      <c r="AU139" s="220" t="s">
        <v>88</v>
      </c>
      <c r="AY139" s="14" t="s">
        <v>218</v>
      </c>
      <c r="BE139" s="221">
        <f>IF(O139="základní",K139,0)</f>
        <v>0</v>
      </c>
      <c r="BF139" s="221">
        <f>IF(O139="snížená",K139,0)</f>
        <v>0</v>
      </c>
      <c r="BG139" s="221">
        <f>IF(O139="zákl. přenesená",K139,0)</f>
        <v>0</v>
      </c>
      <c r="BH139" s="221">
        <f>IF(O139="sníž. přenesená",K139,0)</f>
        <v>0</v>
      </c>
      <c r="BI139" s="221">
        <f>IF(O139="nulová",K139,0)</f>
        <v>0</v>
      </c>
      <c r="BJ139" s="14" t="s">
        <v>86</v>
      </c>
      <c r="BK139" s="221">
        <f>ROUND(P139*H139,2)</f>
        <v>0</v>
      </c>
      <c r="BL139" s="14" t="s">
        <v>224</v>
      </c>
      <c r="BM139" s="220" t="s">
        <v>472</v>
      </c>
    </row>
    <row r="140" spans="1:65" s="2" customFormat="1" ht="11.25">
      <c r="A140" s="30"/>
      <c r="B140" s="31"/>
      <c r="C140" s="32"/>
      <c r="D140" s="222" t="s">
        <v>226</v>
      </c>
      <c r="E140" s="32"/>
      <c r="F140" s="223" t="s">
        <v>473</v>
      </c>
      <c r="G140" s="32"/>
      <c r="H140" s="32"/>
      <c r="I140" s="120"/>
      <c r="J140" s="120"/>
      <c r="K140" s="32"/>
      <c r="L140" s="32"/>
      <c r="M140" s="35"/>
      <c r="N140" s="224"/>
      <c r="O140" s="225"/>
      <c r="P140" s="66"/>
      <c r="Q140" s="66"/>
      <c r="R140" s="66"/>
      <c r="S140" s="66"/>
      <c r="T140" s="66"/>
      <c r="U140" s="66"/>
      <c r="V140" s="66"/>
      <c r="W140" s="66"/>
      <c r="X140" s="66"/>
      <c r="Y140" s="67"/>
      <c r="Z140" s="30"/>
      <c r="AA140" s="30"/>
      <c r="AB140" s="30"/>
      <c r="AC140" s="30"/>
      <c r="AD140" s="30"/>
      <c r="AE140" s="30"/>
      <c r="AT140" s="14" t="s">
        <v>226</v>
      </c>
      <c r="AU140" s="14" t="s">
        <v>88</v>
      </c>
    </row>
    <row r="141" spans="1:65" s="2" customFormat="1" ht="19.5">
      <c r="A141" s="30"/>
      <c r="B141" s="31"/>
      <c r="C141" s="32"/>
      <c r="D141" s="222" t="s">
        <v>237</v>
      </c>
      <c r="E141" s="32"/>
      <c r="F141" s="236" t="s">
        <v>474</v>
      </c>
      <c r="G141" s="32"/>
      <c r="H141" s="32"/>
      <c r="I141" s="120"/>
      <c r="J141" s="120"/>
      <c r="K141" s="32"/>
      <c r="L141" s="32"/>
      <c r="M141" s="35"/>
      <c r="N141" s="224"/>
      <c r="O141" s="225"/>
      <c r="P141" s="66"/>
      <c r="Q141" s="66"/>
      <c r="R141" s="66"/>
      <c r="S141" s="66"/>
      <c r="T141" s="66"/>
      <c r="U141" s="66"/>
      <c r="V141" s="66"/>
      <c r="W141" s="66"/>
      <c r="X141" s="66"/>
      <c r="Y141" s="67"/>
      <c r="Z141" s="30"/>
      <c r="AA141" s="30"/>
      <c r="AB141" s="30"/>
      <c r="AC141" s="30"/>
      <c r="AD141" s="30"/>
      <c r="AE141" s="30"/>
      <c r="AT141" s="14" t="s">
        <v>237</v>
      </c>
      <c r="AU141" s="14" t="s">
        <v>88</v>
      </c>
    </row>
    <row r="142" spans="1:65" s="12" customFormat="1" ht="25.9" customHeight="1">
      <c r="B142" s="193"/>
      <c r="C142" s="194"/>
      <c r="D142" s="195" t="s">
        <v>77</v>
      </c>
      <c r="E142" s="196" t="s">
        <v>475</v>
      </c>
      <c r="F142" s="196" t="s">
        <v>476</v>
      </c>
      <c r="G142" s="194"/>
      <c r="H142" s="194"/>
      <c r="I142" s="197"/>
      <c r="J142" s="197"/>
      <c r="K142" s="198">
        <f>BK142</f>
        <v>0</v>
      </c>
      <c r="L142" s="194"/>
      <c r="M142" s="199"/>
      <c r="N142" s="200"/>
      <c r="O142" s="201"/>
      <c r="P142" s="201"/>
      <c r="Q142" s="202">
        <f>Q143+Q167</f>
        <v>0</v>
      </c>
      <c r="R142" s="202">
        <f>R143+R167</f>
        <v>0</v>
      </c>
      <c r="S142" s="201"/>
      <c r="T142" s="203">
        <f>T143+T167</f>
        <v>0</v>
      </c>
      <c r="U142" s="201"/>
      <c r="V142" s="203">
        <f>V143+V167</f>
        <v>2.9780000000000001E-2</v>
      </c>
      <c r="W142" s="201"/>
      <c r="X142" s="203">
        <f>X143+X167</f>
        <v>0</v>
      </c>
      <c r="Y142" s="204"/>
      <c r="AR142" s="205" t="s">
        <v>88</v>
      </c>
      <c r="AT142" s="206" t="s">
        <v>77</v>
      </c>
      <c r="AU142" s="206" t="s">
        <v>78</v>
      </c>
      <c r="AY142" s="205" t="s">
        <v>218</v>
      </c>
      <c r="BK142" s="207">
        <f>BK143+BK167</f>
        <v>0</v>
      </c>
    </row>
    <row r="143" spans="1:65" s="12" customFormat="1" ht="22.9" customHeight="1">
      <c r="B143" s="193"/>
      <c r="C143" s="194"/>
      <c r="D143" s="195" t="s">
        <v>77</v>
      </c>
      <c r="E143" s="237" t="s">
        <v>477</v>
      </c>
      <c r="F143" s="237" t="s">
        <v>478</v>
      </c>
      <c r="G143" s="194"/>
      <c r="H143" s="194"/>
      <c r="I143" s="197"/>
      <c r="J143" s="197"/>
      <c r="K143" s="238">
        <f>BK143</f>
        <v>0</v>
      </c>
      <c r="L143" s="194"/>
      <c r="M143" s="199"/>
      <c r="N143" s="200"/>
      <c r="O143" s="201"/>
      <c r="P143" s="201"/>
      <c r="Q143" s="202">
        <f>SUM(Q144:Q166)</f>
        <v>0</v>
      </c>
      <c r="R143" s="202">
        <f>SUM(R144:R166)</f>
        <v>0</v>
      </c>
      <c r="S143" s="201"/>
      <c r="T143" s="203">
        <f>SUM(T144:T166)</f>
        <v>0</v>
      </c>
      <c r="U143" s="201"/>
      <c r="V143" s="203">
        <f>SUM(V144:V166)</f>
        <v>0</v>
      </c>
      <c r="W143" s="201"/>
      <c r="X143" s="203">
        <f>SUM(X144:X166)</f>
        <v>0</v>
      </c>
      <c r="Y143" s="204"/>
      <c r="AR143" s="205" t="s">
        <v>88</v>
      </c>
      <c r="AT143" s="206" t="s">
        <v>77</v>
      </c>
      <c r="AU143" s="206" t="s">
        <v>86</v>
      </c>
      <c r="AY143" s="205" t="s">
        <v>218</v>
      </c>
      <c r="BK143" s="207">
        <f>SUM(BK144:BK166)</f>
        <v>0</v>
      </c>
    </row>
    <row r="144" spans="1:65" s="2" customFormat="1" ht="16.5" customHeight="1">
      <c r="A144" s="30"/>
      <c r="B144" s="31"/>
      <c r="C144" s="208" t="s">
        <v>254</v>
      </c>
      <c r="D144" s="208" t="s">
        <v>219</v>
      </c>
      <c r="E144" s="209" t="s">
        <v>479</v>
      </c>
      <c r="F144" s="210" t="s">
        <v>480</v>
      </c>
      <c r="G144" s="211" t="s">
        <v>222</v>
      </c>
      <c r="H144" s="212">
        <v>1</v>
      </c>
      <c r="I144" s="213"/>
      <c r="J144" s="213"/>
      <c r="K144" s="214">
        <f>ROUND(P144*H144,2)</f>
        <v>0</v>
      </c>
      <c r="L144" s="210" t="s">
        <v>1</v>
      </c>
      <c r="M144" s="35"/>
      <c r="N144" s="215" t="s">
        <v>1</v>
      </c>
      <c r="O144" s="216" t="s">
        <v>41</v>
      </c>
      <c r="P144" s="217">
        <f>I144+J144</f>
        <v>0</v>
      </c>
      <c r="Q144" s="217">
        <f>ROUND(I144*H144,2)</f>
        <v>0</v>
      </c>
      <c r="R144" s="217">
        <f>ROUND(J144*H144,2)</f>
        <v>0</v>
      </c>
      <c r="S144" s="66"/>
      <c r="T144" s="218">
        <f>S144*H144</f>
        <v>0</v>
      </c>
      <c r="U144" s="218">
        <v>0</v>
      </c>
      <c r="V144" s="218">
        <f>U144*H144</f>
        <v>0</v>
      </c>
      <c r="W144" s="218">
        <v>0</v>
      </c>
      <c r="X144" s="218">
        <f>W144*H144</f>
        <v>0</v>
      </c>
      <c r="Y144" s="219" t="s">
        <v>1</v>
      </c>
      <c r="Z144" s="30"/>
      <c r="AA144" s="30"/>
      <c r="AB144" s="30"/>
      <c r="AC144" s="30"/>
      <c r="AD144" s="30"/>
      <c r="AE144" s="30"/>
      <c r="AR144" s="220" t="s">
        <v>481</v>
      </c>
      <c r="AT144" s="220" t="s">
        <v>219</v>
      </c>
      <c r="AU144" s="220" t="s">
        <v>88</v>
      </c>
      <c r="AY144" s="14" t="s">
        <v>218</v>
      </c>
      <c r="BE144" s="221">
        <f>IF(O144="základní",K144,0)</f>
        <v>0</v>
      </c>
      <c r="BF144" s="221">
        <f>IF(O144="snížená",K144,0)</f>
        <v>0</v>
      </c>
      <c r="BG144" s="221">
        <f>IF(O144="zákl. přenesená",K144,0)</f>
        <v>0</v>
      </c>
      <c r="BH144" s="221">
        <f>IF(O144="sníž. přenesená",K144,0)</f>
        <v>0</v>
      </c>
      <c r="BI144" s="221">
        <f>IF(O144="nulová",K144,0)</f>
        <v>0</v>
      </c>
      <c r="BJ144" s="14" t="s">
        <v>86</v>
      </c>
      <c r="BK144" s="221">
        <f>ROUND(P144*H144,2)</f>
        <v>0</v>
      </c>
      <c r="BL144" s="14" t="s">
        <v>481</v>
      </c>
      <c r="BM144" s="220" t="s">
        <v>482</v>
      </c>
    </row>
    <row r="145" spans="1:65" s="2" customFormat="1" ht="19.5">
      <c r="A145" s="30"/>
      <c r="B145" s="31"/>
      <c r="C145" s="32"/>
      <c r="D145" s="222" t="s">
        <v>226</v>
      </c>
      <c r="E145" s="32"/>
      <c r="F145" s="223" t="s">
        <v>483</v>
      </c>
      <c r="G145" s="32"/>
      <c r="H145" s="32"/>
      <c r="I145" s="120"/>
      <c r="J145" s="120"/>
      <c r="K145" s="32"/>
      <c r="L145" s="32"/>
      <c r="M145" s="35"/>
      <c r="N145" s="224"/>
      <c r="O145" s="225"/>
      <c r="P145" s="66"/>
      <c r="Q145" s="66"/>
      <c r="R145" s="66"/>
      <c r="S145" s="66"/>
      <c r="T145" s="66"/>
      <c r="U145" s="66"/>
      <c r="V145" s="66"/>
      <c r="W145" s="66"/>
      <c r="X145" s="66"/>
      <c r="Y145" s="67"/>
      <c r="Z145" s="30"/>
      <c r="AA145" s="30"/>
      <c r="AB145" s="30"/>
      <c r="AC145" s="30"/>
      <c r="AD145" s="30"/>
      <c r="AE145" s="30"/>
      <c r="AT145" s="14" t="s">
        <v>226</v>
      </c>
      <c r="AU145" s="14" t="s">
        <v>88</v>
      </c>
    </row>
    <row r="146" spans="1:65" s="2" customFormat="1" ht="21.75" customHeight="1">
      <c r="A146" s="30"/>
      <c r="B146" s="31"/>
      <c r="C146" s="208" t="s">
        <v>257</v>
      </c>
      <c r="D146" s="208" t="s">
        <v>219</v>
      </c>
      <c r="E146" s="209" t="s">
        <v>484</v>
      </c>
      <c r="F146" s="210" t="s">
        <v>485</v>
      </c>
      <c r="G146" s="211" t="s">
        <v>486</v>
      </c>
      <c r="H146" s="212">
        <v>10</v>
      </c>
      <c r="I146" s="213"/>
      <c r="J146" s="213"/>
      <c r="K146" s="214">
        <f>ROUND(P146*H146,2)</f>
        <v>0</v>
      </c>
      <c r="L146" s="210" t="s">
        <v>223</v>
      </c>
      <c r="M146" s="35"/>
      <c r="N146" s="215" t="s">
        <v>1</v>
      </c>
      <c r="O146" s="216" t="s">
        <v>41</v>
      </c>
      <c r="P146" s="217">
        <f>I146+J146</f>
        <v>0</v>
      </c>
      <c r="Q146" s="217">
        <f>ROUND(I146*H146,2)</f>
        <v>0</v>
      </c>
      <c r="R146" s="217">
        <f>ROUND(J146*H146,2)</f>
        <v>0</v>
      </c>
      <c r="S146" s="66"/>
      <c r="T146" s="218">
        <f>S146*H146</f>
        <v>0</v>
      </c>
      <c r="U146" s="218">
        <v>0</v>
      </c>
      <c r="V146" s="218">
        <f>U146*H146</f>
        <v>0</v>
      </c>
      <c r="W146" s="218">
        <v>0</v>
      </c>
      <c r="X146" s="218">
        <f>W146*H146</f>
        <v>0</v>
      </c>
      <c r="Y146" s="219" t="s">
        <v>1</v>
      </c>
      <c r="Z146" s="30"/>
      <c r="AA146" s="30"/>
      <c r="AB146" s="30"/>
      <c r="AC146" s="30"/>
      <c r="AD146" s="30"/>
      <c r="AE146" s="30"/>
      <c r="AR146" s="220" t="s">
        <v>281</v>
      </c>
      <c r="AT146" s="220" t="s">
        <v>219</v>
      </c>
      <c r="AU146" s="220" t="s">
        <v>88</v>
      </c>
      <c r="AY146" s="14" t="s">
        <v>218</v>
      </c>
      <c r="BE146" s="221">
        <f>IF(O146="základní",K146,0)</f>
        <v>0</v>
      </c>
      <c r="BF146" s="221">
        <f>IF(O146="snížená",K146,0)</f>
        <v>0</v>
      </c>
      <c r="BG146" s="221">
        <f>IF(O146="zákl. přenesená",K146,0)</f>
        <v>0</v>
      </c>
      <c r="BH146" s="221">
        <f>IF(O146="sníž. přenesená",K146,0)</f>
        <v>0</v>
      </c>
      <c r="BI146" s="221">
        <f>IF(O146="nulová",K146,0)</f>
        <v>0</v>
      </c>
      <c r="BJ146" s="14" t="s">
        <v>86</v>
      </c>
      <c r="BK146" s="221">
        <f>ROUND(P146*H146,2)</f>
        <v>0</v>
      </c>
      <c r="BL146" s="14" t="s">
        <v>281</v>
      </c>
      <c r="BM146" s="220" t="s">
        <v>487</v>
      </c>
    </row>
    <row r="147" spans="1:65" s="2" customFormat="1" ht="19.5">
      <c r="A147" s="30"/>
      <c r="B147" s="31"/>
      <c r="C147" s="32"/>
      <c r="D147" s="222" t="s">
        <v>226</v>
      </c>
      <c r="E147" s="32"/>
      <c r="F147" s="223" t="s">
        <v>488</v>
      </c>
      <c r="G147" s="32"/>
      <c r="H147" s="32"/>
      <c r="I147" s="120"/>
      <c r="J147" s="120"/>
      <c r="K147" s="32"/>
      <c r="L147" s="32"/>
      <c r="M147" s="35"/>
      <c r="N147" s="224"/>
      <c r="O147" s="225"/>
      <c r="P147" s="66"/>
      <c r="Q147" s="66"/>
      <c r="R147" s="66"/>
      <c r="S147" s="66"/>
      <c r="T147" s="66"/>
      <c r="U147" s="66"/>
      <c r="V147" s="66"/>
      <c r="W147" s="66"/>
      <c r="X147" s="66"/>
      <c r="Y147" s="67"/>
      <c r="Z147" s="30"/>
      <c r="AA147" s="30"/>
      <c r="AB147" s="30"/>
      <c r="AC147" s="30"/>
      <c r="AD147" s="30"/>
      <c r="AE147" s="30"/>
      <c r="AT147" s="14" t="s">
        <v>226</v>
      </c>
      <c r="AU147" s="14" t="s">
        <v>88</v>
      </c>
    </row>
    <row r="148" spans="1:65" s="2" customFormat="1" ht="33" customHeight="1">
      <c r="A148" s="30"/>
      <c r="B148" s="31"/>
      <c r="C148" s="208" t="s">
        <v>235</v>
      </c>
      <c r="D148" s="208" t="s">
        <v>219</v>
      </c>
      <c r="E148" s="209" t="s">
        <v>489</v>
      </c>
      <c r="F148" s="210" t="s">
        <v>490</v>
      </c>
      <c r="G148" s="211" t="s">
        <v>222</v>
      </c>
      <c r="H148" s="212">
        <v>2</v>
      </c>
      <c r="I148" s="213"/>
      <c r="J148" s="213"/>
      <c r="K148" s="214">
        <f>ROUND(P148*H148,2)</f>
        <v>0</v>
      </c>
      <c r="L148" s="210" t="s">
        <v>223</v>
      </c>
      <c r="M148" s="35"/>
      <c r="N148" s="215" t="s">
        <v>1</v>
      </c>
      <c r="O148" s="216" t="s">
        <v>41</v>
      </c>
      <c r="P148" s="217">
        <f>I148+J148</f>
        <v>0</v>
      </c>
      <c r="Q148" s="217">
        <f>ROUND(I148*H148,2)</f>
        <v>0</v>
      </c>
      <c r="R148" s="217">
        <f>ROUND(J148*H148,2)</f>
        <v>0</v>
      </c>
      <c r="S148" s="66"/>
      <c r="T148" s="218">
        <f>S148*H148</f>
        <v>0</v>
      </c>
      <c r="U148" s="218">
        <v>0</v>
      </c>
      <c r="V148" s="218">
        <f>U148*H148</f>
        <v>0</v>
      </c>
      <c r="W148" s="218">
        <v>0</v>
      </c>
      <c r="X148" s="218">
        <f>W148*H148</f>
        <v>0</v>
      </c>
      <c r="Y148" s="219" t="s">
        <v>1</v>
      </c>
      <c r="Z148" s="30"/>
      <c r="AA148" s="30"/>
      <c r="AB148" s="30"/>
      <c r="AC148" s="30"/>
      <c r="AD148" s="30"/>
      <c r="AE148" s="30"/>
      <c r="AR148" s="220" t="s">
        <v>281</v>
      </c>
      <c r="AT148" s="220" t="s">
        <v>219</v>
      </c>
      <c r="AU148" s="220" t="s">
        <v>88</v>
      </c>
      <c r="AY148" s="14" t="s">
        <v>218</v>
      </c>
      <c r="BE148" s="221">
        <f>IF(O148="základní",K148,0)</f>
        <v>0</v>
      </c>
      <c r="BF148" s="221">
        <f>IF(O148="snížená",K148,0)</f>
        <v>0</v>
      </c>
      <c r="BG148" s="221">
        <f>IF(O148="zákl. přenesená",K148,0)</f>
        <v>0</v>
      </c>
      <c r="BH148" s="221">
        <f>IF(O148="sníž. přenesená",K148,0)</f>
        <v>0</v>
      </c>
      <c r="BI148" s="221">
        <f>IF(O148="nulová",K148,0)</f>
        <v>0</v>
      </c>
      <c r="BJ148" s="14" t="s">
        <v>86</v>
      </c>
      <c r="BK148" s="221">
        <f>ROUND(P148*H148,2)</f>
        <v>0</v>
      </c>
      <c r="BL148" s="14" t="s">
        <v>281</v>
      </c>
      <c r="BM148" s="220" t="s">
        <v>491</v>
      </c>
    </row>
    <row r="149" spans="1:65" s="2" customFormat="1" ht="48.75">
      <c r="A149" s="30"/>
      <c r="B149" s="31"/>
      <c r="C149" s="32"/>
      <c r="D149" s="222" t="s">
        <v>226</v>
      </c>
      <c r="E149" s="32"/>
      <c r="F149" s="223" t="s">
        <v>492</v>
      </c>
      <c r="G149" s="32"/>
      <c r="H149" s="32"/>
      <c r="I149" s="120"/>
      <c r="J149" s="120"/>
      <c r="K149" s="32"/>
      <c r="L149" s="32"/>
      <c r="M149" s="35"/>
      <c r="N149" s="224"/>
      <c r="O149" s="225"/>
      <c r="P149" s="66"/>
      <c r="Q149" s="66"/>
      <c r="R149" s="66"/>
      <c r="S149" s="66"/>
      <c r="T149" s="66"/>
      <c r="U149" s="66"/>
      <c r="V149" s="66"/>
      <c r="W149" s="66"/>
      <c r="X149" s="66"/>
      <c r="Y149" s="67"/>
      <c r="Z149" s="30"/>
      <c r="AA149" s="30"/>
      <c r="AB149" s="30"/>
      <c r="AC149" s="30"/>
      <c r="AD149" s="30"/>
      <c r="AE149" s="30"/>
      <c r="AT149" s="14" t="s">
        <v>226</v>
      </c>
      <c r="AU149" s="14" t="s">
        <v>88</v>
      </c>
    </row>
    <row r="150" spans="1:65" s="2" customFormat="1" ht="21.75" customHeight="1">
      <c r="A150" s="30"/>
      <c r="B150" s="31"/>
      <c r="C150" s="208" t="s">
        <v>265</v>
      </c>
      <c r="D150" s="208" t="s">
        <v>219</v>
      </c>
      <c r="E150" s="209" t="s">
        <v>493</v>
      </c>
      <c r="F150" s="210" t="s">
        <v>494</v>
      </c>
      <c r="G150" s="211" t="s">
        <v>222</v>
      </c>
      <c r="H150" s="212">
        <v>1</v>
      </c>
      <c r="I150" s="213"/>
      <c r="J150" s="213"/>
      <c r="K150" s="214">
        <f>ROUND(P150*H150,2)</f>
        <v>0</v>
      </c>
      <c r="L150" s="210" t="s">
        <v>223</v>
      </c>
      <c r="M150" s="35"/>
      <c r="N150" s="215" t="s">
        <v>1</v>
      </c>
      <c r="O150" s="216" t="s">
        <v>41</v>
      </c>
      <c r="P150" s="217">
        <f>I150+J150</f>
        <v>0</v>
      </c>
      <c r="Q150" s="217">
        <f>ROUND(I150*H150,2)</f>
        <v>0</v>
      </c>
      <c r="R150" s="217">
        <f>ROUND(J150*H150,2)</f>
        <v>0</v>
      </c>
      <c r="S150" s="66"/>
      <c r="T150" s="218">
        <f>S150*H150</f>
        <v>0</v>
      </c>
      <c r="U150" s="218">
        <v>0</v>
      </c>
      <c r="V150" s="218">
        <f>U150*H150</f>
        <v>0</v>
      </c>
      <c r="W150" s="218">
        <v>0</v>
      </c>
      <c r="X150" s="218">
        <f>W150*H150</f>
        <v>0</v>
      </c>
      <c r="Y150" s="219" t="s">
        <v>1</v>
      </c>
      <c r="Z150" s="30"/>
      <c r="AA150" s="30"/>
      <c r="AB150" s="30"/>
      <c r="AC150" s="30"/>
      <c r="AD150" s="30"/>
      <c r="AE150" s="30"/>
      <c r="AR150" s="220" t="s">
        <v>281</v>
      </c>
      <c r="AT150" s="220" t="s">
        <v>219</v>
      </c>
      <c r="AU150" s="220" t="s">
        <v>88</v>
      </c>
      <c r="AY150" s="14" t="s">
        <v>218</v>
      </c>
      <c r="BE150" s="221">
        <f>IF(O150="základní",K150,0)</f>
        <v>0</v>
      </c>
      <c r="BF150" s="221">
        <f>IF(O150="snížená",K150,0)</f>
        <v>0</v>
      </c>
      <c r="BG150" s="221">
        <f>IF(O150="zákl. přenesená",K150,0)</f>
        <v>0</v>
      </c>
      <c r="BH150" s="221">
        <f>IF(O150="sníž. přenesená",K150,0)</f>
        <v>0</v>
      </c>
      <c r="BI150" s="221">
        <f>IF(O150="nulová",K150,0)</f>
        <v>0</v>
      </c>
      <c r="BJ150" s="14" t="s">
        <v>86</v>
      </c>
      <c r="BK150" s="221">
        <f>ROUND(P150*H150,2)</f>
        <v>0</v>
      </c>
      <c r="BL150" s="14" t="s">
        <v>281</v>
      </c>
      <c r="BM150" s="220" t="s">
        <v>495</v>
      </c>
    </row>
    <row r="151" spans="1:65" s="2" customFormat="1" ht="19.5">
      <c r="A151" s="30"/>
      <c r="B151" s="31"/>
      <c r="C151" s="32"/>
      <c r="D151" s="222" t="s">
        <v>226</v>
      </c>
      <c r="E151" s="32"/>
      <c r="F151" s="223" t="s">
        <v>494</v>
      </c>
      <c r="G151" s="32"/>
      <c r="H151" s="32"/>
      <c r="I151" s="120"/>
      <c r="J151" s="120"/>
      <c r="K151" s="32"/>
      <c r="L151" s="32"/>
      <c r="M151" s="35"/>
      <c r="N151" s="224"/>
      <c r="O151" s="225"/>
      <c r="P151" s="66"/>
      <c r="Q151" s="66"/>
      <c r="R151" s="66"/>
      <c r="S151" s="66"/>
      <c r="T151" s="66"/>
      <c r="U151" s="66"/>
      <c r="V151" s="66"/>
      <c r="W151" s="66"/>
      <c r="X151" s="66"/>
      <c r="Y151" s="67"/>
      <c r="Z151" s="30"/>
      <c r="AA151" s="30"/>
      <c r="AB151" s="30"/>
      <c r="AC151" s="30"/>
      <c r="AD151" s="30"/>
      <c r="AE151" s="30"/>
      <c r="AT151" s="14" t="s">
        <v>226</v>
      </c>
      <c r="AU151" s="14" t="s">
        <v>88</v>
      </c>
    </row>
    <row r="152" spans="1:65" s="2" customFormat="1" ht="29.25">
      <c r="A152" s="30"/>
      <c r="B152" s="31"/>
      <c r="C152" s="32"/>
      <c r="D152" s="222" t="s">
        <v>237</v>
      </c>
      <c r="E152" s="32"/>
      <c r="F152" s="236" t="s">
        <v>496</v>
      </c>
      <c r="G152" s="32"/>
      <c r="H152" s="32"/>
      <c r="I152" s="120"/>
      <c r="J152" s="120"/>
      <c r="K152" s="32"/>
      <c r="L152" s="32"/>
      <c r="M152" s="35"/>
      <c r="N152" s="224"/>
      <c r="O152" s="225"/>
      <c r="P152" s="66"/>
      <c r="Q152" s="66"/>
      <c r="R152" s="66"/>
      <c r="S152" s="66"/>
      <c r="T152" s="66"/>
      <c r="U152" s="66"/>
      <c r="V152" s="66"/>
      <c r="W152" s="66"/>
      <c r="X152" s="66"/>
      <c r="Y152" s="67"/>
      <c r="Z152" s="30"/>
      <c r="AA152" s="30"/>
      <c r="AB152" s="30"/>
      <c r="AC152" s="30"/>
      <c r="AD152" s="30"/>
      <c r="AE152" s="30"/>
      <c r="AT152" s="14" t="s">
        <v>237</v>
      </c>
      <c r="AU152" s="14" t="s">
        <v>88</v>
      </c>
    </row>
    <row r="153" spans="1:65" s="2" customFormat="1" ht="21.75" customHeight="1">
      <c r="A153" s="30"/>
      <c r="B153" s="31"/>
      <c r="C153" s="208" t="s">
        <v>267</v>
      </c>
      <c r="D153" s="208" t="s">
        <v>219</v>
      </c>
      <c r="E153" s="209" t="s">
        <v>497</v>
      </c>
      <c r="F153" s="210" t="s">
        <v>498</v>
      </c>
      <c r="G153" s="211" t="s">
        <v>222</v>
      </c>
      <c r="H153" s="212">
        <v>1</v>
      </c>
      <c r="I153" s="213"/>
      <c r="J153" s="213"/>
      <c r="K153" s="214">
        <f>ROUND(P153*H153,2)</f>
        <v>0</v>
      </c>
      <c r="L153" s="210" t="s">
        <v>223</v>
      </c>
      <c r="M153" s="35"/>
      <c r="N153" s="215" t="s">
        <v>1</v>
      </c>
      <c r="O153" s="216" t="s">
        <v>41</v>
      </c>
      <c r="P153" s="217">
        <f>I153+J153</f>
        <v>0</v>
      </c>
      <c r="Q153" s="217">
        <f>ROUND(I153*H153,2)</f>
        <v>0</v>
      </c>
      <c r="R153" s="217">
        <f>ROUND(J153*H153,2)</f>
        <v>0</v>
      </c>
      <c r="S153" s="66"/>
      <c r="T153" s="218">
        <f>S153*H153</f>
        <v>0</v>
      </c>
      <c r="U153" s="218">
        <v>0</v>
      </c>
      <c r="V153" s="218">
        <f>U153*H153</f>
        <v>0</v>
      </c>
      <c r="W153" s="218">
        <v>0</v>
      </c>
      <c r="X153" s="218">
        <f>W153*H153</f>
        <v>0</v>
      </c>
      <c r="Y153" s="219" t="s">
        <v>1</v>
      </c>
      <c r="Z153" s="30"/>
      <c r="AA153" s="30"/>
      <c r="AB153" s="30"/>
      <c r="AC153" s="30"/>
      <c r="AD153" s="30"/>
      <c r="AE153" s="30"/>
      <c r="AR153" s="220" t="s">
        <v>281</v>
      </c>
      <c r="AT153" s="220" t="s">
        <v>219</v>
      </c>
      <c r="AU153" s="220" t="s">
        <v>88</v>
      </c>
      <c r="AY153" s="14" t="s">
        <v>218</v>
      </c>
      <c r="BE153" s="221">
        <f>IF(O153="základní",K153,0)</f>
        <v>0</v>
      </c>
      <c r="BF153" s="221">
        <f>IF(O153="snížená",K153,0)</f>
        <v>0</v>
      </c>
      <c r="BG153" s="221">
        <f>IF(O153="zákl. přenesená",K153,0)</f>
        <v>0</v>
      </c>
      <c r="BH153" s="221">
        <f>IF(O153="sníž. přenesená",K153,0)</f>
        <v>0</v>
      </c>
      <c r="BI153" s="221">
        <f>IF(O153="nulová",K153,0)</f>
        <v>0</v>
      </c>
      <c r="BJ153" s="14" t="s">
        <v>86</v>
      </c>
      <c r="BK153" s="221">
        <f>ROUND(P153*H153,2)</f>
        <v>0</v>
      </c>
      <c r="BL153" s="14" t="s">
        <v>281</v>
      </c>
      <c r="BM153" s="220" t="s">
        <v>499</v>
      </c>
    </row>
    <row r="154" spans="1:65" s="2" customFormat="1" ht="11.25">
      <c r="A154" s="30"/>
      <c r="B154" s="31"/>
      <c r="C154" s="32"/>
      <c r="D154" s="222" t="s">
        <v>226</v>
      </c>
      <c r="E154" s="32"/>
      <c r="F154" s="223" t="s">
        <v>498</v>
      </c>
      <c r="G154" s="32"/>
      <c r="H154" s="32"/>
      <c r="I154" s="120"/>
      <c r="J154" s="120"/>
      <c r="K154" s="32"/>
      <c r="L154" s="32"/>
      <c r="M154" s="35"/>
      <c r="N154" s="224"/>
      <c r="O154" s="225"/>
      <c r="P154" s="66"/>
      <c r="Q154" s="66"/>
      <c r="R154" s="66"/>
      <c r="S154" s="66"/>
      <c r="T154" s="66"/>
      <c r="U154" s="66"/>
      <c r="V154" s="66"/>
      <c r="W154" s="66"/>
      <c r="X154" s="66"/>
      <c r="Y154" s="67"/>
      <c r="Z154" s="30"/>
      <c r="AA154" s="30"/>
      <c r="AB154" s="30"/>
      <c r="AC154" s="30"/>
      <c r="AD154" s="30"/>
      <c r="AE154" s="30"/>
      <c r="AT154" s="14" t="s">
        <v>226</v>
      </c>
      <c r="AU154" s="14" t="s">
        <v>88</v>
      </c>
    </row>
    <row r="155" spans="1:65" s="2" customFormat="1" ht="21.75" customHeight="1">
      <c r="A155" s="30"/>
      <c r="B155" s="31"/>
      <c r="C155" s="226" t="s">
        <v>269</v>
      </c>
      <c r="D155" s="226" t="s">
        <v>232</v>
      </c>
      <c r="E155" s="227" t="s">
        <v>500</v>
      </c>
      <c r="F155" s="228" t="s">
        <v>501</v>
      </c>
      <c r="G155" s="229" t="s">
        <v>486</v>
      </c>
      <c r="H155" s="230">
        <v>1</v>
      </c>
      <c r="I155" s="231"/>
      <c r="J155" s="232"/>
      <c r="K155" s="233">
        <f>ROUND(P155*H155,2)</f>
        <v>0</v>
      </c>
      <c r="L155" s="228" t="s">
        <v>223</v>
      </c>
      <c r="M155" s="234"/>
      <c r="N155" s="235" t="s">
        <v>1</v>
      </c>
      <c r="O155" s="216" t="s">
        <v>41</v>
      </c>
      <c r="P155" s="217">
        <f>I155+J155</f>
        <v>0</v>
      </c>
      <c r="Q155" s="217">
        <f>ROUND(I155*H155,2)</f>
        <v>0</v>
      </c>
      <c r="R155" s="217">
        <f>ROUND(J155*H155,2)</f>
        <v>0</v>
      </c>
      <c r="S155" s="66"/>
      <c r="T155" s="218">
        <f>S155*H155</f>
        <v>0</v>
      </c>
      <c r="U155" s="218">
        <v>0</v>
      </c>
      <c r="V155" s="218">
        <f>U155*H155</f>
        <v>0</v>
      </c>
      <c r="W155" s="218">
        <v>0</v>
      </c>
      <c r="X155" s="218">
        <f>W155*H155</f>
        <v>0</v>
      </c>
      <c r="Y155" s="219" t="s">
        <v>1</v>
      </c>
      <c r="Z155" s="30"/>
      <c r="AA155" s="30"/>
      <c r="AB155" s="30"/>
      <c r="AC155" s="30"/>
      <c r="AD155" s="30"/>
      <c r="AE155" s="30"/>
      <c r="AR155" s="220" t="s">
        <v>502</v>
      </c>
      <c r="AT155" s="220" t="s">
        <v>232</v>
      </c>
      <c r="AU155" s="220" t="s">
        <v>88</v>
      </c>
      <c r="AY155" s="14" t="s">
        <v>218</v>
      </c>
      <c r="BE155" s="221">
        <f>IF(O155="základní",K155,0)</f>
        <v>0</v>
      </c>
      <c r="BF155" s="221">
        <f>IF(O155="snížená",K155,0)</f>
        <v>0</v>
      </c>
      <c r="BG155" s="221">
        <f>IF(O155="zákl. přenesená",K155,0)</f>
        <v>0</v>
      </c>
      <c r="BH155" s="221">
        <f>IF(O155="sníž. přenesená",K155,0)</f>
        <v>0</v>
      </c>
      <c r="BI155" s="221">
        <f>IF(O155="nulová",K155,0)</f>
        <v>0</v>
      </c>
      <c r="BJ155" s="14" t="s">
        <v>86</v>
      </c>
      <c r="BK155" s="221">
        <f>ROUND(P155*H155,2)</f>
        <v>0</v>
      </c>
      <c r="BL155" s="14" t="s">
        <v>502</v>
      </c>
      <c r="BM155" s="220" t="s">
        <v>503</v>
      </c>
    </row>
    <row r="156" spans="1:65" s="2" customFormat="1" ht="19.5">
      <c r="A156" s="30"/>
      <c r="B156" s="31"/>
      <c r="C156" s="32"/>
      <c r="D156" s="222" t="s">
        <v>226</v>
      </c>
      <c r="E156" s="32"/>
      <c r="F156" s="223" t="s">
        <v>501</v>
      </c>
      <c r="G156" s="32"/>
      <c r="H156" s="32"/>
      <c r="I156" s="120"/>
      <c r="J156" s="120"/>
      <c r="K156" s="32"/>
      <c r="L156" s="32"/>
      <c r="M156" s="35"/>
      <c r="N156" s="224"/>
      <c r="O156" s="225"/>
      <c r="P156" s="66"/>
      <c r="Q156" s="66"/>
      <c r="R156" s="66"/>
      <c r="S156" s="66"/>
      <c r="T156" s="66"/>
      <c r="U156" s="66"/>
      <c r="V156" s="66"/>
      <c r="W156" s="66"/>
      <c r="X156" s="66"/>
      <c r="Y156" s="67"/>
      <c r="Z156" s="30"/>
      <c r="AA156" s="30"/>
      <c r="AB156" s="30"/>
      <c r="AC156" s="30"/>
      <c r="AD156" s="30"/>
      <c r="AE156" s="30"/>
      <c r="AT156" s="14" t="s">
        <v>226</v>
      </c>
      <c r="AU156" s="14" t="s">
        <v>88</v>
      </c>
    </row>
    <row r="157" spans="1:65" s="2" customFormat="1" ht="29.25">
      <c r="A157" s="30"/>
      <c r="B157" s="31"/>
      <c r="C157" s="32"/>
      <c r="D157" s="222" t="s">
        <v>237</v>
      </c>
      <c r="E157" s="32"/>
      <c r="F157" s="236" t="s">
        <v>504</v>
      </c>
      <c r="G157" s="32"/>
      <c r="H157" s="32"/>
      <c r="I157" s="120"/>
      <c r="J157" s="120"/>
      <c r="K157" s="32"/>
      <c r="L157" s="32"/>
      <c r="M157" s="35"/>
      <c r="N157" s="224"/>
      <c r="O157" s="225"/>
      <c r="P157" s="66"/>
      <c r="Q157" s="66"/>
      <c r="R157" s="66"/>
      <c r="S157" s="66"/>
      <c r="T157" s="66"/>
      <c r="U157" s="66"/>
      <c r="V157" s="66"/>
      <c r="W157" s="66"/>
      <c r="X157" s="66"/>
      <c r="Y157" s="67"/>
      <c r="Z157" s="30"/>
      <c r="AA157" s="30"/>
      <c r="AB157" s="30"/>
      <c r="AC157" s="30"/>
      <c r="AD157" s="30"/>
      <c r="AE157" s="30"/>
      <c r="AT157" s="14" t="s">
        <v>237</v>
      </c>
      <c r="AU157" s="14" t="s">
        <v>88</v>
      </c>
    </row>
    <row r="158" spans="1:65" s="2" customFormat="1" ht="21.75" customHeight="1">
      <c r="A158" s="30"/>
      <c r="B158" s="31"/>
      <c r="C158" s="208" t="s">
        <v>274</v>
      </c>
      <c r="D158" s="208" t="s">
        <v>219</v>
      </c>
      <c r="E158" s="209" t="s">
        <v>505</v>
      </c>
      <c r="F158" s="210" t="s">
        <v>506</v>
      </c>
      <c r="G158" s="211" t="s">
        <v>222</v>
      </c>
      <c r="H158" s="212">
        <v>1</v>
      </c>
      <c r="I158" s="213"/>
      <c r="J158" s="213"/>
      <c r="K158" s="214">
        <f>ROUND(P158*H158,2)</f>
        <v>0</v>
      </c>
      <c r="L158" s="210" t="s">
        <v>223</v>
      </c>
      <c r="M158" s="35"/>
      <c r="N158" s="215" t="s">
        <v>1</v>
      </c>
      <c r="O158" s="216" t="s">
        <v>41</v>
      </c>
      <c r="P158" s="217">
        <f>I158+J158</f>
        <v>0</v>
      </c>
      <c r="Q158" s="217">
        <f>ROUND(I158*H158,2)</f>
        <v>0</v>
      </c>
      <c r="R158" s="217">
        <f>ROUND(J158*H158,2)</f>
        <v>0</v>
      </c>
      <c r="S158" s="66"/>
      <c r="T158" s="218">
        <f>S158*H158</f>
        <v>0</v>
      </c>
      <c r="U158" s="218">
        <v>0</v>
      </c>
      <c r="V158" s="218">
        <f>U158*H158</f>
        <v>0</v>
      </c>
      <c r="W158" s="218">
        <v>0</v>
      </c>
      <c r="X158" s="218">
        <f>W158*H158</f>
        <v>0</v>
      </c>
      <c r="Y158" s="219" t="s">
        <v>1</v>
      </c>
      <c r="Z158" s="30"/>
      <c r="AA158" s="30"/>
      <c r="AB158" s="30"/>
      <c r="AC158" s="30"/>
      <c r="AD158" s="30"/>
      <c r="AE158" s="30"/>
      <c r="AR158" s="220" t="s">
        <v>281</v>
      </c>
      <c r="AT158" s="220" t="s">
        <v>219</v>
      </c>
      <c r="AU158" s="220" t="s">
        <v>88</v>
      </c>
      <c r="AY158" s="14" t="s">
        <v>218</v>
      </c>
      <c r="BE158" s="221">
        <f>IF(O158="základní",K158,0)</f>
        <v>0</v>
      </c>
      <c r="BF158" s="221">
        <f>IF(O158="snížená",K158,0)</f>
        <v>0</v>
      </c>
      <c r="BG158" s="221">
        <f>IF(O158="zákl. přenesená",K158,0)</f>
        <v>0</v>
      </c>
      <c r="BH158" s="221">
        <f>IF(O158="sníž. přenesená",K158,0)</f>
        <v>0</v>
      </c>
      <c r="BI158" s="221">
        <f>IF(O158="nulová",K158,0)</f>
        <v>0</v>
      </c>
      <c r="BJ158" s="14" t="s">
        <v>86</v>
      </c>
      <c r="BK158" s="221">
        <f>ROUND(P158*H158,2)</f>
        <v>0</v>
      </c>
      <c r="BL158" s="14" t="s">
        <v>281</v>
      </c>
      <c r="BM158" s="220" t="s">
        <v>507</v>
      </c>
    </row>
    <row r="159" spans="1:65" s="2" customFormat="1" ht="11.25">
      <c r="A159" s="30"/>
      <c r="B159" s="31"/>
      <c r="C159" s="32"/>
      <c r="D159" s="222" t="s">
        <v>226</v>
      </c>
      <c r="E159" s="32"/>
      <c r="F159" s="223" t="s">
        <v>506</v>
      </c>
      <c r="G159" s="32"/>
      <c r="H159" s="32"/>
      <c r="I159" s="120"/>
      <c r="J159" s="120"/>
      <c r="K159" s="32"/>
      <c r="L159" s="32"/>
      <c r="M159" s="35"/>
      <c r="N159" s="224"/>
      <c r="O159" s="225"/>
      <c r="P159" s="66"/>
      <c r="Q159" s="66"/>
      <c r="R159" s="66"/>
      <c r="S159" s="66"/>
      <c r="T159" s="66"/>
      <c r="U159" s="66"/>
      <c r="V159" s="66"/>
      <c r="W159" s="66"/>
      <c r="X159" s="66"/>
      <c r="Y159" s="67"/>
      <c r="Z159" s="30"/>
      <c r="AA159" s="30"/>
      <c r="AB159" s="30"/>
      <c r="AC159" s="30"/>
      <c r="AD159" s="30"/>
      <c r="AE159" s="30"/>
      <c r="AT159" s="14" t="s">
        <v>226</v>
      </c>
      <c r="AU159" s="14" t="s">
        <v>88</v>
      </c>
    </row>
    <row r="160" spans="1:65" s="2" customFormat="1" ht="19.5">
      <c r="A160" s="30"/>
      <c r="B160" s="31"/>
      <c r="C160" s="32"/>
      <c r="D160" s="222" t="s">
        <v>237</v>
      </c>
      <c r="E160" s="32"/>
      <c r="F160" s="236" t="s">
        <v>508</v>
      </c>
      <c r="G160" s="32"/>
      <c r="H160" s="32"/>
      <c r="I160" s="120"/>
      <c r="J160" s="120"/>
      <c r="K160" s="32"/>
      <c r="L160" s="32"/>
      <c r="M160" s="35"/>
      <c r="N160" s="224"/>
      <c r="O160" s="225"/>
      <c r="P160" s="66"/>
      <c r="Q160" s="66"/>
      <c r="R160" s="66"/>
      <c r="S160" s="66"/>
      <c r="T160" s="66"/>
      <c r="U160" s="66"/>
      <c r="V160" s="66"/>
      <c r="W160" s="66"/>
      <c r="X160" s="66"/>
      <c r="Y160" s="67"/>
      <c r="Z160" s="30"/>
      <c r="AA160" s="30"/>
      <c r="AB160" s="30"/>
      <c r="AC160" s="30"/>
      <c r="AD160" s="30"/>
      <c r="AE160" s="30"/>
      <c r="AT160" s="14" t="s">
        <v>237</v>
      </c>
      <c r="AU160" s="14" t="s">
        <v>88</v>
      </c>
    </row>
    <row r="161" spans="1:65" s="2" customFormat="1" ht="21.75" customHeight="1">
      <c r="A161" s="30"/>
      <c r="B161" s="31"/>
      <c r="C161" s="226" t="s">
        <v>278</v>
      </c>
      <c r="D161" s="226" t="s">
        <v>232</v>
      </c>
      <c r="E161" s="227" t="s">
        <v>509</v>
      </c>
      <c r="F161" s="228" t="s">
        <v>510</v>
      </c>
      <c r="G161" s="229" t="s">
        <v>486</v>
      </c>
      <c r="H161" s="230">
        <v>10</v>
      </c>
      <c r="I161" s="231"/>
      <c r="J161" s="232"/>
      <c r="K161" s="233">
        <f>ROUND(P161*H161,2)</f>
        <v>0</v>
      </c>
      <c r="L161" s="228" t="s">
        <v>223</v>
      </c>
      <c r="M161" s="234"/>
      <c r="N161" s="235" t="s">
        <v>1</v>
      </c>
      <c r="O161" s="216" t="s">
        <v>41</v>
      </c>
      <c r="P161" s="217">
        <f>I161+J161</f>
        <v>0</v>
      </c>
      <c r="Q161" s="217">
        <f>ROUND(I161*H161,2)</f>
        <v>0</v>
      </c>
      <c r="R161" s="217">
        <f>ROUND(J161*H161,2)</f>
        <v>0</v>
      </c>
      <c r="S161" s="66"/>
      <c r="T161" s="218">
        <f>S161*H161</f>
        <v>0</v>
      </c>
      <c r="U161" s="218">
        <v>0</v>
      </c>
      <c r="V161" s="218">
        <f>U161*H161</f>
        <v>0</v>
      </c>
      <c r="W161" s="218">
        <v>0</v>
      </c>
      <c r="X161" s="218">
        <f>W161*H161</f>
        <v>0</v>
      </c>
      <c r="Y161" s="219" t="s">
        <v>1</v>
      </c>
      <c r="Z161" s="30"/>
      <c r="AA161" s="30"/>
      <c r="AB161" s="30"/>
      <c r="AC161" s="30"/>
      <c r="AD161" s="30"/>
      <c r="AE161" s="30"/>
      <c r="AR161" s="220" t="s">
        <v>502</v>
      </c>
      <c r="AT161" s="220" t="s">
        <v>232</v>
      </c>
      <c r="AU161" s="220" t="s">
        <v>88</v>
      </c>
      <c r="AY161" s="14" t="s">
        <v>218</v>
      </c>
      <c r="BE161" s="221">
        <f>IF(O161="základní",K161,0)</f>
        <v>0</v>
      </c>
      <c r="BF161" s="221">
        <f>IF(O161="snížená",K161,0)</f>
        <v>0</v>
      </c>
      <c r="BG161" s="221">
        <f>IF(O161="zákl. přenesená",K161,0)</f>
        <v>0</v>
      </c>
      <c r="BH161" s="221">
        <f>IF(O161="sníž. přenesená",K161,0)</f>
        <v>0</v>
      </c>
      <c r="BI161" s="221">
        <f>IF(O161="nulová",K161,0)</f>
        <v>0</v>
      </c>
      <c r="BJ161" s="14" t="s">
        <v>86</v>
      </c>
      <c r="BK161" s="221">
        <f>ROUND(P161*H161,2)</f>
        <v>0</v>
      </c>
      <c r="BL161" s="14" t="s">
        <v>502</v>
      </c>
      <c r="BM161" s="220" t="s">
        <v>511</v>
      </c>
    </row>
    <row r="162" spans="1:65" s="2" customFormat="1" ht="19.5">
      <c r="A162" s="30"/>
      <c r="B162" s="31"/>
      <c r="C162" s="32"/>
      <c r="D162" s="222" t="s">
        <v>226</v>
      </c>
      <c r="E162" s="32"/>
      <c r="F162" s="223" t="s">
        <v>510</v>
      </c>
      <c r="G162" s="32"/>
      <c r="H162" s="32"/>
      <c r="I162" s="120"/>
      <c r="J162" s="120"/>
      <c r="K162" s="32"/>
      <c r="L162" s="32"/>
      <c r="M162" s="35"/>
      <c r="N162" s="224"/>
      <c r="O162" s="225"/>
      <c r="P162" s="66"/>
      <c r="Q162" s="66"/>
      <c r="R162" s="66"/>
      <c r="S162" s="66"/>
      <c r="T162" s="66"/>
      <c r="U162" s="66"/>
      <c r="V162" s="66"/>
      <c r="W162" s="66"/>
      <c r="X162" s="66"/>
      <c r="Y162" s="67"/>
      <c r="Z162" s="30"/>
      <c r="AA162" s="30"/>
      <c r="AB162" s="30"/>
      <c r="AC162" s="30"/>
      <c r="AD162" s="30"/>
      <c r="AE162" s="30"/>
      <c r="AT162" s="14" t="s">
        <v>226</v>
      </c>
      <c r="AU162" s="14" t="s">
        <v>88</v>
      </c>
    </row>
    <row r="163" spans="1:65" s="2" customFormat="1" ht="21.75" customHeight="1">
      <c r="A163" s="30"/>
      <c r="B163" s="31"/>
      <c r="C163" s="208" t="s">
        <v>512</v>
      </c>
      <c r="D163" s="208" t="s">
        <v>219</v>
      </c>
      <c r="E163" s="209" t="s">
        <v>513</v>
      </c>
      <c r="F163" s="210" t="s">
        <v>514</v>
      </c>
      <c r="G163" s="211" t="s">
        <v>222</v>
      </c>
      <c r="H163" s="212">
        <v>1</v>
      </c>
      <c r="I163" s="213"/>
      <c r="J163" s="213"/>
      <c r="K163" s="214">
        <f>ROUND(P163*H163,2)</f>
        <v>0</v>
      </c>
      <c r="L163" s="210" t="s">
        <v>223</v>
      </c>
      <c r="M163" s="35"/>
      <c r="N163" s="215" t="s">
        <v>1</v>
      </c>
      <c r="O163" s="216" t="s">
        <v>41</v>
      </c>
      <c r="P163" s="217">
        <f>I163+J163</f>
        <v>0</v>
      </c>
      <c r="Q163" s="217">
        <f>ROUND(I163*H163,2)</f>
        <v>0</v>
      </c>
      <c r="R163" s="217">
        <f>ROUND(J163*H163,2)</f>
        <v>0</v>
      </c>
      <c r="S163" s="66"/>
      <c r="T163" s="218">
        <f>S163*H163</f>
        <v>0</v>
      </c>
      <c r="U163" s="218">
        <v>0</v>
      </c>
      <c r="V163" s="218">
        <f>U163*H163</f>
        <v>0</v>
      </c>
      <c r="W163" s="218">
        <v>0</v>
      </c>
      <c r="X163" s="218">
        <f>W163*H163</f>
        <v>0</v>
      </c>
      <c r="Y163" s="219" t="s">
        <v>1</v>
      </c>
      <c r="Z163" s="30"/>
      <c r="AA163" s="30"/>
      <c r="AB163" s="30"/>
      <c r="AC163" s="30"/>
      <c r="AD163" s="30"/>
      <c r="AE163" s="30"/>
      <c r="AR163" s="220" t="s">
        <v>281</v>
      </c>
      <c r="AT163" s="220" t="s">
        <v>219</v>
      </c>
      <c r="AU163" s="220" t="s">
        <v>88</v>
      </c>
      <c r="AY163" s="14" t="s">
        <v>218</v>
      </c>
      <c r="BE163" s="221">
        <f>IF(O163="základní",K163,0)</f>
        <v>0</v>
      </c>
      <c r="BF163" s="221">
        <f>IF(O163="snížená",K163,0)</f>
        <v>0</v>
      </c>
      <c r="BG163" s="221">
        <f>IF(O163="zákl. přenesená",K163,0)</f>
        <v>0</v>
      </c>
      <c r="BH163" s="221">
        <f>IF(O163="sníž. přenesená",K163,0)</f>
        <v>0</v>
      </c>
      <c r="BI163" s="221">
        <f>IF(O163="nulová",K163,0)</f>
        <v>0</v>
      </c>
      <c r="BJ163" s="14" t="s">
        <v>86</v>
      </c>
      <c r="BK163" s="221">
        <f>ROUND(P163*H163,2)</f>
        <v>0</v>
      </c>
      <c r="BL163" s="14" t="s">
        <v>281</v>
      </c>
      <c r="BM163" s="220" t="s">
        <v>515</v>
      </c>
    </row>
    <row r="164" spans="1:65" s="2" customFormat="1" ht="11.25">
      <c r="A164" s="30"/>
      <c r="B164" s="31"/>
      <c r="C164" s="32"/>
      <c r="D164" s="222" t="s">
        <v>226</v>
      </c>
      <c r="E164" s="32"/>
      <c r="F164" s="223" t="s">
        <v>514</v>
      </c>
      <c r="G164" s="32"/>
      <c r="H164" s="32"/>
      <c r="I164" s="120"/>
      <c r="J164" s="120"/>
      <c r="K164" s="32"/>
      <c r="L164" s="32"/>
      <c r="M164" s="35"/>
      <c r="N164" s="224"/>
      <c r="O164" s="225"/>
      <c r="P164" s="66"/>
      <c r="Q164" s="66"/>
      <c r="R164" s="66"/>
      <c r="S164" s="66"/>
      <c r="T164" s="66"/>
      <c r="U164" s="66"/>
      <c r="V164" s="66"/>
      <c r="W164" s="66"/>
      <c r="X164" s="66"/>
      <c r="Y164" s="67"/>
      <c r="Z164" s="30"/>
      <c r="AA164" s="30"/>
      <c r="AB164" s="30"/>
      <c r="AC164" s="30"/>
      <c r="AD164" s="30"/>
      <c r="AE164" s="30"/>
      <c r="AT164" s="14" t="s">
        <v>226</v>
      </c>
      <c r="AU164" s="14" t="s">
        <v>88</v>
      </c>
    </row>
    <row r="165" spans="1:65" s="2" customFormat="1" ht="44.25" customHeight="1">
      <c r="A165" s="30"/>
      <c r="B165" s="31"/>
      <c r="C165" s="208" t="s">
        <v>9</v>
      </c>
      <c r="D165" s="208" t="s">
        <v>219</v>
      </c>
      <c r="E165" s="209" t="s">
        <v>516</v>
      </c>
      <c r="F165" s="210" t="s">
        <v>517</v>
      </c>
      <c r="G165" s="211" t="s">
        <v>518</v>
      </c>
      <c r="H165" s="212">
        <v>1</v>
      </c>
      <c r="I165" s="213"/>
      <c r="J165" s="213"/>
      <c r="K165" s="214">
        <f>ROUND(P165*H165,2)</f>
        <v>0</v>
      </c>
      <c r="L165" s="210" t="s">
        <v>223</v>
      </c>
      <c r="M165" s="35"/>
      <c r="N165" s="215" t="s">
        <v>1</v>
      </c>
      <c r="O165" s="216" t="s">
        <v>41</v>
      </c>
      <c r="P165" s="217">
        <f>I165+J165</f>
        <v>0</v>
      </c>
      <c r="Q165" s="217">
        <f>ROUND(I165*H165,2)</f>
        <v>0</v>
      </c>
      <c r="R165" s="217">
        <f>ROUND(J165*H165,2)</f>
        <v>0</v>
      </c>
      <c r="S165" s="66"/>
      <c r="T165" s="218">
        <f>S165*H165</f>
        <v>0</v>
      </c>
      <c r="U165" s="218">
        <v>0</v>
      </c>
      <c r="V165" s="218">
        <f>U165*H165</f>
        <v>0</v>
      </c>
      <c r="W165" s="218">
        <v>0</v>
      </c>
      <c r="X165" s="218">
        <f>W165*H165</f>
        <v>0</v>
      </c>
      <c r="Y165" s="219" t="s">
        <v>1</v>
      </c>
      <c r="Z165" s="30"/>
      <c r="AA165" s="30"/>
      <c r="AB165" s="30"/>
      <c r="AC165" s="30"/>
      <c r="AD165" s="30"/>
      <c r="AE165" s="30"/>
      <c r="AR165" s="220" t="s">
        <v>281</v>
      </c>
      <c r="AT165" s="220" t="s">
        <v>219</v>
      </c>
      <c r="AU165" s="220" t="s">
        <v>88</v>
      </c>
      <c r="AY165" s="14" t="s">
        <v>218</v>
      </c>
      <c r="BE165" s="221">
        <f>IF(O165="základní",K165,0)</f>
        <v>0</v>
      </c>
      <c r="BF165" s="221">
        <f>IF(O165="snížená",K165,0)</f>
        <v>0</v>
      </c>
      <c r="BG165" s="221">
        <f>IF(O165="zákl. přenesená",K165,0)</f>
        <v>0</v>
      </c>
      <c r="BH165" s="221">
        <f>IF(O165="sníž. přenesená",K165,0)</f>
        <v>0</v>
      </c>
      <c r="BI165" s="221">
        <f>IF(O165="nulová",K165,0)</f>
        <v>0</v>
      </c>
      <c r="BJ165" s="14" t="s">
        <v>86</v>
      </c>
      <c r="BK165" s="221">
        <f>ROUND(P165*H165,2)</f>
        <v>0</v>
      </c>
      <c r="BL165" s="14" t="s">
        <v>281</v>
      </c>
      <c r="BM165" s="220" t="s">
        <v>519</v>
      </c>
    </row>
    <row r="166" spans="1:65" s="2" customFormat="1" ht="58.5">
      <c r="A166" s="30"/>
      <c r="B166" s="31"/>
      <c r="C166" s="32"/>
      <c r="D166" s="222" t="s">
        <v>226</v>
      </c>
      <c r="E166" s="32"/>
      <c r="F166" s="223" t="s">
        <v>520</v>
      </c>
      <c r="G166" s="32"/>
      <c r="H166" s="32"/>
      <c r="I166" s="120"/>
      <c r="J166" s="120"/>
      <c r="K166" s="32"/>
      <c r="L166" s="32"/>
      <c r="M166" s="35"/>
      <c r="N166" s="224"/>
      <c r="O166" s="225"/>
      <c r="P166" s="66"/>
      <c r="Q166" s="66"/>
      <c r="R166" s="66"/>
      <c r="S166" s="66"/>
      <c r="T166" s="66"/>
      <c r="U166" s="66"/>
      <c r="V166" s="66"/>
      <c r="W166" s="66"/>
      <c r="X166" s="66"/>
      <c r="Y166" s="67"/>
      <c r="Z166" s="30"/>
      <c r="AA166" s="30"/>
      <c r="AB166" s="30"/>
      <c r="AC166" s="30"/>
      <c r="AD166" s="30"/>
      <c r="AE166" s="30"/>
      <c r="AT166" s="14" t="s">
        <v>226</v>
      </c>
      <c r="AU166" s="14" t="s">
        <v>88</v>
      </c>
    </row>
    <row r="167" spans="1:65" s="12" customFormat="1" ht="22.9" customHeight="1">
      <c r="B167" s="193"/>
      <c r="C167" s="194"/>
      <c r="D167" s="195" t="s">
        <v>77</v>
      </c>
      <c r="E167" s="237" t="s">
        <v>521</v>
      </c>
      <c r="F167" s="237" t="s">
        <v>522</v>
      </c>
      <c r="G167" s="194"/>
      <c r="H167" s="194"/>
      <c r="I167" s="197"/>
      <c r="J167" s="197"/>
      <c r="K167" s="238">
        <f>BK167</f>
        <v>0</v>
      </c>
      <c r="L167" s="194"/>
      <c r="M167" s="199"/>
      <c r="N167" s="200"/>
      <c r="O167" s="201"/>
      <c r="P167" s="201"/>
      <c r="Q167" s="202">
        <f>SUM(Q168:Q172)</f>
        <v>0</v>
      </c>
      <c r="R167" s="202">
        <f>SUM(R168:R172)</f>
        <v>0</v>
      </c>
      <c r="S167" s="201"/>
      <c r="T167" s="203">
        <f>SUM(T168:T172)</f>
        <v>0</v>
      </c>
      <c r="U167" s="201"/>
      <c r="V167" s="203">
        <f>SUM(V168:V172)</f>
        <v>2.9780000000000001E-2</v>
      </c>
      <c r="W167" s="201"/>
      <c r="X167" s="203">
        <f>SUM(X168:X172)</f>
        <v>0</v>
      </c>
      <c r="Y167" s="204"/>
      <c r="AR167" s="205" t="s">
        <v>88</v>
      </c>
      <c r="AT167" s="206" t="s">
        <v>77</v>
      </c>
      <c r="AU167" s="206" t="s">
        <v>86</v>
      </c>
      <c r="AY167" s="205" t="s">
        <v>218</v>
      </c>
      <c r="BK167" s="207">
        <f>SUM(BK168:BK172)</f>
        <v>0</v>
      </c>
    </row>
    <row r="168" spans="1:65" s="2" customFormat="1" ht="21.75" customHeight="1">
      <c r="A168" s="30"/>
      <c r="B168" s="31"/>
      <c r="C168" s="208" t="s">
        <v>523</v>
      </c>
      <c r="D168" s="208" t="s">
        <v>219</v>
      </c>
      <c r="E168" s="209" t="s">
        <v>524</v>
      </c>
      <c r="F168" s="210" t="s">
        <v>525</v>
      </c>
      <c r="G168" s="211" t="s">
        <v>486</v>
      </c>
      <c r="H168" s="212">
        <v>5</v>
      </c>
      <c r="I168" s="213"/>
      <c r="J168" s="213"/>
      <c r="K168" s="214">
        <f>ROUND(P168*H168,2)</f>
        <v>0</v>
      </c>
      <c r="L168" s="210" t="s">
        <v>1</v>
      </c>
      <c r="M168" s="35"/>
      <c r="N168" s="215" t="s">
        <v>1</v>
      </c>
      <c r="O168" s="216" t="s">
        <v>41</v>
      </c>
      <c r="P168" s="217">
        <f>I168+J168</f>
        <v>0</v>
      </c>
      <c r="Q168" s="217">
        <f>ROUND(I168*H168,2)</f>
        <v>0</v>
      </c>
      <c r="R168" s="217">
        <f>ROUND(J168*H168,2)</f>
        <v>0</v>
      </c>
      <c r="S168" s="66"/>
      <c r="T168" s="218">
        <f>S168*H168</f>
        <v>0</v>
      </c>
      <c r="U168" s="218">
        <v>0</v>
      </c>
      <c r="V168" s="218">
        <f>U168*H168</f>
        <v>0</v>
      </c>
      <c r="W168" s="218">
        <v>0</v>
      </c>
      <c r="X168" s="218">
        <f>W168*H168</f>
        <v>0</v>
      </c>
      <c r="Y168" s="219" t="s">
        <v>1</v>
      </c>
      <c r="Z168" s="30"/>
      <c r="AA168" s="30"/>
      <c r="AB168" s="30"/>
      <c r="AC168" s="30"/>
      <c r="AD168" s="30"/>
      <c r="AE168" s="30"/>
      <c r="AR168" s="220" t="s">
        <v>523</v>
      </c>
      <c r="AT168" s="220" t="s">
        <v>219</v>
      </c>
      <c r="AU168" s="220" t="s">
        <v>88</v>
      </c>
      <c r="AY168" s="14" t="s">
        <v>218</v>
      </c>
      <c r="BE168" s="221">
        <f>IF(O168="základní",K168,0)</f>
        <v>0</v>
      </c>
      <c r="BF168" s="221">
        <f>IF(O168="snížená",K168,0)</f>
        <v>0</v>
      </c>
      <c r="BG168" s="221">
        <f>IF(O168="zákl. přenesená",K168,0)</f>
        <v>0</v>
      </c>
      <c r="BH168" s="221">
        <f>IF(O168="sníž. přenesená",K168,0)</f>
        <v>0</v>
      </c>
      <c r="BI168" s="221">
        <f>IF(O168="nulová",K168,0)</f>
        <v>0</v>
      </c>
      <c r="BJ168" s="14" t="s">
        <v>86</v>
      </c>
      <c r="BK168" s="221">
        <f>ROUND(P168*H168,2)</f>
        <v>0</v>
      </c>
      <c r="BL168" s="14" t="s">
        <v>523</v>
      </c>
      <c r="BM168" s="220" t="s">
        <v>526</v>
      </c>
    </row>
    <row r="169" spans="1:65" s="2" customFormat="1" ht="19.5">
      <c r="A169" s="30"/>
      <c r="B169" s="31"/>
      <c r="C169" s="32"/>
      <c r="D169" s="222" t="s">
        <v>226</v>
      </c>
      <c r="E169" s="32"/>
      <c r="F169" s="223" t="s">
        <v>527</v>
      </c>
      <c r="G169" s="32"/>
      <c r="H169" s="32"/>
      <c r="I169" s="120"/>
      <c r="J169" s="120"/>
      <c r="K169" s="32"/>
      <c r="L169" s="32"/>
      <c r="M169" s="35"/>
      <c r="N169" s="224"/>
      <c r="O169" s="225"/>
      <c r="P169" s="66"/>
      <c r="Q169" s="66"/>
      <c r="R169" s="66"/>
      <c r="S169" s="66"/>
      <c r="T169" s="66"/>
      <c r="U169" s="66"/>
      <c r="V169" s="66"/>
      <c r="W169" s="66"/>
      <c r="X169" s="66"/>
      <c r="Y169" s="67"/>
      <c r="Z169" s="30"/>
      <c r="AA169" s="30"/>
      <c r="AB169" s="30"/>
      <c r="AC169" s="30"/>
      <c r="AD169" s="30"/>
      <c r="AE169" s="30"/>
      <c r="AT169" s="14" t="s">
        <v>226</v>
      </c>
      <c r="AU169" s="14" t="s">
        <v>88</v>
      </c>
    </row>
    <row r="170" spans="1:65" s="2" customFormat="1" ht="16.5" customHeight="1">
      <c r="A170" s="30"/>
      <c r="B170" s="31"/>
      <c r="C170" s="226" t="s">
        <v>528</v>
      </c>
      <c r="D170" s="226" t="s">
        <v>232</v>
      </c>
      <c r="E170" s="227" t="s">
        <v>529</v>
      </c>
      <c r="F170" s="228" t="s">
        <v>530</v>
      </c>
      <c r="G170" s="229" t="s">
        <v>486</v>
      </c>
      <c r="H170" s="230">
        <v>1</v>
      </c>
      <c r="I170" s="231"/>
      <c r="J170" s="232"/>
      <c r="K170" s="233">
        <f>ROUND(P170*H170,2)</f>
        <v>0</v>
      </c>
      <c r="L170" s="228" t="s">
        <v>1</v>
      </c>
      <c r="M170" s="234"/>
      <c r="N170" s="235" t="s">
        <v>1</v>
      </c>
      <c r="O170" s="216" t="s">
        <v>41</v>
      </c>
      <c r="P170" s="217">
        <f>I170+J170</f>
        <v>0</v>
      </c>
      <c r="Q170" s="217">
        <f>ROUND(I170*H170,2)</f>
        <v>0</v>
      </c>
      <c r="R170" s="217">
        <f>ROUND(J170*H170,2)</f>
        <v>0</v>
      </c>
      <c r="S170" s="66"/>
      <c r="T170" s="218">
        <f>S170*H170</f>
        <v>0</v>
      </c>
      <c r="U170" s="218">
        <v>2.9780000000000001E-2</v>
      </c>
      <c r="V170" s="218">
        <f>U170*H170</f>
        <v>2.9780000000000001E-2</v>
      </c>
      <c r="W170" s="218">
        <v>0</v>
      </c>
      <c r="X170" s="218">
        <f>W170*H170</f>
        <v>0</v>
      </c>
      <c r="Y170" s="219" t="s">
        <v>1</v>
      </c>
      <c r="Z170" s="30"/>
      <c r="AA170" s="30"/>
      <c r="AB170" s="30"/>
      <c r="AC170" s="30"/>
      <c r="AD170" s="30"/>
      <c r="AE170" s="30"/>
      <c r="AR170" s="220" t="s">
        <v>531</v>
      </c>
      <c r="AT170" s="220" t="s">
        <v>232</v>
      </c>
      <c r="AU170" s="220" t="s">
        <v>88</v>
      </c>
      <c r="AY170" s="14" t="s">
        <v>218</v>
      </c>
      <c r="BE170" s="221">
        <f>IF(O170="základní",K170,0)</f>
        <v>0</v>
      </c>
      <c r="BF170" s="221">
        <f>IF(O170="snížená",K170,0)</f>
        <v>0</v>
      </c>
      <c r="BG170" s="221">
        <f>IF(O170="zákl. přenesená",K170,0)</f>
        <v>0</v>
      </c>
      <c r="BH170" s="221">
        <f>IF(O170="sníž. přenesená",K170,0)</f>
        <v>0</v>
      </c>
      <c r="BI170" s="221">
        <f>IF(O170="nulová",K170,0)</f>
        <v>0</v>
      </c>
      <c r="BJ170" s="14" t="s">
        <v>86</v>
      </c>
      <c r="BK170" s="221">
        <f>ROUND(P170*H170,2)</f>
        <v>0</v>
      </c>
      <c r="BL170" s="14" t="s">
        <v>523</v>
      </c>
      <c r="BM170" s="220" t="s">
        <v>532</v>
      </c>
    </row>
    <row r="171" spans="1:65" s="2" customFormat="1" ht="11.25">
      <c r="A171" s="30"/>
      <c r="B171" s="31"/>
      <c r="C171" s="32"/>
      <c r="D171" s="222" t="s">
        <v>226</v>
      </c>
      <c r="E171" s="32"/>
      <c r="F171" s="223" t="s">
        <v>530</v>
      </c>
      <c r="G171" s="32"/>
      <c r="H171" s="32"/>
      <c r="I171" s="120"/>
      <c r="J171" s="120"/>
      <c r="K171" s="32"/>
      <c r="L171" s="32"/>
      <c r="M171" s="35"/>
      <c r="N171" s="224"/>
      <c r="O171" s="225"/>
      <c r="P171" s="66"/>
      <c r="Q171" s="66"/>
      <c r="R171" s="66"/>
      <c r="S171" s="66"/>
      <c r="T171" s="66"/>
      <c r="U171" s="66"/>
      <c r="V171" s="66"/>
      <c r="W171" s="66"/>
      <c r="X171" s="66"/>
      <c r="Y171" s="67"/>
      <c r="Z171" s="30"/>
      <c r="AA171" s="30"/>
      <c r="AB171" s="30"/>
      <c r="AC171" s="30"/>
      <c r="AD171" s="30"/>
      <c r="AE171" s="30"/>
      <c r="AT171" s="14" t="s">
        <v>226</v>
      </c>
      <c r="AU171" s="14" t="s">
        <v>88</v>
      </c>
    </row>
    <row r="172" spans="1:65" s="2" customFormat="1" ht="48.75">
      <c r="A172" s="30"/>
      <c r="B172" s="31"/>
      <c r="C172" s="32"/>
      <c r="D172" s="222" t="s">
        <v>237</v>
      </c>
      <c r="E172" s="32"/>
      <c r="F172" s="236" t="s">
        <v>533</v>
      </c>
      <c r="G172" s="32"/>
      <c r="H172" s="32"/>
      <c r="I172" s="120"/>
      <c r="J172" s="120"/>
      <c r="K172" s="32"/>
      <c r="L172" s="32"/>
      <c r="M172" s="35"/>
      <c r="N172" s="224"/>
      <c r="O172" s="225"/>
      <c r="P172" s="66"/>
      <c r="Q172" s="66"/>
      <c r="R172" s="66"/>
      <c r="S172" s="66"/>
      <c r="T172" s="66"/>
      <c r="U172" s="66"/>
      <c r="V172" s="66"/>
      <c r="W172" s="66"/>
      <c r="X172" s="66"/>
      <c r="Y172" s="67"/>
      <c r="Z172" s="30"/>
      <c r="AA172" s="30"/>
      <c r="AB172" s="30"/>
      <c r="AC172" s="30"/>
      <c r="AD172" s="30"/>
      <c r="AE172" s="30"/>
      <c r="AT172" s="14" t="s">
        <v>237</v>
      </c>
      <c r="AU172" s="14" t="s">
        <v>88</v>
      </c>
    </row>
    <row r="173" spans="1:65" s="12" customFormat="1" ht="25.9" customHeight="1">
      <c r="B173" s="193"/>
      <c r="C173" s="194"/>
      <c r="D173" s="195" t="s">
        <v>77</v>
      </c>
      <c r="E173" s="196" t="s">
        <v>276</v>
      </c>
      <c r="F173" s="196" t="s">
        <v>277</v>
      </c>
      <c r="G173" s="194"/>
      <c r="H173" s="194"/>
      <c r="I173" s="197"/>
      <c r="J173" s="197"/>
      <c r="K173" s="198">
        <f>BK173</f>
        <v>0</v>
      </c>
      <c r="L173" s="194"/>
      <c r="M173" s="199"/>
      <c r="N173" s="200"/>
      <c r="O173" s="201"/>
      <c r="P173" s="201"/>
      <c r="Q173" s="202">
        <f>SUM(Q174:Q196)</f>
        <v>0</v>
      </c>
      <c r="R173" s="202">
        <f>SUM(R174:R196)</f>
        <v>0</v>
      </c>
      <c r="S173" s="201"/>
      <c r="T173" s="203">
        <f>SUM(T174:T196)</f>
        <v>0</v>
      </c>
      <c r="U173" s="201"/>
      <c r="V173" s="203">
        <f>SUM(V174:V196)</f>
        <v>0</v>
      </c>
      <c r="W173" s="201"/>
      <c r="X173" s="203">
        <f>SUM(X174:X196)</f>
        <v>0</v>
      </c>
      <c r="Y173" s="204"/>
      <c r="AR173" s="205" t="s">
        <v>224</v>
      </c>
      <c r="AT173" s="206" t="s">
        <v>77</v>
      </c>
      <c r="AU173" s="206" t="s">
        <v>78</v>
      </c>
      <c r="AY173" s="205" t="s">
        <v>218</v>
      </c>
      <c r="BK173" s="207">
        <f>SUM(BK174:BK196)</f>
        <v>0</v>
      </c>
    </row>
    <row r="174" spans="1:65" s="2" customFormat="1" ht="33" customHeight="1">
      <c r="A174" s="30"/>
      <c r="B174" s="31"/>
      <c r="C174" s="208" t="s">
        <v>534</v>
      </c>
      <c r="D174" s="208" t="s">
        <v>219</v>
      </c>
      <c r="E174" s="209" t="s">
        <v>535</v>
      </c>
      <c r="F174" s="210" t="s">
        <v>331</v>
      </c>
      <c r="G174" s="211" t="s">
        <v>222</v>
      </c>
      <c r="H174" s="212">
        <v>1</v>
      </c>
      <c r="I174" s="213"/>
      <c r="J174" s="213"/>
      <c r="K174" s="214">
        <f>ROUND(P174*H174,2)</f>
        <v>0</v>
      </c>
      <c r="L174" s="210" t="s">
        <v>223</v>
      </c>
      <c r="M174" s="35"/>
      <c r="N174" s="215" t="s">
        <v>1</v>
      </c>
      <c r="O174" s="216" t="s">
        <v>41</v>
      </c>
      <c r="P174" s="217">
        <f>I174+J174</f>
        <v>0</v>
      </c>
      <c r="Q174" s="217">
        <f>ROUND(I174*H174,2)</f>
        <v>0</v>
      </c>
      <c r="R174" s="217">
        <f>ROUND(J174*H174,2)</f>
        <v>0</v>
      </c>
      <c r="S174" s="66"/>
      <c r="T174" s="218">
        <f>S174*H174</f>
        <v>0</v>
      </c>
      <c r="U174" s="218">
        <v>0</v>
      </c>
      <c r="V174" s="218">
        <f>U174*H174</f>
        <v>0</v>
      </c>
      <c r="W174" s="218">
        <v>0</v>
      </c>
      <c r="X174" s="218">
        <f>W174*H174</f>
        <v>0</v>
      </c>
      <c r="Y174" s="219" t="s">
        <v>1</v>
      </c>
      <c r="Z174" s="30"/>
      <c r="AA174" s="30"/>
      <c r="AB174" s="30"/>
      <c r="AC174" s="30"/>
      <c r="AD174" s="30"/>
      <c r="AE174" s="30"/>
      <c r="AR174" s="220" t="s">
        <v>281</v>
      </c>
      <c r="AT174" s="220" t="s">
        <v>219</v>
      </c>
      <c r="AU174" s="220" t="s">
        <v>86</v>
      </c>
      <c r="AY174" s="14" t="s">
        <v>218</v>
      </c>
      <c r="BE174" s="221">
        <f>IF(O174="základní",K174,0)</f>
        <v>0</v>
      </c>
      <c r="BF174" s="221">
        <f>IF(O174="snížená",K174,0)</f>
        <v>0</v>
      </c>
      <c r="BG174" s="221">
        <f>IF(O174="zákl. přenesená",K174,0)</f>
        <v>0</v>
      </c>
      <c r="BH174" s="221">
        <f>IF(O174="sníž. přenesená",K174,0)</f>
        <v>0</v>
      </c>
      <c r="BI174" s="221">
        <f>IF(O174="nulová",K174,0)</f>
        <v>0</v>
      </c>
      <c r="BJ174" s="14" t="s">
        <v>86</v>
      </c>
      <c r="BK174" s="221">
        <f>ROUND(P174*H174,2)</f>
        <v>0</v>
      </c>
      <c r="BL174" s="14" t="s">
        <v>281</v>
      </c>
      <c r="BM174" s="220" t="s">
        <v>536</v>
      </c>
    </row>
    <row r="175" spans="1:65" s="2" customFormat="1" ht="58.5">
      <c r="A175" s="30"/>
      <c r="B175" s="31"/>
      <c r="C175" s="32"/>
      <c r="D175" s="222" t="s">
        <v>226</v>
      </c>
      <c r="E175" s="32"/>
      <c r="F175" s="223" t="s">
        <v>333</v>
      </c>
      <c r="G175" s="32"/>
      <c r="H175" s="32"/>
      <c r="I175" s="120"/>
      <c r="J175" s="120"/>
      <c r="K175" s="32"/>
      <c r="L175" s="32"/>
      <c r="M175" s="35"/>
      <c r="N175" s="224"/>
      <c r="O175" s="225"/>
      <c r="P175" s="66"/>
      <c r="Q175" s="66"/>
      <c r="R175" s="66"/>
      <c r="S175" s="66"/>
      <c r="T175" s="66"/>
      <c r="U175" s="66"/>
      <c r="V175" s="66"/>
      <c r="W175" s="66"/>
      <c r="X175" s="66"/>
      <c r="Y175" s="67"/>
      <c r="Z175" s="30"/>
      <c r="AA175" s="30"/>
      <c r="AB175" s="30"/>
      <c r="AC175" s="30"/>
      <c r="AD175" s="30"/>
      <c r="AE175" s="30"/>
      <c r="AT175" s="14" t="s">
        <v>226</v>
      </c>
      <c r="AU175" s="14" t="s">
        <v>86</v>
      </c>
    </row>
    <row r="176" spans="1:65" s="2" customFormat="1" ht="44.25" customHeight="1">
      <c r="A176" s="30"/>
      <c r="B176" s="31"/>
      <c r="C176" s="208" t="s">
        <v>537</v>
      </c>
      <c r="D176" s="208" t="s">
        <v>219</v>
      </c>
      <c r="E176" s="209" t="s">
        <v>538</v>
      </c>
      <c r="F176" s="210" t="s">
        <v>299</v>
      </c>
      <c r="G176" s="211" t="s">
        <v>222</v>
      </c>
      <c r="H176" s="212">
        <v>1</v>
      </c>
      <c r="I176" s="213"/>
      <c r="J176" s="213"/>
      <c r="K176" s="214">
        <f>ROUND(P176*H176,2)</f>
        <v>0</v>
      </c>
      <c r="L176" s="210" t="s">
        <v>223</v>
      </c>
      <c r="M176" s="35"/>
      <c r="N176" s="215" t="s">
        <v>1</v>
      </c>
      <c r="O176" s="216" t="s">
        <v>41</v>
      </c>
      <c r="P176" s="217">
        <f>I176+J176</f>
        <v>0</v>
      </c>
      <c r="Q176" s="217">
        <f>ROUND(I176*H176,2)</f>
        <v>0</v>
      </c>
      <c r="R176" s="217">
        <f>ROUND(J176*H176,2)</f>
        <v>0</v>
      </c>
      <c r="S176" s="66"/>
      <c r="T176" s="218">
        <f>S176*H176</f>
        <v>0</v>
      </c>
      <c r="U176" s="218">
        <v>0</v>
      </c>
      <c r="V176" s="218">
        <f>U176*H176</f>
        <v>0</v>
      </c>
      <c r="W176" s="218">
        <v>0</v>
      </c>
      <c r="X176" s="218">
        <f>W176*H176</f>
        <v>0</v>
      </c>
      <c r="Y176" s="219" t="s">
        <v>1</v>
      </c>
      <c r="Z176" s="30"/>
      <c r="AA176" s="30"/>
      <c r="AB176" s="30"/>
      <c r="AC176" s="30"/>
      <c r="AD176" s="30"/>
      <c r="AE176" s="30"/>
      <c r="AR176" s="220" t="s">
        <v>281</v>
      </c>
      <c r="AT176" s="220" t="s">
        <v>219</v>
      </c>
      <c r="AU176" s="220" t="s">
        <v>86</v>
      </c>
      <c r="AY176" s="14" t="s">
        <v>218</v>
      </c>
      <c r="BE176" s="221">
        <f>IF(O176="základní",K176,0)</f>
        <v>0</v>
      </c>
      <c r="BF176" s="221">
        <f>IF(O176="snížená",K176,0)</f>
        <v>0</v>
      </c>
      <c r="BG176" s="221">
        <f>IF(O176="zákl. přenesená",K176,0)</f>
        <v>0</v>
      </c>
      <c r="BH176" s="221">
        <f>IF(O176="sníž. přenesená",K176,0)</f>
        <v>0</v>
      </c>
      <c r="BI176" s="221">
        <f>IF(O176="nulová",K176,0)</f>
        <v>0</v>
      </c>
      <c r="BJ176" s="14" t="s">
        <v>86</v>
      </c>
      <c r="BK176" s="221">
        <f>ROUND(P176*H176,2)</f>
        <v>0</v>
      </c>
      <c r="BL176" s="14" t="s">
        <v>281</v>
      </c>
      <c r="BM176" s="220" t="s">
        <v>539</v>
      </c>
    </row>
    <row r="177" spans="1:65" s="2" customFormat="1" ht="68.25">
      <c r="A177" s="30"/>
      <c r="B177" s="31"/>
      <c r="C177" s="32"/>
      <c r="D177" s="222" t="s">
        <v>226</v>
      </c>
      <c r="E177" s="32"/>
      <c r="F177" s="223" t="s">
        <v>301</v>
      </c>
      <c r="G177" s="32"/>
      <c r="H177" s="32"/>
      <c r="I177" s="120"/>
      <c r="J177" s="120"/>
      <c r="K177" s="32"/>
      <c r="L177" s="32"/>
      <c r="M177" s="35"/>
      <c r="N177" s="224"/>
      <c r="O177" s="225"/>
      <c r="P177" s="66"/>
      <c r="Q177" s="66"/>
      <c r="R177" s="66"/>
      <c r="S177" s="66"/>
      <c r="T177" s="66"/>
      <c r="U177" s="66"/>
      <c r="V177" s="66"/>
      <c r="W177" s="66"/>
      <c r="X177" s="66"/>
      <c r="Y177" s="67"/>
      <c r="Z177" s="30"/>
      <c r="AA177" s="30"/>
      <c r="AB177" s="30"/>
      <c r="AC177" s="30"/>
      <c r="AD177" s="30"/>
      <c r="AE177" s="30"/>
      <c r="AT177" s="14" t="s">
        <v>226</v>
      </c>
      <c r="AU177" s="14" t="s">
        <v>86</v>
      </c>
    </row>
    <row r="178" spans="1:65" s="2" customFormat="1" ht="21.75" customHeight="1">
      <c r="A178" s="30"/>
      <c r="B178" s="31"/>
      <c r="C178" s="208" t="s">
        <v>540</v>
      </c>
      <c r="D178" s="208" t="s">
        <v>219</v>
      </c>
      <c r="E178" s="209" t="s">
        <v>541</v>
      </c>
      <c r="F178" s="210" t="s">
        <v>542</v>
      </c>
      <c r="G178" s="211" t="s">
        <v>222</v>
      </c>
      <c r="H178" s="212">
        <v>1</v>
      </c>
      <c r="I178" s="213"/>
      <c r="J178" s="213"/>
      <c r="K178" s="214">
        <f>ROUND(P178*H178,2)</f>
        <v>0</v>
      </c>
      <c r="L178" s="210" t="s">
        <v>223</v>
      </c>
      <c r="M178" s="35"/>
      <c r="N178" s="215" t="s">
        <v>1</v>
      </c>
      <c r="O178" s="216" t="s">
        <v>41</v>
      </c>
      <c r="P178" s="217">
        <f>I178+J178</f>
        <v>0</v>
      </c>
      <c r="Q178" s="217">
        <f>ROUND(I178*H178,2)</f>
        <v>0</v>
      </c>
      <c r="R178" s="217">
        <f>ROUND(J178*H178,2)</f>
        <v>0</v>
      </c>
      <c r="S178" s="66"/>
      <c r="T178" s="218">
        <f>S178*H178</f>
        <v>0</v>
      </c>
      <c r="U178" s="218">
        <v>0</v>
      </c>
      <c r="V178" s="218">
        <f>U178*H178</f>
        <v>0</v>
      </c>
      <c r="W178" s="218">
        <v>0</v>
      </c>
      <c r="X178" s="218">
        <f>W178*H178</f>
        <v>0</v>
      </c>
      <c r="Y178" s="219" t="s">
        <v>1</v>
      </c>
      <c r="Z178" s="30"/>
      <c r="AA178" s="30"/>
      <c r="AB178" s="30"/>
      <c r="AC178" s="30"/>
      <c r="AD178" s="30"/>
      <c r="AE178" s="30"/>
      <c r="AR178" s="220" t="s">
        <v>281</v>
      </c>
      <c r="AT178" s="220" t="s">
        <v>219</v>
      </c>
      <c r="AU178" s="220" t="s">
        <v>86</v>
      </c>
      <c r="AY178" s="14" t="s">
        <v>218</v>
      </c>
      <c r="BE178" s="221">
        <f>IF(O178="základní",K178,0)</f>
        <v>0</v>
      </c>
      <c r="BF178" s="221">
        <f>IF(O178="snížená",K178,0)</f>
        <v>0</v>
      </c>
      <c r="BG178" s="221">
        <f>IF(O178="zákl. přenesená",K178,0)</f>
        <v>0</v>
      </c>
      <c r="BH178" s="221">
        <f>IF(O178="sníž. přenesená",K178,0)</f>
        <v>0</v>
      </c>
      <c r="BI178" s="221">
        <f>IF(O178="nulová",K178,0)</f>
        <v>0</v>
      </c>
      <c r="BJ178" s="14" t="s">
        <v>86</v>
      </c>
      <c r="BK178" s="221">
        <f>ROUND(P178*H178,2)</f>
        <v>0</v>
      </c>
      <c r="BL178" s="14" t="s">
        <v>281</v>
      </c>
      <c r="BM178" s="220" t="s">
        <v>543</v>
      </c>
    </row>
    <row r="179" spans="1:65" s="2" customFormat="1" ht="29.25">
      <c r="A179" s="30"/>
      <c r="B179" s="31"/>
      <c r="C179" s="32"/>
      <c r="D179" s="222" t="s">
        <v>226</v>
      </c>
      <c r="E179" s="32"/>
      <c r="F179" s="223" t="s">
        <v>544</v>
      </c>
      <c r="G179" s="32"/>
      <c r="H179" s="32"/>
      <c r="I179" s="120"/>
      <c r="J179" s="120"/>
      <c r="K179" s="32"/>
      <c r="L179" s="32"/>
      <c r="M179" s="35"/>
      <c r="N179" s="224"/>
      <c r="O179" s="225"/>
      <c r="P179" s="66"/>
      <c r="Q179" s="66"/>
      <c r="R179" s="66"/>
      <c r="S179" s="66"/>
      <c r="T179" s="66"/>
      <c r="U179" s="66"/>
      <c r="V179" s="66"/>
      <c r="W179" s="66"/>
      <c r="X179" s="66"/>
      <c r="Y179" s="67"/>
      <c r="Z179" s="30"/>
      <c r="AA179" s="30"/>
      <c r="AB179" s="30"/>
      <c r="AC179" s="30"/>
      <c r="AD179" s="30"/>
      <c r="AE179" s="30"/>
      <c r="AT179" s="14" t="s">
        <v>226</v>
      </c>
      <c r="AU179" s="14" t="s">
        <v>86</v>
      </c>
    </row>
    <row r="180" spans="1:65" s="2" customFormat="1" ht="21.75" customHeight="1">
      <c r="A180" s="30"/>
      <c r="B180" s="31"/>
      <c r="C180" s="208" t="s">
        <v>8</v>
      </c>
      <c r="D180" s="208" t="s">
        <v>219</v>
      </c>
      <c r="E180" s="209" t="s">
        <v>545</v>
      </c>
      <c r="F180" s="210" t="s">
        <v>546</v>
      </c>
      <c r="G180" s="211" t="s">
        <v>518</v>
      </c>
      <c r="H180" s="212">
        <v>8</v>
      </c>
      <c r="I180" s="213"/>
      <c r="J180" s="213"/>
      <c r="K180" s="214">
        <f>ROUND(P180*H180,2)</f>
        <v>0</v>
      </c>
      <c r="L180" s="210" t="s">
        <v>223</v>
      </c>
      <c r="M180" s="35"/>
      <c r="N180" s="215" t="s">
        <v>1</v>
      </c>
      <c r="O180" s="216" t="s">
        <v>41</v>
      </c>
      <c r="P180" s="217">
        <f>I180+J180</f>
        <v>0</v>
      </c>
      <c r="Q180" s="217">
        <f>ROUND(I180*H180,2)</f>
        <v>0</v>
      </c>
      <c r="R180" s="217">
        <f>ROUND(J180*H180,2)</f>
        <v>0</v>
      </c>
      <c r="S180" s="66"/>
      <c r="T180" s="218">
        <f>S180*H180</f>
        <v>0</v>
      </c>
      <c r="U180" s="218">
        <v>0</v>
      </c>
      <c r="V180" s="218">
        <f>U180*H180</f>
        <v>0</v>
      </c>
      <c r="W180" s="218">
        <v>0</v>
      </c>
      <c r="X180" s="218">
        <f>W180*H180</f>
        <v>0</v>
      </c>
      <c r="Y180" s="219" t="s">
        <v>1</v>
      </c>
      <c r="Z180" s="30"/>
      <c r="AA180" s="30"/>
      <c r="AB180" s="30"/>
      <c r="AC180" s="30"/>
      <c r="AD180" s="30"/>
      <c r="AE180" s="30"/>
      <c r="AR180" s="220" t="s">
        <v>281</v>
      </c>
      <c r="AT180" s="220" t="s">
        <v>219</v>
      </c>
      <c r="AU180" s="220" t="s">
        <v>86</v>
      </c>
      <c r="AY180" s="14" t="s">
        <v>218</v>
      </c>
      <c r="BE180" s="221">
        <f>IF(O180="základní",K180,0)</f>
        <v>0</v>
      </c>
      <c r="BF180" s="221">
        <f>IF(O180="snížená",K180,0)</f>
        <v>0</v>
      </c>
      <c r="BG180" s="221">
        <f>IF(O180="zákl. přenesená",K180,0)</f>
        <v>0</v>
      </c>
      <c r="BH180" s="221">
        <f>IF(O180="sníž. přenesená",K180,0)</f>
        <v>0</v>
      </c>
      <c r="BI180" s="221">
        <f>IF(O180="nulová",K180,0)</f>
        <v>0</v>
      </c>
      <c r="BJ180" s="14" t="s">
        <v>86</v>
      </c>
      <c r="BK180" s="221">
        <f>ROUND(P180*H180,2)</f>
        <v>0</v>
      </c>
      <c r="BL180" s="14" t="s">
        <v>281</v>
      </c>
      <c r="BM180" s="220" t="s">
        <v>547</v>
      </c>
    </row>
    <row r="181" spans="1:65" s="2" customFormat="1" ht="29.25">
      <c r="A181" s="30"/>
      <c r="B181" s="31"/>
      <c r="C181" s="32"/>
      <c r="D181" s="222" t="s">
        <v>226</v>
      </c>
      <c r="E181" s="32"/>
      <c r="F181" s="223" t="s">
        <v>548</v>
      </c>
      <c r="G181" s="32"/>
      <c r="H181" s="32"/>
      <c r="I181" s="120"/>
      <c r="J181" s="120"/>
      <c r="K181" s="32"/>
      <c r="L181" s="32"/>
      <c r="M181" s="35"/>
      <c r="N181" s="224"/>
      <c r="O181" s="225"/>
      <c r="P181" s="66"/>
      <c r="Q181" s="66"/>
      <c r="R181" s="66"/>
      <c r="S181" s="66"/>
      <c r="T181" s="66"/>
      <c r="U181" s="66"/>
      <c r="V181" s="66"/>
      <c r="W181" s="66"/>
      <c r="X181" s="66"/>
      <c r="Y181" s="67"/>
      <c r="Z181" s="30"/>
      <c r="AA181" s="30"/>
      <c r="AB181" s="30"/>
      <c r="AC181" s="30"/>
      <c r="AD181" s="30"/>
      <c r="AE181" s="30"/>
      <c r="AT181" s="14" t="s">
        <v>226</v>
      </c>
      <c r="AU181" s="14" t="s">
        <v>86</v>
      </c>
    </row>
    <row r="182" spans="1:65" s="2" customFormat="1" ht="21.75" customHeight="1">
      <c r="A182" s="30"/>
      <c r="B182" s="31"/>
      <c r="C182" s="208" t="s">
        <v>549</v>
      </c>
      <c r="D182" s="208" t="s">
        <v>219</v>
      </c>
      <c r="E182" s="209" t="s">
        <v>550</v>
      </c>
      <c r="F182" s="210" t="s">
        <v>551</v>
      </c>
      <c r="G182" s="211" t="s">
        <v>518</v>
      </c>
      <c r="H182" s="212">
        <v>4</v>
      </c>
      <c r="I182" s="213"/>
      <c r="J182" s="213"/>
      <c r="K182" s="214">
        <f>ROUND(P182*H182,2)</f>
        <v>0</v>
      </c>
      <c r="L182" s="210" t="s">
        <v>223</v>
      </c>
      <c r="M182" s="35"/>
      <c r="N182" s="215" t="s">
        <v>1</v>
      </c>
      <c r="O182" s="216" t="s">
        <v>41</v>
      </c>
      <c r="P182" s="217">
        <f>I182+J182</f>
        <v>0</v>
      </c>
      <c r="Q182" s="217">
        <f>ROUND(I182*H182,2)</f>
        <v>0</v>
      </c>
      <c r="R182" s="217">
        <f>ROUND(J182*H182,2)</f>
        <v>0</v>
      </c>
      <c r="S182" s="66"/>
      <c r="T182" s="218">
        <f>S182*H182</f>
        <v>0</v>
      </c>
      <c r="U182" s="218">
        <v>0</v>
      </c>
      <c r="V182" s="218">
        <f>U182*H182</f>
        <v>0</v>
      </c>
      <c r="W182" s="218">
        <v>0</v>
      </c>
      <c r="X182" s="218">
        <f>W182*H182</f>
        <v>0</v>
      </c>
      <c r="Y182" s="219" t="s">
        <v>1</v>
      </c>
      <c r="Z182" s="30"/>
      <c r="AA182" s="30"/>
      <c r="AB182" s="30"/>
      <c r="AC182" s="30"/>
      <c r="AD182" s="30"/>
      <c r="AE182" s="30"/>
      <c r="AR182" s="220" t="s">
        <v>281</v>
      </c>
      <c r="AT182" s="220" t="s">
        <v>219</v>
      </c>
      <c r="AU182" s="220" t="s">
        <v>86</v>
      </c>
      <c r="AY182" s="14" t="s">
        <v>218</v>
      </c>
      <c r="BE182" s="221">
        <f>IF(O182="základní",K182,0)</f>
        <v>0</v>
      </c>
      <c r="BF182" s="221">
        <f>IF(O182="snížená",K182,0)</f>
        <v>0</v>
      </c>
      <c r="BG182" s="221">
        <f>IF(O182="zákl. přenesená",K182,0)</f>
        <v>0</v>
      </c>
      <c r="BH182" s="221">
        <f>IF(O182="sníž. přenesená",K182,0)</f>
        <v>0</v>
      </c>
      <c r="BI182" s="221">
        <f>IF(O182="nulová",K182,0)</f>
        <v>0</v>
      </c>
      <c r="BJ182" s="14" t="s">
        <v>86</v>
      </c>
      <c r="BK182" s="221">
        <f>ROUND(P182*H182,2)</f>
        <v>0</v>
      </c>
      <c r="BL182" s="14" t="s">
        <v>281</v>
      </c>
      <c r="BM182" s="220" t="s">
        <v>552</v>
      </c>
    </row>
    <row r="183" spans="1:65" s="2" customFormat="1" ht="48.75">
      <c r="A183" s="30"/>
      <c r="B183" s="31"/>
      <c r="C183" s="32"/>
      <c r="D183" s="222" t="s">
        <v>226</v>
      </c>
      <c r="E183" s="32"/>
      <c r="F183" s="223" t="s">
        <v>553</v>
      </c>
      <c r="G183" s="32"/>
      <c r="H183" s="32"/>
      <c r="I183" s="120"/>
      <c r="J183" s="120"/>
      <c r="K183" s="32"/>
      <c r="L183" s="32"/>
      <c r="M183" s="35"/>
      <c r="N183" s="224"/>
      <c r="O183" s="225"/>
      <c r="P183" s="66"/>
      <c r="Q183" s="66"/>
      <c r="R183" s="66"/>
      <c r="S183" s="66"/>
      <c r="T183" s="66"/>
      <c r="U183" s="66"/>
      <c r="V183" s="66"/>
      <c r="W183" s="66"/>
      <c r="X183" s="66"/>
      <c r="Y183" s="67"/>
      <c r="Z183" s="30"/>
      <c r="AA183" s="30"/>
      <c r="AB183" s="30"/>
      <c r="AC183" s="30"/>
      <c r="AD183" s="30"/>
      <c r="AE183" s="30"/>
      <c r="AT183" s="14" t="s">
        <v>226</v>
      </c>
      <c r="AU183" s="14" t="s">
        <v>86</v>
      </c>
    </row>
    <row r="184" spans="1:65" s="2" customFormat="1" ht="21.75" customHeight="1">
      <c r="A184" s="30"/>
      <c r="B184" s="31"/>
      <c r="C184" s="208" t="s">
        <v>554</v>
      </c>
      <c r="D184" s="208" t="s">
        <v>219</v>
      </c>
      <c r="E184" s="209" t="s">
        <v>555</v>
      </c>
      <c r="F184" s="210" t="s">
        <v>556</v>
      </c>
      <c r="G184" s="211" t="s">
        <v>518</v>
      </c>
      <c r="H184" s="212">
        <v>2</v>
      </c>
      <c r="I184" s="213"/>
      <c r="J184" s="213"/>
      <c r="K184" s="214">
        <f>ROUND(P184*H184,2)</f>
        <v>0</v>
      </c>
      <c r="L184" s="210" t="s">
        <v>223</v>
      </c>
      <c r="M184" s="35"/>
      <c r="N184" s="215" t="s">
        <v>1</v>
      </c>
      <c r="O184" s="216" t="s">
        <v>41</v>
      </c>
      <c r="P184" s="217">
        <f>I184+J184</f>
        <v>0</v>
      </c>
      <c r="Q184" s="217">
        <f>ROUND(I184*H184,2)</f>
        <v>0</v>
      </c>
      <c r="R184" s="217">
        <f>ROUND(J184*H184,2)</f>
        <v>0</v>
      </c>
      <c r="S184" s="66"/>
      <c r="T184" s="218">
        <f>S184*H184</f>
        <v>0</v>
      </c>
      <c r="U184" s="218">
        <v>0</v>
      </c>
      <c r="V184" s="218">
        <f>U184*H184</f>
        <v>0</v>
      </c>
      <c r="W184" s="218">
        <v>0</v>
      </c>
      <c r="X184" s="218">
        <f>W184*H184</f>
        <v>0</v>
      </c>
      <c r="Y184" s="219" t="s">
        <v>1</v>
      </c>
      <c r="Z184" s="30"/>
      <c r="AA184" s="30"/>
      <c r="AB184" s="30"/>
      <c r="AC184" s="30"/>
      <c r="AD184" s="30"/>
      <c r="AE184" s="30"/>
      <c r="AR184" s="220" t="s">
        <v>281</v>
      </c>
      <c r="AT184" s="220" t="s">
        <v>219</v>
      </c>
      <c r="AU184" s="220" t="s">
        <v>86</v>
      </c>
      <c r="AY184" s="14" t="s">
        <v>218</v>
      </c>
      <c r="BE184" s="221">
        <f>IF(O184="základní",K184,0)</f>
        <v>0</v>
      </c>
      <c r="BF184" s="221">
        <f>IF(O184="snížená",K184,0)</f>
        <v>0</v>
      </c>
      <c r="BG184" s="221">
        <f>IF(O184="zákl. přenesená",K184,0)</f>
        <v>0</v>
      </c>
      <c r="BH184" s="221">
        <f>IF(O184="sníž. přenesená",K184,0)</f>
        <v>0</v>
      </c>
      <c r="BI184" s="221">
        <f>IF(O184="nulová",K184,0)</f>
        <v>0</v>
      </c>
      <c r="BJ184" s="14" t="s">
        <v>86</v>
      </c>
      <c r="BK184" s="221">
        <f>ROUND(P184*H184,2)</f>
        <v>0</v>
      </c>
      <c r="BL184" s="14" t="s">
        <v>281</v>
      </c>
      <c r="BM184" s="220" t="s">
        <v>557</v>
      </c>
    </row>
    <row r="185" spans="1:65" s="2" customFormat="1" ht="19.5">
      <c r="A185" s="30"/>
      <c r="B185" s="31"/>
      <c r="C185" s="32"/>
      <c r="D185" s="222" t="s">
        <v>226</v>
      </c>
      <c r="E185" s="32"/>
      <c r="F185" s="223" t="s">
        <v>558</v>
      </c>
      <c r="G185" s="32"/>
      <c r="H185" s="32"/>
      <c r="I185" s="120"/>
      <c r="J185" s="120"/>
      <c r="K185" s="32"/>
      <c r="L185" s="32"/>
      <c r="M185" s="35"/>
      <c r="N185" s="224"/>
      <c r="O185" s="225"/>
      <c r="P185" s="66"/>
      <c r="Q185" s="66"/>
      <c r="R185" s="66"/>
      <c r="S185" s="66"/>
      <c r="T185" s="66"/>
      <c r="U185" s="66"/>
      <c r="V185" s="66"/>
      <c r="W185" s="66"/>
      <c r="X185" s="66"/>
      <c r="Y185" s="67"/>
      <c r="Z185" s="30"/>
      <c r="AA185" s="30"/>
      <c r="AB185" s="30"/>
      <c r="AC185" s="30"/>
      <c r="AD185" s="30"/>
      <c r="AE185" s="30"/>
      <c r="AT185" s="14" t="s">
        <v>226</v>
      </c>
      <c r="AU185" s="14" t="s">
        <v>86</v>
      </c>
    </row>
    <row r="186" spans="1:65" s="2" customFormat="1" ht="21.75" customHeight="1">
      <c r="A186" s="30"/>
      <c r="B186" s="31"/>
      <c r="C186" s="208" t="s">
        <v>559</v>
      </c>
      <c r="D186" s="208" t="s">
        <v>219</v>
      </c>
      <c r="E186" s="209" t="s">
        <v>560</v>
      </c>
      <c r="F186" s="210" t="s">
        <v>561</v>
      </c>
      <c r="G186" s="211" t="s">
        <v>518</v>
      </c>
      <c r="H186" s="212">
        <v>2</v>
      </c>
      <c r="I186" s="213"/>
      <c r="J186" s="213"/>
      <c r="K186" s="214">
        <f>ROUND(P186*H186,2)</f>
        <v>0</v>
      </c>
      <c r="L186" s="210" t="s">
        <v>223</v>
      </c>
      <c r="M186" s="35"/>
      <c r="N186" s="215" t="s">
        <v>1</v>
      </c>
      <c r="O186" s="216" t="s">
        <v>41</v>
      </c>
      <c r="P186" s="217">
        <f>I186+J186</f>
        <v>0</v>
      </c>
      <c r="Q186" s="217">
        <f>ROUND(I186*H186,2)</f>
        <v>0</v>
      </c>
      <c r="R186" s="217">
        <f>ROUND(J186*H186,2)</f>
        <v>0</v>
      </c>
      <c r="S186" s="66"/>
      <c r="T186" s="218">
        <f>S186*H186</f>
        <v>0</v>
      </c>
      <c r="U186" s="218">
        <v>0</v>
      </c>
      <c r="V186" s="218">
        <f>U186*H186</f>
        <v>0</v>
      </c>
      <c r="W186" s="218">
        <v>0</v>
      </c>
      <c r="X186" s="218">
        <f>W186*H186</f>
        <v>0</v>
      </c>
      <c r="Y186" s="219" t="s">
        <v>1</v>
      </c>
      <c r="Z186" s="30"/>
      <c r="AA186" s="30"/>
      <c r="AB186" s="30"/>
      <c r="AC186" s="30"/>
      <c r="AD186" s="30"/>
      <c r="AE186" s="30"/>
      <c r="AR186" s="220" t="s">
        <v>281</v>
      </c>
      <c r="AT186" s="220" t="s">
        <v>219</v>
      </c>
      <c r="AU186" s="220" t="s">
        <v>86</v>
      </c>
      <c r="AY186" s="14" t="s">
        <v>218</v>
      </c>
      <c r="BE186" s="221">
        <f>IF(O186="základní",K186,0)</f>
        <v>0</v>
      </c>
      <c r="BF186" s="221">
        <f>IF(O186="snížená",K186,0)</f>
        <v>0</v>
      </c>
      <c r="BG186" s="221">
        <f>IF(O186="zákl. přenesená",K186,0)</f>
        <v>0</v>
      </c>
      <c r="BH186" s="221">
        <f>IF(O186="sníž. přenesená",K186,0)</f>
        <v>0</v>
      </c>
      <c r="BI186" s="221">
        <f>IF(O186="nulová",K186,0)</f>
        <v>0</v>
      </c>
      <c r="BJ186" s="14" t="s">
        <v>86</v>
      </c>
      <c r="BK186" s="221">
        <f>ROUND(P186*H186,2)</f>
        <v>0</v>
      </c>
      <c r="BL186" s="14" t="s">
        <v>281</v>
      </c>
      <c r="BM186" s="220" t="s">
        <v>562</v>
      </c>
    </row>
    <row r="187" spans="1:65" s="2" customFormat="1" ht="29.25">
      <c r="A187" s="30"/>
      <c r="B187" s="31"/>
      <c r="C187" s="32"/>
      <c r="D187" s="222" t="s">
        <v>226</v>
      </c>
      <c r="E187" s="32"/>
      <c r="F187" s="223" t="s">
        <v>563</v>
      </c>
      <c r="G187" s="32"/>
      <c r="H187" s="32"/>
      <c r="I187" s="120"/>
      <c r="J187" s="120"/>
      <c r="K187" s="32"/>
      <c r="L187" s="32"/>
      <c r="M187" s="35"/>
      <c r="N187" s="224"/>
      <c r="O187" s="225"/>
      <c r="P187" s="66"/>
      <c r="Q187" s="66"/>
      <c r="R187" s="66"/>
      <c r="S187" s="66"/>
      <c r="T187" s="66"/>
      <c r="U187" s="66"/>
      <c r="V187" s="66"/>
      <c r="W187" s="66"/>
      <c r="X187" s="66"/>
      <c r="Y187" s="67"/>
      <c r="Z187" s="30"/>
      <c r="AA187" s="30"/>
      <c r="AB187" s="30"/>
      <c r="AC187" s="30"/>
      <c r="AD187" s="30"/>
      <c r="AE187" s="30"/>
      <c r="AT187" s="14" t="s">
        <v>226</v>
      </c>
      <c r="AU187" s="14" t="s">
        <v>86</v>
      </c>
    </row>
    <row r="188" spans="1:65" s="2" customFormat="1" ht="55.5" customHeight="1">
      <c r="A188" s="30"/>
      <c r="B188" s="31"/>
      <c r="C188" s="208" t="s">
        <v>564</v>
      </c>
      <c r="D188" s="208" t="s">
        <v>219</v>
      </c>
      <c r="E188" s="209" t="s">
        <v>565</v>
      </c>
      <c r="F188" s="210" t="s">
        <v>566</v>
      </c>
      <c r="G188" s="211" t="s">
        <v>222</v>
      </c>
      <c r="H188" s="212">
        <v>4</v>
      </c>
      <c r="I188" s="213"/>
      <c r="J188" s="213"/>
      <c r="K188" s="214">
        <f>ROUND(P188*H188,2)</f>
        <v>0</v>
      </c>
      <c r="L188" s="210" t="s">
        <v>223</v>
      </c>
      <c r="M188" s="35"/>
      <c r="N188" s="215" t="s">
        <v>1</v>
      </c>
      <c r="O188" s="216" t="s">
        <v>41</v>
      </c>
      <c r="P188" s="217">
        <f>I188+J188</f>
        <v>0</v>
      </c>
      <c r="Q188" s="217">
        <f>ROUND(I188*H188,2)</f>
        <v>0</v>
      </c>
      <c r="R188" s="217">
        <f>ROUND(J188*H188,2)</f>
        <v>0</v>
      </c>
      <c r="S188" s="66"/>
      <c r="T188" s="218">
        <f>S188*H188</f>
        <v>0</v>
      </c>
      <c r="U188" s="218">
        <v>0</v>
      </c>
      <c r="V188" s="218">
        <f>U188*H188</f>
        <v>0</v>
      </c>
      <c r="W188" s="218">
        <v>0</v>
      </c>
      <c r="X188" s="218">
        <f>W188*H188</f>
        <v>0</v>
      </c>
      <c r="Y188" s="219" t="s">
        <v>1</v>
      </c>
      <c r="Z188" s="30"/>
      <c r="AA188" s="30"/>
      <c r="AB188" s="30"/>
      <c r="AC188" s="30"/>
      <c r="AD188" s="30"/>
      <c r="AE188" s="30"/>
      <c r="AR188" s="220" t="s">
        <v>281</v>
      </c>
      <c r="AT188" s="220" t="s">
        <v>219</v>
      </c>
      <c r="AU188" s="220" t="s">
        <v>86</v>
      </c>
      <c r="AY188" s="14" t="s">
        <v>218</v>
      </c>
      <c r="BE188" s="221">
        <f>IF(O188="základní",K188,0)</f>
        <v>0</v>
      </c>
      <c r="BF188" s="221">
        <f>IF(O188="snížená",K188,0)</f>
        <v>0</v>
      </c>
      <c r="BG188" s="221">
        <f>IF(O188="zákl. přenesená",K188,0)</f>
        <v>0</v>
      </c>
      <c r="BH188" s="221">
        <f>IF(O188="sníž. přenesená",K188,0)</f>
        <v>0</v>
      </c>
      <c r="BI188" s="221">
        <f>IF(O188="nulová",K188,0)</f>
        <v>0</v>
      </c>
      <c r="BJ188" s="14" t="s">
        <v>86</v>
      </c>
      <c r="BK188" s="221">
        <f>ROUND(P188*H188,2)</f>
        <v>0</v>
      </c>
      <c r="BL188" s="14" t="s">
        <v>281</v>
      </c>
      <c r="BM188" s="220" t="s">
        <v>567</v>
      </c>
    </row>
    <row r="189" spans="1:65" s="2" customFormat="1" ht="136.5">
      <c r="A189" s="30"/>
      <c r="B189" s="31"/>
      <c r="C189" s="32"/>
      <c r="D189" s="222" t="s">
        <v>226</v>
      </c>
      <c r="E189" s="32"/>
      <c r="F189" s="223" t="s">
        <v>568</v>
      </c>
      <c r="G189" s="32"/>
      <c r="H189" s="32"/>
      <c r="I189" s="120"/>
      <c r="J189" s="120"/>
      <c r="K189" s="32"/>
      <c r="L189" s="32"/>
      <c r="M189" s="35"/>
      <c r="N189" s="224"/>
      <c r="O189" s="225"/>
      <c r="P189" s="66"/>
      <c r="Q189" s="66"/>
      <c r="R189" s="66"/>
      <c r="S189" s="66"/>
      <c r="T189" s="66"/>
      <c r="U189" s="66"/>
      <c r="V189" s="66"/>
      <c r="W189" s="66"/>
      <c r="X189" s="66"/>
      <c r="Y189" s="67"/>
      <c r="Z189" s="30"/>
      <c r="AA189" s="30"/>
      <c r="AB189" s="30"/>
      <c r="AC189" s="30"/>
      <c r="AD189" s="30"/>
      <c r="AE189" s="30"/>
      <c r="AT189" s="14" t="s">
        <v>226</v>
      </c>
      <c r="AU189" s="14" t="s">
        <v>86</v>
      </c>
    </row>
    <row r="190" spans="1:65" s="2" customFormat="1" ht="19.5">
      <c r="A190" s="30"/>
      <c r="B190" s="31"/>
      <c r="C190" s="32"/>
      <c r="D190" s="222" t="s">
        <v>237</v>
      </c>
      <c r="E190" s="32"/>
      <c r="F190" s="236" t="s">
        <v>569</v>
      </c>
      <c r="G190" s="32"/>
      <c r="H190" s="32"/>
      <c r="I190" s="120"/>
      <c r="J190" s="120"/>
      <c r="K190" s="32"/>
      <c r="L190" s="32"/>
      <c r="M190" s="35"/>
      <c r="N190" s="224"/>
      <c r="O190" s="225"/>
      <c r="P190" s="66"/>
      <c r="Q190" s="66"/>
      <c r="R190" s="66"/>
      <c r="S190" s="66"/>
      <c r="T190" s="66"/>
      <c r="U190" s="66"/>
      <c r="V190" s="66"/>
      <c r="W190" s="66"/>
      <c r="X190" s="66"/>
      <c r="Y190" s="67"/>
      <c r="Z190" s="30"/>
      <c r="AA190" s="30"/>
      <c r="AB190" s="30"/>
      <c r="AC190" s="30"/>
      <c r="AD190" s="30"/>
      <c r="AE190" s="30"/>
      <c r="AT190" s="14" t="s">
        <v>237</v>
      </c>
      <c r="AU190" s="14" t="s">
        <v>86</v>
      </c>
    </row>
    <row r="191" spans="1:65" s="2" customFormat="1" ht="21.75" customHeight="1">
      <c r="A191" s="30"/>
      <c r="B191" s="31"/>
      <c r="C191" s="208" t="s">
        <v>570</v>
      </c>
      <c r="D191" s="208" t="s">
        <v>219</v>
      </c>
      <c r="E191" s="209" t="s">
        <v>571</v>
      </c>
      <c r="F191" s="210" t="s">
        <v>572</v>
      </c>
      <c r="G191" s="211" t="s">
        <v>573</v>
      </c>
      <c r="H191" s="212">
        <v>0.5</v>
      </c>
      <c r="I191" s="213"/>
      <c r="J191" s="213"/>
      <c r="K191" s="214">
        <f>ROUND(P191*H191,2)</f>
        <v>0</v>
      </c>
      <c r="L191" s="210" t="s">
        <v>223</v>
      </c>
      <c r="M191" s="35"/>
      <c r="N191" s="215" t="s">
        <v>1</v>
      </c>
      <c r="O191" s="216" t="s">
        <v>41</v>
      </c>
      <c r="P191" s="217">
        <f>I191+J191</f>
        <v>0</v>
      </c>
      <c r="Q191" s="217">
        <f>ROUND(I191*H191,2)</f>
        <v>0</v>
      </c>
      <c r="R191" s="217">
        <f>ROUND(J191*H191,2)</f>
        <v>0</v>
      </c>
      <c r="S191" s="66"/>
      <c r="T191" s="218">
        <f>S191*H191</f>
        <v>0</v>
      </c>
      <c r="U191" s="218">
        <v>0</v>
      </c>
      <c r="V191" s="218">
        <f>U191*H191</f>
        <v>0</v>
      </c>
      <c r="W191" s="218">
        <v>0</v>
      </c>
      <c r="X191" s="218">
        <f>W191*H191</f>
        <v>0</v>
      </c>
      <c r="Y191" s="219" t="s">
        <v>1</v>
      </c>
      <c r="Z191" s="30"/>
      <c r="AA191" s="30"/>
      <c r="AB191" s="30"/>
      <c r="AC191" s="30"/>
      <c r="AD191" s="30"/>
      <c r="AE191" s="30"/>
      <c r="AR191" s="220" t="s">
        <v>281</v>
      </c>
      <c r="AT191" s="220" t="s">
        <v>219</v>
      </c>
      <c r="AU191" s="220" t="s">
        <v>86</v>
      </c>
      <c r="AY191" s="14" t="s">
        <v>218</v>
      </c>
      <c r="BE191" s="221">
        <f>IF(O191="základní",K191,0)</f>
        <v>0</v>
      </c>
      <c r="BF191" s="221">
        <f>IF(O191="snížená",K191,0)</f>
        <v>0</v>
      </c>
      <c r="BG191" s="221">
        <f>IF(O191="zákl. přenesená",K191,0)</f>
        <v>0</v>
      </c>
      <c r="BH191" s="221">
        <f>IF(O191="sníž. přenesená",K191,0)</f>
        <v>0</v>
      </c>
      <c r="BI191" s="221">
        <f>IF(O191="nulová",K191,0)</f>
        <v>0</v>
      </c>
      <c r="BJ191" s="14" t="s">
        <v>86</v>
      </c>
      <c r="BK191" s="221">
        <f>ROUND(P191*H191,2)</f>
        <v>0</v>
      </c>
      <c r="BL191" s="14" t="s">
        <v>281</v>
      </c>
      <c r="BM191" s="220" t="s">
        <v>574</v>
      </c>
    </row>
    <row r="192" spans="1:65" s="2" customFormat="1" ht="48.75">
      <c r="A192" s="30"/>
      <c r="B192" s="31"/>
      <c r="C192" s="32"/>
      <c r="D192" s="222" t="s">
        <v>226</v>
      </c>
      <c r="E192" s="32"/>
      <c r="F192" s="223" t="s">
        <v>575</v>
      </c>
      <c r="G192" s="32"/>
      <c r="H192" s="32"/>
      <c r="I192" s="120"/>
      <c r="J192" s="120"/>
      <c r="K192" s="32"/>
      <c r="L192" s="32"/>
      <c r="M192" s="35"/>
      <c r="N192" s="224"/>
      <c r="O192" s="225"/>
      <c r="P192" s="66"/>
      <c r="Q192" s="66"/>
      <c r="R192" s="66"/>
      <c r="S192" s="66"/>
      <c r="T192" s="66"/>
      <c r="U192" s="66"/>
      <c r="V192" s="66"/>
      <c r="W192" s="66"/>
      <c r="X192" s="66"/>
      <c r="Y192" s="67"/>
      <c r="Z192" s="30"/>
      <c r="AA192" s="30"/>
      <c r="AB192" s="30"/>
      <c r="AC192" s="30"/>
      <c r="AD192" s="30"/>
      <c r="AE192" s="30"/>
      <c r="AT192" s="14" t="s">
        <v>226</v>
      </c>
      <c r="AU192" s="14" t="s">
        <v>86</v>
      </c>
    </row>
    <row r="193" spans="1:65" s="2" customFormat="1" ht="21.75" customHeight="1">
      <c r="A193" s="30"/>
      <c r="B193" s="31"/>
      <c r="C193" s="208" t="s">
        <v>576</v>
      </c>
      <c r="D193" s="208" t="s">
        <v>219</v>
      </c>
      <c r="E193" s="209" t="s">
        <v>577</v>
      </c>
      <c r="F193" s="210" t="s">
        <v>578</v>
      </c>
      <c r="G193" s="211" t="s">
        <v>573</v>
      </c>
      <c r="H193" s="212">
        <v>2</v>
      </c>
      <c r="I193" s="213"/>
      <c r="J193" s="213"/>
      <c r="K193" s="214">
        <f>ROUND(P193*H193,2)</f>
        <v>0</v>
      </c>
      <c r="L193" s="210" t="s">
        <v>223</v>
      </c>
      <c r="M193" s="35"/>
      <c r="N193" s="215" t="s">
        <v>1</v>
      </c>
      <c r="O193" s="216" t="s">
        <v>41</v>
      </c>
      <c r="P193" s="217">
        <f>I193+J193</f>
        <v>0</v>
      </c>
      <c r="Q193" s="217">
        <f>ROUND(I193*H193,2)</f>
        <v>0</v>
      </c>
      <c r="R193" s="217">
        <f>ROUND(J193*H193,2)</f>
        <v>0</v>
      </c>
      <c r="S193" s="66"/>
      <c r="T193" s="218">
        <f>S193*H193</f>
        <v>0</v>
      </c>
      <c r="U193" s="218">
        <v>0</v>
      </c>
      <c r="V193" s="218">
        <f>U193*H193</f>
        <v>0</v>
      </c>
      <c r="W193" s="218">
        <v>0</v>
      </c>
      <c r="X193" s="218">
        <f>W193*H193</f>
        <v>0</v>
      </c>
      <c r="Y193" s="219" t="s">
        <v>1</v>
      </c>
      <c r="Z193" s="30"/>
      <c r="AA193" s="30"/>
      <c r="AB193" s="30"/>
      <c r="AC193" s="30"/>
      <c r="AD193" s="30"/>
      <c r="AE193" s="30"/>
      <c r="AR193" s="220" t="s">
        <v>281</v>
      </c>
      <c r="AT193" s="220" t="s">
        <v>219</v>
      </c>
      <c r="AU193" s="220" t="s">
        <v>86</v>
      </c>
      <c r="AY193" s="14" t="s">
        <v>218</v>
      </c>
      <c r="BE193" s="221">
        <f>IF(O193="základní",K193,0)</f>
        <v>0</v>
      </c>
      <c r="BF193" s="221">
        <f>IF(O193="snížená",K193,0)</f>
        <v>0</v>
      </c>
      <c r="BG193" s="221">
        <f>IF(O193="zákl. přenesená",K193,0)</f>
        <v>0</v>
      </c>
      <c r="BH193" s="221">
        <f>IF(O193="sníž. přenesená",K193,0)</f>
        <v>0</v>
      </c>
      <c r="BI193" s="221">
        <f>IF(O193="nulová",K193,0)</f>
        <v>0</v>
      </c>
      <c r="BJ193" s="14" t="s">
        <v>86</v>
      </c>
      <c r="BK193" s="221">
        <f>ROUND(P193*H193,2)</f>
        <v>0</v>
      </c>
      <c r="BL193" s="14" t="s">
        <v>281</v>
      </c>
      <c r="BM193" s="220" t="s">
        <v>579</v>
      </c>
    </row>
    <row r="194" spans="1:65" s="2" customFormat="1" ht="48.75">
      <c r="A194" s="30"/>
      <c r="B194" s="31"/>
      <c r="C194" s="32"/>
      <c r="D194" s="222" t="s">
        <v>226</v>
      </c>
      <c r="E194" s="32"/>
      <c r="F194" s="223" t="s">
        <v>580</v>
      </c>
      <c r="G194" s="32"/>
      <c r="H194" s="32"/>
      <c r="I194" s="120"/>
      <c r="J194" s="120"/>
      <c r="K194" s="32"/>
      <c r="L194" s="32"/>
      <c r="M194" s="35"/>
      <c r="N194" s="224"/>
      <c r="O194" s="225"/>
      <c r="P194" s="66"/>
      <c r="Q194" s="66"/>
      <c r="R194" s="66"/>
      <c r="S194" s="66"/>
      <c r="T194" s="66"/>
      <c r="U194" s="66"/>
      <c r="V194" s="66"/>
      <c r="W194" s="66"/>
      <c r="X194" s="66"/>
      <c r="Y194" s="67"/>
      <c r="Z194" s="30"/>
      <c r="AA194" s="30"/>
      <c r="AB194" s="30"/>
      <c r="AC194" s="30"/>
      <c r="AD194" s="30"/>
      <c r="AE194" s="30"/>
      <c r="AT194" s="14" t="s">
        <v>226</v>
      </c>
      <c r="AU194" s="14" t="s">
        <v>86</v>
      </c>
    </row>
    <row r="195" spans="1:65" s="2" customFormat="1" ht="21.75" customHeight="1">
      <c r="A195" s="30"/>
      <c r="B195" s="31"/>
      <c r="C195" s="208" t="s">
        <v>581</v>
      </c>
      <c r="D195" s="208" t="s">
        <v>219</v>
      </c>
      <c r="E195" s="209" t="s">
        <v>582</v>
      </c>
      <c r="F195" s="210" t="s">
        <v>583</v>
      </c>
      <c r="G195" s="211" t="s">
        <v>573</v>
      </c>
      <c r="H195" s="212">
        <v>0.5</v>
      </c>
      <c r="I195" s="213"/>
      <c r="J195" s="213"/>
      <c r="K195" s="214">
        <f>ROUND(P195*H195,2)</f>
        <v>0</v>
      </c>
      <c r="L195" s="210" t="s">
        <v>223</v>
      </c>
      <c r="M195" s="35"/>
      <c r="N195" s="215" t="s">
        <v>1</v>
      </c>
      <c r="O195" s="216" t="s">
        <v>41</v>
      </c>
      <c r="P195" s="217">
        <f>I195+J195</f>
        <v>0</v>
      </c>
      <c r="Q195" s="217">
        <f>ROUND(I195*H195,2)</f>
        <v>0</v>
      </c>
      <c r="R195" s="217">
        <f>ROUND(J195*H195,2)</f>
        <v>0</v>
      </c>
      <c r="S195" s="66"/>
      <c r="T195" s="218">
        <f>S195*H195</f>
        <v>0</v>
      </c>
      <c r="U195" s="218">
        <v>0</v>
      </c>
      <c r="V195" s="218">
        <f>U195*H195</f>
        <v>0</v>
      </c>
      <c r="W195" s="218">
        <v>0</v>
      </c>
      <c r="X195" s="218">
        <f>W195*H195</f>
        <v>0</v>
      </c>
      <c r="Y195" s="219" t="s">
        <v>1</v>
      </c>
      <c r="Z195" s="30"/>
      <c r="AA195" s="30"/>
      <c r="AB195" s="30"/>
      <c r="AC195" s="30"/>
      <c r="AD195" s="30"/>
      <c r="AE195" s="30"/>
      <c r="AR195" s="220" t="s">
        <v>281</v>
      </c>
      <c r="AT195" s="220" t="s">
        <v>219</v>
      </c>
      <c r="AU195" s="220" t="s">
        <v>86</v>
      </c>
      <c r="AY195" s="14" t="s">
        <v>218</v>
      </c>
      <c r="BE195" s="221">
        <f>IF(O195="základní",K195,0)</f>
        <v>0</v>
      </c>
      <c r="BF195" s="221">
        <f>IF(O195="snížená",K195,0)</f>
        <v>0</v>
      </c>
      <c r="BG195" s="221">
        <f>IF(O195="zákl. přenesená",K195,0)</f>
        <v>0</v>
      </c>
      <c r="BH195" s="221">
        <f>IF(O195="sníž. přenesená",K195,0)</f>
        <v>0</v>
      </c>
      <c r="BI195" s="221">
        <f>IF(O195="nulová",K195,0)</f>
        <v>0</v>
      </c>
      <c r="BJ195" s="14" t="s">
        <v>86</v>
      </c>
      <c r="BK195" s="221">
        <f>ROUND(P195*H195,2)</f>
        <v>0</v>
      </c>
      <c r="BL195" s="14" t="s">
        <v>281</v>
      </c>
      <c r="BM195" s="220" t="s">
        <v>584</v>
      </c>
    </row>
    <row r="196" spans="1:65" s="2" customFormat="1" ht="58.5">
      <c r="A196" s="30"/>
      <c r="B196" s="31"/>
      <c r="C196" s="32"/>
      <c r="D196" s="222" t="s">
        <v>226</v>
      </c>
      <c r="E196" s="32"/>
      <c r="F196" s="223" t="s">
        <v>585</v>
      </c>
      <c r="G196" s="32"/>
      <c r="H196" s="32"/>
      <c r="I196" s="120"/>
      <c r="J196" s="120"/>
      <c r="K196" s="32"/>
      <c r="L196" s="32"/>
      <c r="M196" s="35"/>
      <c r="N196" s="239"/>
      <c r="O196" s="240"/>
      <c r="P196" s="241"/>
      <c r="Q196" s="241"/>
      <c r="R196" s="241"/>
      <c r="S196" s="241"/>
      <c r="T196" s="241"/>
      <c r="U196" s="241"/>
      <c r="V196" s="241"/>
      <c r="W196" s="241"/>
      <c r="X196" s="241"/>
      <c r="Y196" s="242"/>
      <c r="Z196" s="30"/>
      <c r="AA196" s="30"/>
      <c r="AB196" s="30"/>
      <c r="AC196" s="30"/>
      <c r="AD196" s="30"/>
      <c r="AE196" s="30"/>
      <c r="AT196" s="14" t="s">
        <v>226</v>
      </c>
      <c r="AU196" s="14" t="s">
        <v>86</v>
      </c>
    </row>
    <row r="197" spans="1:65" s="2" customFormat="1" ht="6.95" customHeight="1">
      <c r="A197" s="30"/>
      <c r="B197" s="50"/>
      <c r="C197" s="51"/>
      <c r="D197" s="51"/>
      <c r="E197" s="51"/>
      <c r="F197" s="51"/>
      <c r="G197" s="51"/>
      <c r="H197" s="51"/>
      <c r="I197" s="157"/>
      <c r="J197" s="157"/>
      <c r="K197" s="51"/>
      <c r="L197" s="51"/>
      <c r="M197" s="35"/>
      <c r="N197" s="30"/>
      <c r="P197" s="30"/>
      <c r="Q197" s="30"/>
      <c r="R197" s="30"/>
      <c r="S197" s="30"/>
      <c r="T197" s="30"/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</row>
  </sheetData>
  <sheetProtection algorithmName="SHA-512" hashValue="O+AfB4I4C0PzZiXa8yS5wbiTOMDQRex7YqvtCR0bGs5oWuVQm3EYUtEjqXDdGDSAkzxe88AnZ21K848nfBLhzg==" saltValue="vT/qjP85OmeKQ6HnIY81iVRXTBHsQV5/dgyO4E08hqaF5ucR2ZEJuZK96ri0N/7NrM1mU48RXiVTLLOk6v6NLw==" spinCount="100000" sheet="1" objects="1" scenarios="1" formatColumns="0" formatRows="0" autoFilter="0"/>
  <autoFilter ref="C126:L196"/>
  <mergeCells count="12">
    <mergeCell ref="E119:H119"/>
    <mergeCell ref="M2:Z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3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13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3"/>
      <c r="J2" s="113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T2" s="14" t="s">
        <v>140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6"/>
      <c r="J3" s="116"/>
      <c r="K3" s="115"/>
      <c r="L3" s="115"/>
      <c r="M3" s="17"/>
      <c r="AT3" s="14" t="s">
        <v>88</v>
      </c>
    </row>
    <row r="4" spans="1:46" s="1" customFormat="1" ht="24.95" customHeight="1">
      <c r="B4" s="17"/>
      <c r="D4" s="117" t="s">
        <v>180</v>
      </c>
      <c r="I4" s="113"/>
      <c r="J4" s="113"/>
      <c r="M4" s="17"/>
      <c r="N4" s="118" t="s">
        <v>11</v>
      </c>
      <c r="AT4" s="14" t="s">
        <v>4</v>
      </c>
    </row>
    <row r="5" spans="1:46" s="1" customFormat="1" ht="6.95" customHeight="1">
      <c r="B5" s="17"/>
      <c r="I5" s="113"/>
      <c r="J5" s="113"/>
      <c r="M5" s="17"/>
    </row>
    <row r="6" spans="1:46" s="1" customFormat="1" ht="12" customHeight="1">
      <c r="B6" s="17"/>
      <c r="D6" s="119" t="s">
        <v>17</v>
      </c>
      <c r="I6" s="113"/>
      <c r="J6" s="113"/>
      <c r="M6" s="17"/>
    </row>
    <row r="7" spans="1:46" s="1" customFormat="1" ht="16.5" customHeight="1">
      <c r="B7" s="17"/>
      <c r="E7" s="289" t="str">
        <f>'Rekapitulace stavby'!K6</f>
        <v>Údržba, opravy a odstraňování závad u SEE 2020</v>
      </c>
      <c r="F7" s="290"/>
      <c r="G7" s="290"/>
      <c r="H7" s="290"/>
      <c r="I7" s="113"/>
      <c r="J7" s="113"/>
      <c r="M7" s="17"/>
    </row>
    <row r="8" spans="1:46" s="1" customFormat="1" ht="12" customHeight="1">
      <c r="B8" s="17"/>
      <c r="D8" s="119" t="s">
        <v>181</v>
      </c>
      <c r="I8" s="113"/>
      <c r="J8" s="113"/>
      <c r="M8" s="17"/>
    </row>
    <row r="9" spans="1:46" s="2" customFormat="1" ht="16.5" customHeight="1">
      <c r="A9" s="30"/>
      <c r="B9" s="35"/>
      <c r="C9" s="30"/>
      <c r="D9" s="30"/>
      <c r="E9" s="289" t="s">
        <v>586</v>
      </c>
      <c r="F9" s="292"/>
      <c r="G9" s="292"/>
      <c r="H9" s="292"/>
      <c r="I9" s="120"/>
      <c r="J9" s="120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19" t="s">
        <v>341</v>
      </c>
      <c r="E10" s="30"/>
      <c r="F10" s="30"/>
      <c r="G10" s="30"/>
      <c r="H10" s="30"/>
      <c r="I10" s="120"/>
      <c r="J10" s="120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5"/>
      <c r="C11" s="30"/>
      <c r="D11" s="30"/>
      <c r="E11" s="291" t="s">
        <v>587</v>
      </c>
      <c r="F11" s="292"/>
      <c r="G11" s="292"/>
      <c r="H11" s="292"/>
      <c r="I11" s="120"/>
      <c r="J11" s="120"/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5"/>
      <c r="C12" s="30"/>
      <c r="D12" s="30"/>
      <c r="E12" s="30"/>
      <c r="F12" s="30"/>
      <c r="G12" s="30"/>
      <c r="H12" s="30"/>
      <c r="I12" s="120"/>
      <c r="J12" s="120"/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5"/>
      <c r="C13" s="30"/>
      <c r="D13" s="119" t="s">
        <v>19</v>
      </c>
      <c r="E13" s="30"/>
      <c r="F13" s="108" t="s">
        <v>1</v>
      </c>
      <c r="G13" s="30"/>
      <c r="H13" s="30"/>
      <c r="I13" s="121" t="s">
        <v>20</v>
      </c>
      <c r="J13" s="122" t="s">
        <v>1</v>
      </c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9" t="s">
        <v>21</v>
      </c>
      <c r="E14" s="30"/>
      <c r="F14" s="108" t="s">
        <v>22</v>
      </c>
      <c r="G14" s="30"/>
      <c r="H14" s="30"/>
      <c r="I14" s="121" t="s">
        <v>23</v>
      </c>
      <c r="J14" s="123">
        <f>'Rekapitulace stavby'!AN8</f>
        <v>0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5"/>
      <c r="C15" s="30"/>
      <c r="D15" s="30"/>
      <c r="E15" s="30"/>
      <c r="F15" s="30"/>
      <c r="G15" s="30"/>
      <c r="H15" s="30"/>
      <c r="I15" s="120"/>
      <c r="J15" s="120"/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5"/>
      <c r="C16" s="30"/>
      <c r="D16" s="119" t="s">
        <v>24</v>
      </c>
      <c r="E16" s="30"/>
      <c r="F16" s="30"/>
      <c r="G16" s="30"/>
      <c r="H16" s="30"/>
      <c r="I16" s="121" t="s">
        <v>25</v>
      </c>
      <c r="J16" s="122" t="str">
        <f>IF('Rekapitulace stavby'!AN10="","",'Rekapitulace stavby'!AN10)</f>
        <v>70994234</v>
      </c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5"/>
      <c r="C17" s="30"/>
      <c r="D17" s="30"/>
      <c r="E17" s="108" t="str">
        <f>IF('Rekapitulace stavby'!E11="","",'Rekapitulace stavby'!E11)</f>
        <v>Správa železnic, státní organizace</v>
      </c>
      <c r="F17" s="30"/>
      <c r="G17" s="30"/>
      <c r="H17" s="30"/>
      <c r="I17" s="121" t="s">
        <v>28</v>
      </c>
      <c r="J17" s="122" t="str">
        <f>IF('Rekapitulace stavby'!AN11="","",'Rekapitulace stavby'!AN11)</f>
        <v>CZ70994234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5"/>
      <c r="C18" s="30"/>
      <c r="D18" s="30"/>
      <c r="E18" s="30"/>
      <c r="F18" s="30"/>
      <c r="G18" s="30"/>
      <c r="H18" s="30"/>
      <c r="I18" s="120"/>
      <c r="J18" s="120"/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5"/>
      <c r="C19" s="30"/>
      <c r="D19" s="119" t="s">
        <v>30</v>
      </c>
      <c r="E19" s="30"/>
      <c r="F19" s="30"/>
      <c r="G19" s="30"/>
      <c r="H19" s="30"/>
      <c r="I19" s="121" t="s">
        <v>25</v>
      </c>
      <c r="J19" s="27" t="str">
        <f>'Rekapitulace stavby'!AN13</f>
        <v>Vyplň údaj</v>
      </c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5"/>
      <c r="C20" s="30"/>
      <c r="D20" s="30"/>
      <c r="E20" s="293" t="str">
        <f>'Rekapitulace stavby'!E14</f>
        <v>Vyplň údaj</v>
      </c>
      <c r="F20" s="294"/>
      <c r="G20" s="294"/>
      <c r="H20" s="294"/>
      <c r="I20" s="121" t="s">
        <v>28</v>
      </c>
      <c r="J20" s="27" t="str">
        <f>'Rekapitulace stavby'!AN14</f>
        <v>Vyplň údaj</v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5"/>
      <c r="C21" s="30"/>
      <c r="D21" s="30"/>
      <c r="E21" s="30"/>
      <c r="F21" s="30"/>
      <c r="G21" s="30"/>
      <c r="H21" s="30"/>
      <c r="I21" s="120"/>
      <c r="J21" s="120"/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5"/>
      <c r="C22" s="30"/>
      <c r="D22" s="119" t="s">
        <v>32</v>
      </c>
      <c r="E22" s="30"/>
      <c r="F22" s="30"/>
      <c r="G22" s="30"/>
      <c r="H22" s="30"/>
      <c r="I22" s="121" t="s">
        <v>25</v>
      </c>
      <c r="J22" s="122" t="str">
        <f>IF('Rekapitulace stavby'!AN16="","",'Rekapitulace stavby'!AN16)</f>
        <v/>
      </c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5"/>
      <c r="C23" s="30"/>
      <c r="D23" s="30"/>
      <c r="E23" s="108" t="str">
        <f>IF('Rekapitulace stavby'!E17="","",'Rekapitulace stavby'!E17)</f>
        <v xml:space="preserve"> </v>
      </c>
      <c r="F23" s="30"/>
      <c r="G23" s="30"/>
      <c r="H23" s="30"/>
      <c r="I23" s="121" t="s">
        <v>28</v>
      </c>
      <c r="J23" s="122" t="str">
        <f>IF('Rekapitulace stavby'!AN17="","",'Rekapitulace stavby'!AN17)</f>
        <v/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5"/>
      <c r="C24" s="30"/>
      <c r="D24" s="30"/>
      <c r="E24" s="30"/>
      <c r="F24" s="30"/>
      <c r="G24" s="30"/>
      <c r="H24" s="30"/>
      <c r="I24" s="120"/>
      <c r="J24" s="120"/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5"/>
      <c r="C25" s="30"/>
      <c r="D25" s="119" t="s">
        <v>34</v>
      </c>
      <c r="E25" s="30"/>
      <c r="F25" s="30"/>
      <c r="G25" s="30"/>
      <c r="H25" s="30"/>
      <c r="I25" s="121" t="s">
        <v>25</v>
      </c>
      <c r="J25" s="122" t="str">
        <f>IF('Rekapitulace stavby'!AN19="","",'Rekapitulace stavby'!AN19)</f>
        <v/>
      </c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5"/>
      <c r="C26" s="30"/>
      <c r="D26" s="30"/>
      <c r="E26" s="108" t="str">
        <f>IF('Rekapitulace stavby'!E20="","",'Rekapitulace stavby'!E20)</f>
        <v xml:space="preserve"> </v>
      </c>
      <c r="F26" s="30"/>
      <c r="G26" s="30"/>
      <c r="H26" s="30"/>
      <c r="I26" s="121" t="s">
        <v>28</v>
      </c>
      <c r="J26" s="122" t="str">
        <f>IF('Rekapitulace stavby'!AN20="","",'Rekapitulace stavby'!AN20)</f>
        <v/>
      </c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30"/>
      <c r="E27" s="30"/>
      <c r="F27" s="30"/>
      <c r="G27" s="30"/>
      <c r="H27" s="30"/>
      <c r="I27" s="120"/>
      <c r="J27" s="120"/>
      <c r="K27" s="30"/>
      <c r="L27" s="30"/>
      <c r="M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5"/>
      <c r="C28" s="30"/>
      <c r="D28" s="119" t="s">
        <v>35</v>
      </c>
      <c r="E28" s="30"/>
      <c r="F28" s="30"/>
      <c r="G28" s="30"/>
      <c r="H28" s="30"/>
      <c r="I28" s="120"/>
      <c r="J28" s="120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124"/>
      <c r="B29" s="125"/>
      <c r="C29" s="124"/>
      <c r="D29" s="124"/>
      <c r="E29" s="295" t="s">
        <v>1</v>
      </c>
      <c r="F29" s="295"/>
      <c r="G29" s="295"/>
      <c r="H29" s="295"/>
      <c r="I29" s="126"/>
      <c r="J29" s="126"/>
      <c r="K29" s="124"/>
      <c r="L29" s="124"/>
      <c r="M29" s="127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pans="1:31" s="2" customFormat="1" ht="6.95" customHeight="1">
      <c r="A30" s="30"/>
      <c r="B30" s="35"/>
      <c r="C30" s="30"/>
      <c r="D30" s="30"/>
      <c r="E30" s="30"/>
      <c r="F30" s="30"/>
      <c r="G30" s="30"/>
      <c r="H30" s="30"/>
      <c r="I30" s="120"/>
      <c r="J30" s="120"/>
      <c r="K30" s="30"/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28"/>
      <c r="E31" s="128"/>
      <c r="F31" s="128"/>
      <c r="G31" s="128"/>
      <c r="H31" s="128"/>
      <c r="I31" s="129"/>
      <c r="J31" s="129"/>
      <c r="K31" s="128"/>
      <c r="L31" s="128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2.75">
      <c r="A32" s="30"/>
      <c r="B32" s="35"/>
      <c r="C32" s="30"/>
      <c r="D32" s="30"/>
      <c r="E32" s="119" t="s">
        <v>183</v>
      </c>
      <c r="F32" s="30"/>
      <c r="G32" s="30"/>
      <c r="H32" s="30"/>
      <c r="I32" s="120"/>
      <c r="J32" s="120"/>
      <c r="K32" s="130">
        <f>I98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2.75">
      <c r="A33" s="30"/>
      <c r="B33" s="35"/>
      <c r="C33" s="30"/>
      <c r="D33" s="30"/>
      <c r="E33" s="119" t="s">
        <v>184</v>
      </c>
      <c r="F33" s="30"/>
      <c r="G33" s="30"/>
      <c r="H33" s="30"/>
      <c r="I33" s="120"/>
      <c r="J33" s="120"/>
      <c r="K33" s="130">
        <f>J98</f>
        <v>0</v>
      </c>
      <c r="L33" s="30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25.35" customHeight="1">
      <c r="A34" s="30"/>
      <c r="B34" s="35"/>
      <c r="C34" s="30"/>
      <c r="D34" s="131" t="s">
        <v>36</v>
      </c>
      <c r="E34" s="30"/>
      <c r="F34" s="30"/>
      <c r="G34" s="30"/>
      <c r="H34" s="30"/>
      <c r="I34" s="120"/>
      <c r="J34" s="120"/>
      <c r="K34" s="132">
        <f>ROUND(K125, 2)</f>
        <v>0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6.95" customHeight="1">
      <c r="A35" s="30"/>
      <c r="B35" s="35"/>
      <c r="C35" s="30"/>
      <c r="D35" s="128"/>
      <c r="E35" s="128"/>
      <c r="F35" s="128"/>
      <c r="G35" s="128"/>
      <c r="H35" s="128"/>
      <c r="I35" s="129"/>
      <c r="J35" s="129"/>
      <c r="K35" s="128"/>
      <c r="L35" s="128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30"/>
      <c r="F36" s="133" t="s">
        <v>38</v>
      </c>
      <c r="G36" s="30"/>
      <c r="H36" s="30"/>
      <c r="I36" s="134" t="s">
        <v>37</v>
      </c>
      <c r="J36" s="120"/>
      <c r="K36" s="133" t="s">
        <v>39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customHeight="1">
      <c r="A37" s="30"/>
      <c r="B37" s="35"/>
      <c r="C37" s="30"/>
      <c r="D37" s="135" t="s">
        <v>40</v>
      </c>
      <c r="E37" s="119" t="s">
        <v>41</v>
      </c>
      <c r="F37" s="130">
        <f>ROUND((SUM(BE125:BE212)),  2)</f>
        <v>0</v>
      </c>
      <c r="G37" s="30"/>
      <c r="H37" s="30"/>
      <c r="I37" s="136">
        <v>0.21</v>
      </c>
      <c r="J37" s="120"/>
      <c r="K37" s="130">
        <f>ROUND(((SUM(BE125:BE212))*I37),  2)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5"/>
      <c r="C38" s="30"/>
      <c r="D38" s="30"/>
      <c r="E38" s="119" t="s">
        <v>42</v>
      </c>
      <c r="F38" s="130">
        <f>ROUND((SUM(BF125:BF212)),  2)</f>
        <v>0</v>
      </c>
      <c r="G38" s="30"/>
      <c r="H38" s="30"/>
      <c r="I38" s="136">
        <v>0.15</v>
      </c>
      <c r="J38" s="120"/>
      <c r="K38" s="130">
        <f>ROUND(((SUM(BF125:BF212))*I38),  2)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9" t="s">
        <v>43</v>
      </c>
      <c r="F39" s="130">
        <f>ROUND((SUM(BG125:BG212)),  2)</f>
        <v>0</v>
      </c>
      <c r="G39" s="30"/>
      <c r="H39" s="30"/>
      <c r="I39" s="136">
        <v>0.21</v>
      </c>
      <c r="J39" s="120"/>
      <c r="K39" s="130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5"/>
      <c r="C40" s="30"/>
      <c r="D40" s="30"/>
      <c r="E40" s="119" t="s">
        <v>44</v>
      </c>
      <c r="F40" s="130">
        <f>ROUND((SUM(BH125:BH212)),  2)</f>
        <v>0</v>
      </c>
      <c r="G40" s="30"/>
      <c r="H40" s="30"/>
      <c r="I40" s="136">
        <v>0.15</v>
      </c>
      <c r="J40" s="120"/>
      <c r="K40" s="130">
        <f>0</f>
        <v>0</v>
      </c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14.45" hidden="1" customHeight="1">
      <c r="A41" s="30"/>
      <c r="B41" s="35"/>
      <c r="C41" s="30"/>
      <c r="D41" s="30"/>
      <c r="E41" s="119" t="s">
        <v>45</v>
      </c>
      <c r="F41" s="130">
        <f>ROUND((SUM(BI125:BI212)),  2)</f>
        <v>0</v>
      </c>
      <c r="G41" s="30"/>
      <c r="H41" s="30"/>
      <c r="I41" s="136">
        <v>0</v>
      </c>
      <c r="J41" s="120"/>
      <c r="K41" s="130">
        <f>0</f>
        <v>0</v>
      </c>
      <c r="L41" s="30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6.95" customHeight="1">
      <c r="A42" s="30"/>
      <c r="B42" s="35"/>
      <c r="C42" s="30"/>
      <c r="D42" s="30"/>
      <c r="E42" s="30"/>
      <c r="F42" s="30"/>
      <c r="G42" s="30"/>
      <c r="H42" s="30"/>
      <c r="I42" s="120"/>
      <c r="J42" s="120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2" customFormat="1" ht="25.35" customHeight="1">
      <c r="A43" s="30"/>
      <c r="B43" s="35"/>
      <c r="C43" s="137"/>
      <c r="D43" s="138" t="s">
        <v>46</v>
      </c>
      <c r="E43" s="139"/>
      <c r="F43" s="139"/>
      <c r="G43" s="140" t="s">
        <v>47</v>
      </c>
      <c r="H43" s="141" t="s">
        <v>48</v>
      </c>
      <c r="I43" s="142"/>
      <c r="J43" s="142"/>
      <c r="K43" s="143">
        <f>SUM(K34:K41)</f>
        <v>0</v>
      </c>
      <c r="L43" s="144"/>
      <c r="M43" s="47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2" customFormat="1" ht="14.45" customHeight="1">
      <c r="A44" s="30"/>
      <c r="B44" s="35"/>
      <c r="C44" s="30"/>
      <c r="D44" s="30"/>
      <c r="E44" s="30"/>
      <c r="F44" s="30"/>
      <c r="G44" s="30"/>
      <c r="H44" s="30"/>
      <c r="I44" s="120"/>
      <c r="J44" s="120"/>
      <c r="K44" s="30"/>
      <c r="L44" s="30"/>
      <c r="M44" s="47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1" customFormat="1" ht="14.45" customHeight="1">
      <c r="B45" s="17"/>
      <c r="I45" s="113"/>
      <c r="J45" s="113"/>
      <c r="M45" s="17"/>
    </row>
    <row r="46" spans="1:31" s="1" customFormat="1" ht="14.45" customHeight="1">
      <c r="B46" s="17"/>
      <c r="I46" s="113"/>
      <c r="J46" s="113"/>
      <c r="M46" s="17"/>
    </row>
    <row r="47" spans="1:31" s="1" customFormat="1" ht="14.45" customHeight="1">
      <c r="B47" s="17"/>
      <c r="I47" s="113"/>
      <c r="J47" s="113"/>
      <c r="M47" s="17"/>
    </row>
    <row r="48" spans="1:31" s="1" customFormat="1" ht="14.45" customHeight="1">
      <c r="B48" s="17"/>
      <c r="I48" s="113"/>
      <c r="J48" s="113"/>
      <c r="M48" s="17"/>
    </row>
    <row r="49" spans="1:31" s="1" customFormat="1" ht="14.45" customHeight="1">
      <c r="B49" s="17"/>
      <c r="I49" s="113"/>
      <c r="J49" s="113"/>
      <c r="M49" s="17"/>
    </row>
    <row r="50" spans="1:31" s="2" customFormat="1" ht="14.45" customHeight="1">
      <c r="B50" s="47"/>
      <c r="D50" s="145" t="s">
        <v>49</v>
      </c>
      <c r="E50" s="146"/>
      <c r="F50" s="146"/>
      <c r="G50" s="145" t="s">
        <v>50</v>
      </c>
      <c r="H50" s="146"/>
      <c r="I50" s="147"/>
      <c r="J50" s="147"/>
      <c r="K50" s="146"/>
      <c r="L50" s="146"/>
      <c r="M50" s="47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0"/>
      <c r="B61" s="35"/>
      <c r="C61" s="30"/>
      <c r="D61" s="148" t="s">
        <v>51</v>
      </c>
      <c r="E61" s="149"/>
      <c r="F61" s="150" t="s">
        <v>52</v>
      </c>
      <c r="G61" s="148" t="s">
        <v>51</v>
      </c>
      <c r="H61" s="149"/>
      <c r="I61" s="151"/>
      <c r="J61" s="152" t="s">
        <v>52</v>
      </c>
      <c r="K61" s="149"/>
      <c r="L61" s="149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0"/>
      <c r="B65" s="35"/>
      <c r="C65" s="30"/>
      <c r="D65" s="145" t="s">
        <v>53</v>
      </c>
      <c r="E65" s="153"/>
      <c r="F65" s="153"/>
      <c r="G65" s="145" t="s">
        <v>54</v>
      </c>
      <c r="H65" s="153"/>
      <c r="I65" s="154"/>
      <c r="J65" s="154"/>
      <c r="K65" s="153"/>
      <c r="L65" s="153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0"/>
      <c r="B76" s="35"/>
      <c r="C76" s="30"/>
      <c r="D76" s="148" t="s">
        <v>51</v>
      </c>
      <c r="E76" s="149"/>
      <c r="F76" s="150" t="s">
        <v>52</v>
      </c>
      <c r="G76" s="148" t="s">
        <v>51</v>
      </c>
      <c r="H76" s="149"/>
      <c r="I76" s="151"/>
      <c r="J76" s="152" t="s">
        <v>52</v>
      </c>
      <c r="K76" s="149"/>
      <c r="L76" s="149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55"/>
      <c r="C77" s="156"/>
      <c r="D77" s="156"/>
      <c r="E77" s="156"/>
      <c r="F77" s="156"/>
      <c r="G77" s="156"/>
      <c r="H77" s="156"/>
      <c r="I77" s="157"/>
      <c r="J77" s="157"/>
      <c r="K77" s="156"/>
      <c r="L77" s="156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158"/>
      <c r="C81" s="159"/>
      <c r="D81" s="159"/>
      <c r="E81" s="159"/>
      <c r="F81" s="159"/>
      <c r="G81" s="159"/>
      <c r="H81" s="159"/>
      <c r="I81" s="160"/>
      <c r="J81" s="160"/>
      <c r="K81" s="159"/>
      <c r="L81" s="159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0" t="s">
        <v>185</v>
      </c>
      <c r="D82" s="32"/>
      <c r="E82" s="32"/>
      <c r="F82" s="32"/>
      <c r="G82" s="32"/>
      <c r="H82" s="32"/>
      <c r="I82" s="120"/>
      <c r="J82" s="120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20"/>
      <c r="J83" s="120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6" t="s">
        <v>17</v>
      </c>
      <c r="D84" s="32"/>
      <c r="E84" s="32"/>
      <c r="F84" s="32"/>
      <c r="G84" s="32"/>
      <c r="H84" s="32"/>
      <c r="I84" s="120"/>
      <c r="J84" s="120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2"/>
      <c r="D85" s="32"/>
      <c r="E85" s="296" t="str">
        <f>E7</f>
        <v>Údržba, opravy a odstraňování závad u SEE 2020</v>
      </c>
      <c r="F85" s="297"/>
      <c r="G85" s="297"/>
      <c r="H85" s="297"/>
      <c r="I85" s="120"/>
      <c r="J85" s="120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18"/>
      <c r="C86" s="26" t="s">
        <v>181</v>
      </c>
      <c r="D86" s="19"/>
      <c r="E86" s="19"/>
      <c r="F86" s="19"/>
      <c r="G86" s="19"/>
      <c r="H86" s="19"/>
      <c r="I86" s="113"/>
      <c r="J86" s="113"/>
      <c r="K86" s="19"/>
      <c r="L86" s="19"/>
      <c r="M86" s="17"/>
    </row>
    <row r="87" spans="1:31" s="2" customFormat="1" ht="16.5" customHeight="1">
      <c r="A87" s="30"/>
      <c r="B87" s="31"/>
      <c r="C87" s="32"/>
      <c r="D87" s="32"/>
      <c r="E87" s="296" t="s">
        <v>586</v>
      </c>
      <c r="F87" s="298"/>
      <c r="G87" s="298"/>
      <c r="H87" s="298"/>
      <c r="I87" s="120"/>
      <c r="J87" s="120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6" t="s">
        <v>341</v>
      </c>
      <c r="D88" s="32"/>
      <c r="E88" s="32"/>
      <c r="F88" s="32"/>
      <c r="G88" s="32"/>
      <c r="H88" s="32"/>
      <c r="I88" s="120"/>
      <c r="J88" s="120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2"/>
      <c r="D89" s="32"/>
      <c r="E89" s="251" t="str">
        <f>E11</f>
        <v>PS07-1 - Oprava osvětlení</v>
      </c>
      <c r="F89" s="298"/>
      <c r="G89" s="298"/>
      <c r="H89" s="298"/>
      <c r="I89" s="120"/>
      <c r="J89" s="120"/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20"/>
      <c r="J90" s="120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6" t="s">
        <v>21</v>
      </c>
      <c r="D91" s="32"/>
      <c r="E91" s="32"/>
      <c r="F91" s="24" t="str">
        <f>F14</f>
        <v>OŘ Olomouc</v>
      </c>
      <c r="G91" s="32"/>
      <c r="H91" s="32"/>
      <c r="I91" s="121" t="s">
        <v>23</v>
      </c>
      <c r="J91" s="123">
        <f>IF(J14="","",J14)</f>
        <v>0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2"/>
      <c r="D92" s="32"/>
      <c r="E92" s="32"/>
      <c r="F92" s="32"/>
      <c r="G92" s="32"/>
      <c r="H92" s="32"/>
      <c r="I92" s="120"/>
      <c r="J92" s="120"/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6" t="s">
        <v>24</v>
      </c>
      <c r="D93" s="32"/>
      <c r="E93" s="32"/>
      <c r="F93" s="24" t="str">
        <f>E17</f>
        <v>Správa železnic, státní organizace</v>
      </c>
      <c r="G93" s="32"/>
      <c r="H93" s="32"/>
      <c r="I93" s="121" t="s">
        <v>32</v>
      </c>
      <c r="J93" s="161" t="str">
        <f>E23</f>
        <v xml:space="preserve"> </v>
      </c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6" t="s">
        <v>30</v>
      </c>
      <c r="D94" s="32"/>
      <c r="E94" s="32"/>
      <c r="F94" s="24" t="str">
        <f>IF(E20="","",E20)</f>
        <v>Vyplň údaj</v>
      </c>
      <c r="G94" s="32"/>
      <c r="H94" s="32"/>
      <c r="I94" s="121" t="s">
        <v>34</v>
      </c>
      <c r="J94" s="161" t="str">
        <f>E26</f>
        <v xml:space="preserve"> </v>
      </c>
      <c r="K94" s="32"/>
      <c r="L94" s="32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20"/>
      <c r="J95" s="120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62" t="s">
        <v>186</v>
      </c>
      <c r="D96" s="163"/>
      <c r="E96" s="163"/>
      <c r="F96" s="163"/>
      <c r="G96" s="163"/>
      <c r="H96" s="163"/>
      <c r="I96" s="164" t="s">
        <v>187</v>
      </c>
      <c r="J96" s="164" t="s">
        <v>188</v>
      </c>
      <c r="K96" s="165" t="s">
        <v>189</v>
      </c>
      <c r="L96" s="163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2"/>
      <c r="D97" s="32"/>
      <c r="E97" s="32"/>
      <c r="F97" s="32"/>
      <c r="G97" s="32"/>
      <c r="H97" s="32"/>
      <c r="I97" s="120"/>
      <c r="J97" s="120"/>
      <c r="K97" s="32"/>
      <c r="L97" s="32"/>
      <c r="M97" s="47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66" t="s">
        <v>190</v>
      </c>
      <c r="D98" s="32"/>
      <c r="E98" s="32"/>
      <c r="F98" s="32"/>
      <c r="G98" s="32"/>
      <c r="H98" s="32"/>
      <c r="I98" s="167">
        <f>Q125</f>
        <v>0</v>
      </c>
      <c r="J98" s="167">
        <f>R125</f>
        <v>0</v>
      </c>
      <c r="K98" s="79">
        <f>K125</f>
        <v>0</v>
      </c>
      <c r="L98" s="32"/>
      <c r="M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4" t="s">
        <v>191</v>
      </c>
    </row>
    <row r="99" spans="1:47" s="9" customFormat="1" ht="24.95" customHeight="1">
      <c r="B99" s="168"/>
      <c r="C99" s="169"/>
      <c r="D99" s="170" t="s">
        <v>444</v>
      </c>
      <c r="E99" s="171"/>
      <c r="F99" s="171"/>
      <c r="G99" s="171"/>
      <c r="H99" s="171"/>
      <c r="I99" s="172">
        <f>Q164</f>
        <v>0</v>
      </c>
      <c r="J99" s="172">
        <f>R164</f>
        <v>0</v>
      </c>
      <c r="K99" s="173">
        <f>K164</f>
        <v>0</v>
      </c>
      <c r="L99" s="169"/>
      <c r="M99" s="174"/>
    </row>
    <row r="100" spans="1:47" s="10" customFormat="1" ht="19.899999999999999" customHeight="1">
      <c r="B100" s="175"/>
      <c r="C100" s="102"/>
      <c r="D100" s="176" t="s">
        <v>588</v>
      </c>
      <c r="E100" s="177"/>
      <c r="F100" s="177"/>
      <c r="G100" s="177"/>
      <c r="H100" s="177"/>
      <c r="I100" s="178">
        <f>Q165</f>
        <v>0</v>
      </c>
      <c r="J100" s="178">
        <f>R165</f>
        <v>0</v>
      </c>
      <c r="K100" s="179">
        <f>K165</f>
        <v>0</v>
      </c>
      <c r="L100" s="102"/>
      <c r="M100" s="180"/>
    </row>
    <row r="101" spans="1:47" s="10" customFormat="1" ht="19.899999999999999" customHeight="1">
      <c r="B101" s="175"/>
      <c r="C101" s="102"/>
      <c r="D101" s="176" t="s">
        <v>589</v>
      </c>
      <c r="E101" s="177"/>
      <c r="F101" s="177"/>
      <c r="G101" s="177"/>
      <c r="H101" s="177"/>
      <c r="I101" s="178">
        <f>Q178</f>
        <v>0</v>
      </c>
      <c r="J101" s="178">
        <f>R178</f>
        <v>0</v>
      </c>
      <c r="K101" s="179">
        <f>K178</f>
        <v>0</v>
      </c>
      <c r="L101" s="102"/>
      <c r="M101" s="180"/>
    </row>
    <row r="102" spans="1:47" s="9" customFormat="1" ht="24.95" customHeight="1">
      <c r="B102" s="168"/>
      <c r="C102" s="169"/>
      <c r="D102" s="170" t="s">
        <v>197</v>
      </c>
      <c r="E102" s="171"/>
      <c r="F102" s="171"/>
      <c r="G102" s="171"/>
      <c r="H102" s="171"/>
      <c r="I102" s="172">
        <f>Q185</f>
        <v>0</v>
      </c>
      <c r="J102" s="172">
        <f>R185</f>
        <v>0</v>
      </c>
      <c r="K102" s="173">
        <f>K185</f>
        <v>0</v>
      </c>
      <c r="L102" s="169"/>
      <c r="M102" s="174"/>
    </row>
    <row r="103" spans="1:47" s="9" customFormat="1" ht="24.95" customHeight="1">
      <c r="B103" s="168"/>
      <c r="C103" s="169"/>
      <c r="D103" s="170" t="s">
        <v>590</v>
      </c>
      <c r="E103" s="171"/>
      <c r="F103" s="171"/>
      <c r="G103" s="171"/>
      <c r="H103" s="171"/>
      <c r="I103" s="172">
        <f>Q207</f>
        <v>0</v>
      </c>
      <c r="J103" s="172">
        <f>R207</f>
        <v>0</v>
      </c>
      <c r="K103" s="173">
        <f>K207</f>
        <v>0</v>
      </c>
      <c r="L103" s="169"/>
      <c r="M103" s="174"/>
    </row>
    <row r="104" spans="1:47" s="2" customFormat="1" ht="21.75" customHeight="1">
      <c r="A104" s="30"/>
      <c r="B104" s="31"/>
      <c r="C104" s="32"/>
      <c r="D104" s="32"/>
      <c r="E104" s="32"/>
      <c r="F104" s="32"/>
      <c r="G104" s="32"/>
      <c r="H104" s="32"/>
      <c r="I104" s="120"/>
      <c r="J104" s="120"/>
      <c r="K104" s="32"/>
      <c r="L104" s="32"/>
      <c r="M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47" s="2" customFormat="1" ht="6.95" customHeight="1">
      <c r="A105" s="30"/>
      <c r="B105" s="50"/>
      <c r="C105" s="51"/>
      <c r="D105" s="51"/>
      <c r="E105" s="51"/>
      <c r="F105" s="51"/>
      <c r="G105" s="51"/>
      <c r="H105" s="51"/>
      <c r="I105" s="157"/>
      <c r="J105" s="157"/>
      <c r="K105" s="51"/>
      <c r="L105" s="51"/>
      <c r="M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9" spans="1:47" s="2" customFormat="1" ht="6.95" customHeight="1">
      <c r="A109" s="30"/>
      <c r="B109" s="52"/>
      <c r="C109" s="53"/>
      <c r="D109" s="53"/>
      <c r="E109" s="53"/>
      <c r="F109" s="53"/>
      <c r="G109" s="53"/>
      <c r="H109" s="53"/>
      <c r="I109" s="160"/>
      <c r="J109" s="160"/>
      <c r="K109" s="53"/>
      <c r="L109" s="53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24.95" customHeight="1">
      <c r="A110" s="30"/>
      <c r="B110" s="31"/>
      <c r="C110" s="20" t="s">
        <v>198</v>
      </c>
      <c r="D110" s="32"/>
      <c r="E110" s="32"/>
      <c r="F110" s="32"/>
      <c r="G110" s="32"/>
      <c r="H110" s="32"/>
      <c r="I110" s="120"/>
      <c r="J110" s="120"/>
      <c r="K110" s="32"/>
      <c r="L110" s="32"/>
      <c r="M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2" customFormat="1" ht="6.95" customHeight="1">
      <c r="A111" s="30"/>
      <c r="B111" s="31"/>
      <c r="C111" s="32"/>
      <c r="D111" s="32"/>
      <c r="E111" s="32"/>
      <c r="F111" s="32"/>
      <c r="G111" s="32"/>
      <c r="H111" s="32"/>
      <c r="I111" s="120"/>
      <c r="J111" s="120"/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12" customHeight="1">
      <c r="A112" s="30"/>
      <c r="B112" s="31"/>
      <c r="C112" s="26" t="s">
        <v>17</v>
      </c>
      <c r="D112" s="32"/>
      <c r="E112" s="32"/>
      <c r="F112" s="32"/>
      <c r="G112" s="32"/>
      <c r="H112" s="32"/>
      <c r="I112" s="120"/>
      <c r="J112" s="120"/>
      <c r="K112" s="32"/>
      <c r="L112" s="32"/>
      <c r="M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6.5" customHeight="1">
      <c r="A113" s="30"/>
      <c r="B113" s="31"/>
      <c r="C113" s="32"/>
      <c r="D113" s="32"/>
      <c r="E113" s="296" t="str">
        <f>E7</f>
        <v>Údržba, opravy a odstraňování závad u SEE 2020</v>
      </c>
      <c r="F113" s="297"/>
      <c r="G113" s="297"/>
      <c r="H113" s="297"/>
      <c r="I113" s="120"/>
      <c r="J113" s="120"/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1" customFormat="1" ht="12" customHeight="1">
      <c r="B114" s="18"/>
      <c r="C114" s="26" t="s">
        <v>181</v>
      </c>
      <c r="D114" s="19"/>
      <c r="E114" s="19"/>
      <c r="F114" s="19"/>
      <c r="G114" s="19"/>
      <c r="H114" s="19"/>
      <c r="I114" s="113"/>
      <c r="J114" s="113"/>
      <c r="K114" s="19"/>
      <c r="L114" s="19"/>
      <c r="M114" s="17"/>
    </row>
    <row r="115" spans="1:65" s="2" customFormat="1" ht="16.5" customHeight="1">
      <c r="A115" s="30"/>
      <c r="B115" s="31"/>
      <c r="C115" s="32"/>
      <c r="D115" s="32"/>
      <c r="E115" s="296" t="s">
        <v>586</v>
      </c>
      <c r="F115" s="298"/>
      <c r="G115" s="298"/>
      <c r="H115" s="298"/>
      <c r="I115" s="120"/>
      <c r="J115" s="120"/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2" customHeight="1">
      <c r="A116" s="30"/>
      <c r="B116" s="31"/>
      <c r="C116" s="26" t="s">
        <v>341</v>
      </c>
      <c r="D116" s="32"/>
      <c r="E116" s="32"/>
      <c r="F116" s="32"/>
      <c r="G116" s="32"/>
      <c r="H116" s="32"/>
      <c r="I116" s="120"/>
      <c r="J116" s="120"/>
      <c r="K116" s="32"/>
      <c r="L116" s="32"/>
      <c r="M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6.5" customHeight="1">
      <c r="A117" s="30"/>
      <c r="B117" s="31"/>
      <c r="C117" s="32"/>
      <c r="D117" s="32"/>
      <c r="E117" s="251" t="str">
        <f>E11</f>
        <v>PS07-1 - Oprava osvětlení</v>
      </c>
      <c r="F117" s="298"/>
      <c r="G117" s="298"/>
      <c r="H117" s="298"/>
      <c r="I117" s="120"/>
      <c r="J117" s="120"/>
      <c r="K117" s="32"/>
      <c r="L117" s="32"/>
      <c r="M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6.95" customHeight="1">
      <c r="A118" s="30"/>
      <c r="B118" s="31"/>
      <c r="C118" s="32"/>
      <c r="D118" s="32"/>
      <c r="E118" s="32"/>
      <c r="F118" s="32"/>
      <c r="G118" s="32"/>
      <c r="H118" s="32"/>
      <c r="I118" s="120"/>
      <c r="J118" s="120"/>
      <c r="K118" s="32"/>
      <c r="L118" s="32"/>
      <c r="M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2" customHeight="1">
      <c r="A119" s="30"/>
      <c r="B119" s="31"/>
      <c r="C119" s="26" t="s">
        <v>21</v>
      </c>
      <c r="D119" s="32"/>
      <c r="E119" s="32"/>
      <c r="F119" s="24" t="str">
        <f>F14</f>
        <v>OŘ Olomouc</v>
      </c>
      <c r="G119" s="32"/>
      <c r="H119" s="32"/>
      <c r="I119" s="121" t="s">
        <v>23</v>
      </c>
      <c r="J119" s="123">
        <f>IF(J14="","",J14)</f>
        <v>0</v>
      </c>
      <c r="K119" s="32"/>
      <c r="L119" s="32"/>
      <c r="M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6.95" customHeight="1">
      <c r="A120" s="30"/>
      <c r="B120" s="31"/>
      <c r="C120" s="32"/>
      <c r="D120" s="32"/>
      <c r="E120" s="32"/>
      <c r="F120" s="32"/>
      <c r="G120" s="32"/>
      <c r="H120" s="32"/>
      <c r="I120" s="120"/>
      <c r="J120" s="120"/>
      <c r="K120" s="32"/>
      <c r="L120" s="32"/>
      <c r="M120" s="47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15.2" customHeight="1">
      <c r="A121" s="30"/>
      <c r="B121" s="31"/>
      <c r="C121" s="26" t="s">
        <v>24</v>
      </c>
      <c r="D121" s="32"/>
      <c r="E121" s="32"/>
      <c r="F121" s="24" t="str">
        <f>E17</f>
        <v>Správa železnic, státní organizace</v>
      </c>
      <c r="G121" s="32"/>
      <c r="H121" s="32"/>
      <c r="I121" s="121" t="s">
        <v>32</v>
      </c>
      <c r="J121" s="161" t="str">
        <f>E23</f>
        <v xml:space="preserve"> </v>
      </c>
      <c r="K121" s="32"/>
      <c r="L121" s="32"/>
      <c r="M121" s="47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2" customFormat="1" ht="15.2" customHeight="1">
      <c r="A122" s="30"/>
      <c r="B122" s="31"/>
      <c r="C122" s="26" t="s">
        <v>30</v>
      </c>
      <c r="D122" s="32"/>
      <c r="E122" s="32"/>
      <c r="F122" s="24" t="str">
        <f>IF(E20="","",E20)</f>
        <v>Vyplň údaj</v>
      </c>
      <c r="G122" s="32"/>
      <c r="H122" s="32"/>
      <c r="I122" s="121" t="s">
        <v>34</v>
      </c>
      <c r="J122" s="161" t="str">
        <f>E26</f>
        <v xml:space="preserve"> </v>
      </c>
      <c r="K122" s="32"/>
      <c r="L122" s="32"/>
      <c r="M122" s="47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5" s="2" customFormat="1" ht="10.35" customHeight="1">
      <c r="A123" s="30"/>
      <c r="B123" s="31"/>
      <c r="C123" s="32"/>
      <c r="D123" s="32"/>
      <c r="E123" s="32"/>
      <c r="F123" s="32"/>
      <c r="G123" s="32"/>
      <c r="H123" s="32"/>
      <c r="I123" s="120"/>
      <c r="J123" s="120"/>
      <c r="K123" s="32"/>
      <c r="L123" s="32"/>
      <c r="M123" s="47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5" s="11" customFormat="1" ht="29.25" customHeight="1">
      <c r="A124" s="181"/>
      <c r="B124" s="182"/>
      <c r="C124" s="183" t="s">
        <v>199</v>
      </c>
      <c r="D124" s="184" t="s">
        <v>61</v>
      </c>
      <c r="E124" s="184" t="s">
        <v>57</v>
      </c>
      <c r="F124" s="184" t="s">
        <v>58</v>
      </c>
      <c r="G124" s="184" t="s">
        <v>200</v>
      </c>
      <c r="H124" s="184" t="s">
        <v>201</v>
      </c>
      <c r="I124" s="185" t="s">
        <v>202</v>
      </c>
      <c r="J124" s="185" t="s">
        <v>203</v>
      </c>
      <c r="K124" s="184" t="s">
        <v>189</v>
      </c>
      <c r="L124" s="186" t="s">
        <v>204</v>
      </c>
      <c r="M124" s="187"/>
      <c r="N124" s="70" t="s">
        <v>1</v>
      </c>
      <c r="O124" s="71" t="s">
        <v>40</v>
      </c>
      <c r="P124" s="71" t="s">
        <v>205</v>
      </c>
      <c r="Q124" s="71" t="s">
        <v>206</v>
      </c>
      <c r="R124" s="71" t="s">
        <v>207</v>
      </c>
      <c r="S124" s="71" t="s">
        <v>208</v>
      </c>
      <c r="T124" s="71" t="s">
        <v>209</v>
      </c>
      <c r="U124" s="71" t="s">
        <v>210</v>
      </c>
      <c r="V124" s="71" t="s">
        <v>211</v>
      </c>
      <c r="W124" s="71" t="s">
        <v>212</v>
      </c>
      <c r="X124" s="71" t="s">
        <v>213</v>
      </c>
      <c r="Y124" s="72" t="s">
        <v>214</v>
      </c>
      <c r="Z124" s="181"/>
      <c r="AA124" s="181"/>
      <c r="AB124" s="181"/>
      <c r="AC124" s="181"/>
      <c r="AD124" s="181"/>
      <c r="AE124" s="181"/>
    </row>
    <row r="125" spans="1:65" s="2" customFormat="1" ht="22.9" customHeight="1">
      <c r="A125" s="30"/>
      <c r="B125" s="31"/>
      <c r="C125" s="77" t="s">
        <v>215</v>
      </c>
      <c r="D125" s="32"/>
      <c r="E125" s="32"/>
      <c r="F125" s="32"/>
      <c r="G125" s="32"/>
      <c r="H125" s="32"/>
      <c r="I125" s="120"/>
      <c r="J125" s="120"/>
      <c r="K125" s="188">
        <f>BK125</f>
        <v>0</v>
      </c>
      <c r="L125" s="32"/>
      <c r="M125" s="35"/>
      <c r="N125" s="73"/>
      <c r="O125" s="189"/>
      <c r="P125" s="74"/>
      <c r="Q125" s="190">
        <f>Q126+SUM(Q127:Q164)+Q185+Q207</f>
        <v>0</v>
      </c>
      <c r="R125" s="190">
        <f>R126+SUM(R127:R164)+R185+R207</f>
        <v>0</v>
      </c>
      <c r="S125" s="74"/>
      <c r="T125" s="191">
        <f>T126+SUM(T127:T164)+T185+T207</f>
        <v>0</v>
      </c>
      <c r="U125" s="74"/>
      <c r="V125" s="191">
        <f>V126+SUM(V127:V164)+V185+V207</f>
        <v>19.53444</v>
      </c>
      <c r="W125" s="74"/>
      <c r="X125" s="191">
        <f>X126+SUM(X127:X164)+X185+X207</f>
        <v>0</v>
      </c>
      <c r="Y125" s="75"/>
      <c r="Z125" s="30"/>
      <c r="AA125" s="30"/>
      <c r="AB125" s="30"/>
      <c r="AC125" s="30"/>
      <c r="AD125" s="30"/>
      <c r="AE125" s="30"/>
      <c r="AT125" s="14" t="s">
        <v>77</v>
      </c>
      <c r="AU125" s="14" t="s">
        <v>191</v>
      </c>
      <c r="BK125" s="192">
        <f>BK126+SUM(BK127:BK164)+BK185+BK207</f>
        <v>0</v>
      </c>
    </row>
    <row r="126" spans="1:65" s="2" customFormat="1" ht="33" customHeight="1">
      <c r="A126" s="30"/>
      <c r="B126" s="31"/>
      <c r="C126" s="226" t="s">
        <v>86</v>
      </c>
      <c r="D126" s="226" t="s">
        <v>232</v>
      </c>
      <c r="E126" s="227" t="s">
        <v>591</v>
      </c>
      <c r="F126" s="228" t="s">
        <v>592</v>
      </c>
      <c r="G126" s="229" t="s">
        <v>222</v>
      </c>
      <c r="H126" s="230">
        <v>2</v>
      </c>
      <c r="I126" s="231"/>
      <c r="J126" s="232"/>
      <c r="K126" s="233">
        <f>ROUND(P126*H126,2)</f>
        <v>0</v>
      </c>
      <c r="L126" s="228" t="s">
        <v>223</v>
      </c>
      <c r="M126" s="234"/>
      <c r="N126" s="235" t="s">
        <v>1</v>
      </c>
      <c r="O126" s="216" t="s">
        <v>41</v>
      </c>
      <c r="P126" s="217">
        <f>I126+J126</f>
        <v>0</v>
      </c>
      <c r="Q126" s="217">
        <f>ROUND(I126*H126,2)</f>
        <v>0</v>
      </c>
      <c r="R126" s="217">
        <f>ROUND(J126*H126,2)</f>
        <v>0</v>
      </c>
      <c r="S126" s="66"/>
      <c r="T126" s="218">
        <f>S126*H126</f>
        <v>0</v>
      </c>
      <c r="U126" s="218">
        <v>0</v>
      </c>
      <c r="V126" s="218">
        <f>U126*H126</f>
        <v>0</v>
      </c>
      <c r="W126" s="218">
        <v>0</v>
      </c>
      <c r="X126" s="218">
        <f>W126*H126</f>
        <v>0</v>
      </c>
      <c r="Y126" s="219" t="s">
        <v>1</v>
      </c>
      <c r="Z126" s="30"/>
      <c r="AA126" s="30"/>
      <c r="AB126" s="30"/>
      <c r="AC126" s="30"/>
      <c r="AD126" s="30"/>
      <c r="AE126" s="30"/>
      <c r="AR126" s="220" t="s">
        <v>235</v>
      </c>
      <c r="AT126" s="220" t="s">
        <v>232</v>
      </c>
      <c r="AU126" s="220" t="s">
        <v>78</v>
      </c>
      <c r="AY126" s="14" t="s">
        <v>218</v>
      </c>
      <c r="BE126" s="221">
        <f>IF(O126="základní",K126,0)</f>
        <v>0</v>
      </c>
      <c r="BF126" s="221">
        <f>IF(O126="snížená",K126,0)</f>
        <v>0</v>
      </c>
      <c r="BG126" s="221">
        <f>IF(O126="zákl. přenesená",K126,0)</f>
        <v>0</v>
      </c>
      <c r="BH126" s="221">
        <f>IF(O126="sníž. přenesená",K126,0)</f>
        <v>0</v>
      </c>
      <c r="BI126" s="221">
        <f>IF(O126="nulová",K126,0)</f>
        <v>0</v>
      </c>
      <c r="BJ126" s="14" t="s">
        <v>86</v>
      </c>
      <c r="BK126" s="221">
        <f>ROUND(P126*H126,2)</f>
        <v>0</v>
      </c>
      <c r="BL126" s="14" t="s">
        <v>224</v>
      </c>
      <c r="BM126" s="220" t="s">
        <v>593</v>
      </c>
    </row>
    <row r="127" spans="1:65" s="2" customFormat="1" ht="29.25">
      <c r="A127" s="30"/>
      <c r="B127" s="31"/>
      <c r="C127" s="32"/>
      <c r="D127" s="222" t="s">
        <v>226</v>
      </c>
      <c r="E127" s="32"/>
      <c r="F127" s="223" t="s">
        <v>592</v>
      </c>
      <c r="G127" s="32"/>
      <c r="H127" s="32"/>
      <c r="I127" s="120"/>
      <c r="J127" s="120"/>
      <c r="K127" s="32"/>
      <c r="L127" s="32"/>
      <c r="M127" s="35"/>
      <c r="N127" s="224"/>
      <c r="O127" s="225"/>
      <c r="P127" s="66"/>
      <c r="Q127" s="66"/>
      <c r="R127" s="66"/>
      <c r="S127" s="66"/>
      <c r="T127" s="66"/>
      <c r="U127" s="66"/>
      <c r="V127" s="66"/>
      <c r="W127" s="66"/>
      <c r="X127" s="66"/>
      <c r="Y127" s="67"/>
      <c r="Z127" s="30"/>
      <c r="AA127" s="30"/>
      <c r="AB127" s="30"/>
      <c r="AC127" s="30"/>
      <c r="AD127" s="30"/>
      <c r="AE127" s="30"/>
      <c r="AT127" s="14" t="s">
        <v>226</v>
      </c>
      <c r="AU127" s="14" t="s">
        <v>78</v>
      </c>
    </row>
    <row r="128" spans="1:65" s="2" customFormat="1" ht="29.25">
      <c r="A128" s="30"/>
      <c r="B128" s="31"/>
      <c r="C128" s="32"/>
      <c r="D128" s="222" t="s">
        <v>237</v>
      </c>
      <c r="E128" s="32"/>
      <c r="F128" s="236" t="s">
        <v>594</v>
      </c>
      <c r="G128" s="32"/>
      <c r="H128" s="32"/>
      <c r="I128" s="120"/>
      <c r="J128" s="120"/>
      <c r="K128" s="32"/>
      <c r="L128" s="32"/>
      <c r="M128" s="35"/>
      <c r="N128" s="224"/>
      <c r="O128" s="225"/>
      <c r="P128" s="66"/>
      <c r="Q128" s="66"/>
      <c r="R128" s="66"/>
      <c r="S128" s="66"/>
      <c r="T128" s="66"/>
      <c r="U128" s="66"/>
      <c r="V128" s="66"/>
      <c r="W128" s="66"/>
      <c r="X128" s="66"/>
      <c r="Y128" s="67"/>
      <c r="Z128" s="30"/>
      <c r="AA128" s="30"/>
      <c r="AB128" s="30"/>
      <c r="AC128" s="30"/>
      <c r="AD128" s="30"/>
      <c r="AE128" s="30"/>
      <c r="AT128" s="14" t="s">
        <v>237</v>
      </c>
      <c r="AU128" s="14" t="s">
        <v>78</v>
      </c>
    </row>
    <row r="129" spans="1:65" s="2" customFormat="1" ht="44.25" customHeight="1">
      <c r="A129" s="30"/>
      <c r="B129" s="31"/>
      <c r="C129" s="226" t="s">
        <v>88</v>
      </c>
      <c r="D129" s="226" t="s">
        <v>232</v>
      </c>
      <c r="E129" s="227" t="s">
        <v>595</v>
      </c>
      <c r="F129" s="228" t="s">
        <v>596</v>
      </c>
      <c r="G129" s="229" t="s">
        <v>222</v>
      </c>
      <c r="H129" s="230">
        <v>5</v>
      </c>
      <c r="I129" s="231"/>
      <c r="J129" s="232"/>
      <c r="K129" s="233">
        <f>ROUND(P129*H129,2)</f>
        <v>0</v>
      </c>
      <c r="L129" s="228" t="s">
        <v>223</v>
      </c>
      <c r="M129" s="234"/>
      <c r="N129" s="235" t="s">
        <v>1</v>
      </c>
      <c r="O129" s="216" t="s">
        <v>41</v>
      </c>
      <c r="P129" s="217">
        <f>I129+J129</f>
        <v>0</v>
      </c>
      <c r="Q129" s="217">
        <f>ROUND(I129*H129,2)</f>
        <v>0</v>
      </c>
      <c r="R129" s="217">
        <f>ROUND(J129*H129,2)</f>
        <v>0</v>
      </c>
      <c r="S129" s="66"/>
      <c r="T129" s="218">
        <f>S129*H129</f>
        <v>0</v>
      </c>
      <c r="U129" s="218">
        <v>0</v>
      </c>
      <c r="V129" s="218">
        <f>U129*H129</f>
        <v>0</v>
      </c>
      <c r="W129" s="218">
        <v>0</v>
      </c>
      <c r="X129" s="218">
        <f>W129*H129</f>
        <v>0</v>
      </c>
      <c r="Y129" s="219" t="s">
        <v>1</v>
      </c>
      <c r="Z129" s="30"/>
      <c r="AA129" s="30"/>
      <c r="AB129" s="30"/>
      <c r="AC129" s="30"/>
      <c r="AD129" s="30"/>
      <c r="AE129" s="30"/>
      <c r="AR129" s="220" t="s">
        <v>235</v>
      </c>
      <c r="AT129" s="220" t="s">
        <v>232</v>
      </c>
      <c r="AU129" s="220" t="s">
        <v>78</v>
      </c>
      <c r="AY129" s="14" t="s">
        <v>218</v>
      </c>
      <c r="BE129" s="221">
        <f>IF(O129="základní",K129,0)</f>
        <v>0</v>
      </c>
      <c r="BF129" s="221">
        <f>IF(O129="snížená",K129,0)</f>
        <v>0</v>
      </c>
      <c r="BG129" s="221">
        <f>IF(O129="zákl. přenesená",K129,0)</f>
        <v>0</v>
      </c>
      <c r="BH129" s="221">
        <f>IF(O129="sníž. přenesená",K129,0)</f>
        <v>0</v>
      </c>
      <c r="BI129" s="221">
        <f>IF(O129="nulová",K129,0)</f>
        <v>0</v>
      </c>
      <c r="BJ129" s="14" t="s">
        <v>86</v>
      </c>
      <c r="BK129" s="221">
        <f>ROUND(P129*H129,2)</f>
        <v>0</v>
      </c>
      <c r="BL129" s="14" t="s">
        <v>224</v>
      </c>
      <c r="BM129" s="220" t="s">
        <v>597</v>
      </c>
    </row>
    <row r="130" spans="1:65" s="2" customFormat="1" ht="29.25">
      <c r="A130" s="30"/>
      <c r="B130" s="31"/>
      <c r="C130" s="32"/>
      <c r="D130" s="222" t="s">
        <v>226</v>
      </c>
      <c r="E130" s="32"/>
      <c r="F130" s="223" t="s">
        <v>596</v>
      </c>
      <c r="G130" s="32"/>
      <c r="H130" s="32"/>
      <c r="I130" s="120"/>
      <c r="J130" s="120"/>
      <c r="K130" s="32"/>
      <c r="L130" s="32"/>
      <c r="M130" s="35"/>
      <c r="N130" s="224"/>
      <c r="O130" s="225"/>
      <c r="P130" s="66"/>
      <c r="Q130" s="66"/>
      <c r="R130" s="66"/>
      <c r="S130" s="66"/>
      <c r="T130" s="66"/>
      <c r="U130" s="66"/>
      <c r="V130" s="66"/>
      <c r="W130" s="66"/>
      <c r="X130" s="66"/>
      <c r="Y130" s="67"/>
      <c r="Z130" s="30"/>
      <c r="AA130" s="30"/>
      <c r="AB130" s="30"/>
      <c r="AC130" s="30"/>
      <c r="AD130" s="30"/>
      <c r="AE130" s="30"/>
      <c r="AT130" s="14" t="s">
        <v>226</v>
      </c>
      <c r="AU130" s="14" t="s">
        <v>78</v>
      </c>
    </row>
    <row r="131" spans="1:65" s="2" customFormat="1" ht="78">
      <c r="A131" s="30"/>
      <c r="B131" s="31"/>
      <c r="C131" s="32"/>
      <c r="D131" s="222" t="s">
        <v>237</v>
      </c>
      <c r="E131" s="32"/>
      <c r="F131" s="236" t="s">
        <v>598</v>
      </c>
      <c r="G131" s="32"/>
      <c r="H131" s="32"/>
      <c r="I131" s="120"/>
      <c r="J131" s="120"/>
      <c r="K131" s="32"/>
      <c r="L131" s="32"/>
      <c r="M131" s="35"/>
      <c r="N131" s="224"/>
      <c r="O131" s="225"/>
      <c r="P131" s="66"/>
      <c r="Q131" s="66"/>
      <c r="R131" s="66"/>
      <c r="S131" s="66"/>
      <c r="T131" s="66"/>
      <c r="U131" s="66"/>
      <c r="V131" s="66"/>
      <c r="W131" s="66"/>
      <c r="X131" s="66"/>
      <c r="Y131" s="67"/>
      <c r="Z131" s="30"/>
      <c r="AA131" s="30"/>
      <c r="AB131" s="30"/>
      <c r="AC131" s="30"/>
      <c r="AD131" s="30"/>
      <c r="AE131" s="30"/>
      <c r="AT131" s="14" t="s">
        <v>237</v>
      </c>
      <c r="AU131" s="14" t="s">
        <v>78</v>
      </c>
    </row>
    <row r="132" spans="1:65" s="2" customFormat="1" ht="21.75" customHeight="1">
      <c r="A132" s="30"/>
      <c r="B132" s="31"/>
      <c r="C132" s="226" t="s">
        <v>231</v>
      </c>
      <c r="D132" s="226" t="s">
        <v>232</v>
      </c>
      <c r="E132" s="227" t="s">
        <v>599</v>
      </c>
      <c r="F132" s="228" t="s">
        <v>600</v>
      </c>
      <c r="G132" s="229" t="s">
        <v>486</v>
      </c>
      <c r="H132" s="230">
        <v>55</v>
      </c>
      <c r="I132" s="231"/>
      <c r="J132" s="232"/>
      <c r="K132" s="233">
        <f>ROUND(P132*H132,2)</f>
        <v>0</v>
      </c>
      <c r="L132" s="228" t="s">
        <v>223</v>
      </c>
      <c r="M132" s="234"/>
      <c r="N132" s="235" t="s">
        <v>1</v>
      </c>
      <c r="O132" s="216" t="s">
        <v>41</v>
      </c>
      <c r="P132" s="217">
        <f>I132+J132</f>
        <v>0</v>
      </c>
      <c r="Q132" s="217">
        <f>ROUND(I132*H132,2)</f>
        <v>0</v>
      </c>
      <c r="R132" s="217">
        <f>ROUND(J132*H132,2)</f>
        <v>0</v>
      </c>
      <c r="S132" s="66"/>
      <c r="T132" s="218">
        <f>S132*H132</f>
        <v>0</v>
      </c>
      <c r="U132" s="218">
        <v>0</v>
      </c>
      <c r="V132" s="218">
        <f>U132*H132</f>
        <v>0</v>
      </c>
      <c r="W132" s="218">
        <v>0</v>
      </c>
      <c r="X132" s="218">
        <f>W132*H132</f>
        <v>0</v>
      </c>
      <c r="Y132" s="219" t="s">
        <v>1</v>
      </c>
      <c r="Z132" s="30"/>
      <c r="AA132" s="30"/>
      <c r="AB132" s="30"/>
      <c r="AC132" s="30"/>
      <c r="AD132" s="30"/>
      <c r="AE132" s="30"/>
      <c r="AR132" s="220" t="s">
        <v>235</v>
      </c>
      <c r="AT132" s="220" t="s">
        <v>232</v>
      </c>
      <c r="AU132" s="220" t="s">
        <v>78</v>
      </c>
      <c r="AY132" s="14" t="s">
        <v>218</v>
      </c>
      <c r="BE132" s="221">
        <f>IF(O132="základní",K132,0)</f>
        <v>0</v>
      </c>
      <c r="BF132" s="221">
        <f>IF(O132="snížená",K132,0)</f>
        <v>0</v>
      </c>
      <c r="BG132" s="221">
        <f>IF(O132="zákl. přenesená",K132,0)</f>
        <v>0</v>
      </c>
      <c r="BH132" s="221">
        <f>IF(O132="sníž. přenesená",K132,0)</f>
        <v>0</v>
      </c>
      <c r="BI132" s="221">
        <f>IF(O132="nulová",K132,0)</f>
        <v>0</v>
      </c>
      <c r="BJ132" s="14" t="s">
        <v>86</v>
      </c>
      <c r="BK132" s="221">
        <f>ROUND(P132*H132,2)</f>
        <v>0</v>
      </c>
      <c r="BL132" s="14" t="s">
        <v>224</v>
      </c>
      <c r="BM132" s="220" t="s">
        <v>601</v>
      </c>
    </row>
    <row r="133" spans="1:65" s="2" customFormat="1" ht="19.5">
      <c r="A133" s="30"/>
      <c r="B133" s="31"/>
      <c r="C133" s="32"/>
      <c r="D133" s="222" t="s">
        <v>226</v>
      </c>
      <c r="E133" s="32"/>
      <c r="F133" s="223" t="s">
        <v>600</v>
      </c>
      <c r="G133" s="32"/>
      <c r="H133" s="32"/>
      <c r="I133" s="120"/>
      <c r="J133" s="120"/>
      <c r="K133" s="32"/>
      <c r="L133" s="32"/>
      <c r="M133" s="35"/>
      <c r="N133" s="224"/>
      <c r="O133" s="225"/>
      <c r="P133" s="66"/>
      <c r="Q133" s="66"/>
      <c r="R133" s="66"/>
      <c r="S133" s="66"/>
      <c r="T133" s="66"/>
      <c r="U133" s="66"/>
      <c r="V133" s="66"/>
      <c r="W133" s="66"/>
      <c r="X133" s="66"/>
      <c r="Y133" s="67"/>
      <c r="Z133" s="30"/>
      <c r="AA133" s="30"/>
      <c r="AB133" s="30"/>
      <c r="AC133" s="30"/>
      <c r="AD133" s="30"/>
      <c r="AE133" s="30"/>
      <c r="AT133" s="14" t="s">
        <v>226</v>
      </c>
      <c r="AU133" s="14" t="s">
        <v>78</v>
      </c>
    </row>
    <row r="134" spans="1:65" s="2" customFormat="1" ht="21.75" customHeight="1">
      <c r="A134" s="30"/>
      <c r="B134" s="31"/>
      <c r="C134" s="226" t="s">
        <v>224</v>
      </c>
      <c r="D134" s="226" t="s">
        <v>232</v>
      </c>
      <c r="E134" s="227" t="s">
        <v>602</v>
      </c>
      <c r="F134" s="228" t="s">
        <v>603</v>
      </c>
      <c r="G134" s="229" t="s">
        <v>486</v>
      </c>
      <c r="H134" s="230">
        <v>10</v>
      </c>
      <c r="I134" s="231"/>
      <c r="J134" s="232"/>
      <c r="K134" s="233">
        <f>ROUND(P134*H134,2)</f>
        <v>0</v>
      </c>
      <c r="L134" s="228" t="s">
        <v>223</v>
      </c>
      <c r="M134" s="234"/>
      <c r="N134" s="235" t="s">
        <v>1</v>
      </c>
      <c r="O134" s="216" t="s">
        <v>41</v>
      </c>
      <c r="P134" s="217">
        <f>I134+J134</f>
        <v>0</v>
      </c>
      <c r="Q134" s="217">
        <f>ROUND(I134*H134,2)</f>
        <v>0</v>
      </c>
      <c r="R134" s="217">
        <f>ROUND(J134*H134,2)</f>
        <v>0</v>
      </c>
      <c r="S134" s="66"/>
      <c r="T134" s="218">
        <f>S134*H134</f>
        <v>0</v>
      </c>
      <c r="U134" s="218">
        <v>0</v>
      </c>
      <c r="V134" s="218">
        <f>U134*H134</f>
        <v>0</v>
      </c>
      <c r="W134" s="218">
        <v>0</v>
      </c>
      <c r="X134" s="218">
        <f>W134*H134</f>
        <v>0</v>
      </c>
      <c r="Y134" s="219" t="s">
        <v>1</v>
      </c>
      <c r="Z134" s="30"/>
      <c r="AA134" s="30"/>
      <c r="AB134" s="30"/>
      <c r="AC134" s="30"/>
      <c r="AD134" s="30"/>
      <c r="AE134" s="30"/>
      <c r="AR134" s="220" t="s">
        <v>235</v>
      </c>
      <c r="AT134" s="220" t="s">
        <v>232</v>
      </c>
      <c r="AU134" s="220" t="s">
        <v>78</v>
      </c>
      <c r="AY134" s="14" t="s">
        <v>218</v>
      </c>
      <c r="BE134" s="221">
        <f>IF(O134="základní",K134,0)</f>
        <v>0</v>
      </c>
      <c r="BF134" s="221">
        <f>IF(O134="snížená",K134,0)</f>
        <v>0</v>
      </c>
      <c r="BG134" s="221">
        <f>IF(O134="zákl. přenesená",K134,0)</f>
        <v>0</v>
      </c>
      <c r="BH134" s="221">
        <f>IF(O134="sníž. přenesená",K134,0)</f>
        <v>0</v>
      </c>
      <c r="BI134" s="221">
        <f>IF(O134="nulová",K134,0)</f>
        <v>0</v>
      </c>
      <c r="BJ134" s="14" t="s">
        <v>86</v>
      </c>
      <c r="BK134" s="221">
        <f>ROUND(P134*H134,2)</f>
        <v>0</v>
      </c>
      <c r="BL134" s="14" t="s">
        <v>224</v>
      </c>
      <c r="BM134" s="220" t="s">
        <v>604</v>
      </c>
    </row>
    <row r="135" spans="1:65" s="2" customFormat="1" ht="19.5">
      <c r="A135" s="30"/>
      <c r="B135" s="31"/>
      <c r="C135" s="32"/>
      <c r="D135" s="222" t="s">
        <v>226</v>
      </c>
      <c r="E135" s="32"/>
      <c r="F135" s="223" t="s">
        <v>603</v>
      </c>
      <c r="G135" s="32"/>
      <c r="H135" s="32"/>
      <c r="I135" s="120"/>
      <c r="J135" s="120"/>
      <c r="K135" s="32"/>
      <c r="L135" s="32"/>
      <c r="M135" s="35"/>
      <c r="N135" s="224"/>
      <c r="O135" s="225"/>
      <c r="P135" s="66"/>
      <c r="Q135" s="66"/>
      <c r="R135" s="66"/>
      <c r="S135" s="66"/>
      <c r="T135" s="66"/>
      <c r="U135" s="66"/>
      <c r="V135" s="66"/>
      <c r="W135" s="66"/>
      <c r="X135" s="66"/>
      <c r="Y135" s="67"/>
      <c r="Z135" s="30"/>
      <c r="AA135" s="30"/>
      <c r="AB135" s="30"/>
      <c r="AC135" s="30"/>
      <c r="AD135" s="30"/>
      <c r="AE135" s="30"/>
      <c r="AT135" s="14" t="s">
        <v>226</v>
      </c>
      <c r="AU135" s="14" t="s">
        <v>78</v>
      </c>
    </row>
    <row r="136" spans="1:65" s="2" customFormat="1" ht="21.75" customHeight="1">
      <c r="A136" s="30"/>
      <c r="B136" s="31"/>
      <c r="C136" s="226" t="s">
        <v>246</v>
      </c>
      <c r="D136" s="226" t="s">
        <v>232</v>
      </c>
      <c r="E136" s="227" t="s">
        <v>605</v>
      </c>
      <c r="F136" s="228" t="s">
        <v>606</v>
      </c>
      <c r="G136" s="229" t="s">
        <v>486</v>
      </c>
      <c r="H136" s="230">
        <v>50</v>
      </c>
      <c r="I136" s="231"/>
      <c r="J136" s="232"/>
      <c r="K136" s="233">
        <f>ROUND(P136*H136,2)</f>
        <v>0</v>
      </c>
      <c r="L136" s="228" t="s">
        <v>223</v>
      </c>
      <c r="M136" s="234"/>
      <c r="N136" s="235" t="s">
        <v>1</v>
      </c>
      <c r="O136" s="216" t="s">
        <v>41</v>
      </c>
      <c r="P136" s="217">
        <f>I136+J136</f>
        <v>0</v>
      </c>
      <c r="Q136" s="217">
        <f>ROUND(I136*H136,2)</f>
        <v>0</v>
      </c>
      <c r="R136" s="217">
        <f>ROUND(J136*H136,2)</f>
        <v>0</v>
      </c>
      <c r="S136" s="66"/>
      <c r="T136" s="218">
        <f>S136*H136</f>
        <v>0</v>
      </c>
      <c r="U136" s="218">
        <v>0</v>
      </c>
      <c r="V136" s="218">
        <f>U136*H136</f>
        <v>0</v>
      </c>
      <c r="W136" s="218">
        <v>0</v>
      </c>
      <c r="X136" s="218">
        <f>W136*H136</f>
        <v>0</v>
      </c>
      <c r="Y136" s="219" t="s">
        <v>1</v>
      </c>
      <c r="Z136" s="30"/>
      <c r="AA136" s="30"/>
      <c r="AB136" s="30"/>
      <c r="AC136" s="30"/>
      <c r="AD136" s="30"/>
      <c r="AE136" s="30"/>
      <c r="AR136" s="220" t="s">
        <v>235</v>
      </c>
      <c r="AT136" s="220" t="s">
        <v>232</v>
      </c>
      <c r="AU136" s="220" t="s">
        <v>78</v>
      </c>
      <c r="AY136" s="14" t="s">
        <v>218</v>
      </c>
      <c r="BE136" s="221">
        <f>IF(O136="základní",K136,0)</f>
        <v>0</v>
      </c>
      <c r="BF136" s="221">
        <f>IF(O136="snížená",K136,0)</f>
        <v>0</v>
      </c>
      <c r="BG136" s="221">
        <f>IF(O136="zákl. přenesená",K136,0)</f>
        <v>0</v>
      </c>
      <c r="BH136" s="221">
        <f>IF(O136="sníž. přenesená",K136,0)</f>
        <v>0</v>
      </c>
      <c r="BI136" s="221">
        <f>IF(O136="nulová",K136,0)</f>
        <v>0</v>
      </c>
      <c r="BJ136" s="14" t="s">
        <v>86</v>
      </c>
      <c r="BK136" s="221">
        <f>ROUND(P136*H136,2)</f>
        <v>0</v>
      </c>
      <c r="BL136" s="14" t="s">
        <v>224</v>
      </c>
      <c r="BM136" s="220" t="s">
        <v>607</v>
      </c>
    </row>
    <row r="137" spans="1:65" s="2" customFormat="1" ht="19.5">
      <c r="A137" s="30"/>
      <c r="B137" s="31"/>
      <c r="C137" s="32"/>
      <c r="D137" s="222" t="s">
        <v>226</v>
      </c>
      <c r="E137" s="32"/>
      <c r="F137" s="223" t="s">
        <v>606</v>
      </c>
      <c r="G137" s="32"/>
      <c r="H137" s="32"/>
      <c r="I137" s="120"/>
      <c r="J137" s="120"/>
      <c r="K137" s="32"/>
      <c r="L137" s="32"/>
      <c r="M137" s="35"/>
      <c r="N137" s="224"/>
      <c r="O137" s="225"/>
      <c r="P137" s="66"/>
      <c r="Q137" s="66"/>
      <c r="R137" s="66"/>
      <c r="S137" s="66"/>
      <c r="T137" s="66"/>
      <c r="U137" s="66"/>
      <c r="V137" s="66"/>
      <c r="W137" s="66"/>
      <c r="X137" s="66"/>
      <c r="Y137" s="67"/>
      <c r="Z137" s="30"/>
      <c r="AA137" s="30"/>
      <c r="AB137" s="30"/>
      <c r="AC137" s="30"/>
      <c r="AD137" s="30"/>
      <c r="AE137" s="30"/>
      <c r="AT137" s="14" t="s">
        <v>226</v>
      </c>
      <c r="AU137" s="14" t="s">
        <v>78</v>
      </c>
    </row>
    <row r="138" spans="1:65" s="2" customFormat="1" ht="21.75" customHeight="1">
      <c r="A138" s="30"/>
      <c r="B138" s="31"/>
      <c r="C138" s="226" t="s">
        <v>254</v>
      </c>
      <c r="D138" s="226" t="s">
        <v>232</v>
      </c>
      <c r="E138" s="227" t="s">
        <v>608</v>
      </c>
      <c r="F138" s="228" t="s">
        <v>609</v>
      </c>
      <c r="G138" s="229" t="s">
        <v>486</v>
      </c>
      <c r="H138" s="230">
        <v>5</v>
      </c>
      <c r="I138" s="231"/>
      <c r="J138" s="232"/>
      <c r="K138" s="233">
        <f>ROUND(P138*H138,2)</f>
        <v>0</v>
      </c>
      <c r="L138" s="228" t="s">
        <v>223</v>
      </c>
      <c r="M138" s="234"/>
      <c r="N138" s="235" t="s">
        <v>1</v>
      </c>
      <c r="O138" s="216" t="s">
        <v>41</v>
      </c>
      <c r="P138" s="217">
        <f>I138+J138</f>
        <v>0</v>
      </c>
      <c r="Q138" s="217">
        <f>ROUND(I138*H138,2)</f>
        <v>0</v>
      </c>
      <c r="R138" s="217">
        <f>ROUND(J138*H138,2)</f>
        <v>0</v>
      </c>
      <c r="S138" s="66"/>
      <c r="T138" s="218">
        <f>S138*H138</f>
        <v>0</v>
      </c>
      <c r="U138" s="218">
        <v>0</v>
      </c>
      <c r="V138" s="218">
        <f>U138*H138</f>
        <v>0</v>
      </c>
      <c r="W138" s="218">
        <v>0</v>
      </c>
      <c r="X138" s="218">
        <f>W138*H138</f>
        <v>0</v>
      </c>
      <c r="Y138" s="219" t="s">
        <v>1</v>
      </c>
      <c r="Z138" s="30"/>
      <c r="AA138" s="30"/>
      <c r="AB138" s="30"/>
      <c r="AC138" s="30"/>
      <c r="AD138" s="30"/>
      <c r="AE138" s="30"/>
      <c r="AR138" s="220" t="s">
        <v>235</v>
      </c>
      <c r="AT138" s="220" t="s">
        <v>232</v>
      </c>
      <c r="AU138" s="220" t="s">
        <v>78</v>
      </c>
      <c r="AY138" s="14" t="s">
        <v>218</v>
      </c>
      <c r="BE138" s="221">
        <f>IF(O138="základní",K138,0)</f>
        <v>0</v>
      </c>
      <c r="BF138" s="221">
        <f>IF(O138="snížená",K138,0)</f>
        <v>0</v>
      </c>
      <c r="BG138" s="221">
        <f>IF(O138="zákl. přenesená",K138,0)</f>
        <v>0</v>
      </c>
      <c r="BH138" s="221">
        <f>IF(O138="sníž. přenesená",K138,0)</f>
        <v>0</v>
      </c>
      <c r="BI138" s="221">
        <f>IF(O138="nulová",K138,0)</f>
        <v>0</v>
      </c>
      <c r="BJ138" s="14" t="s">
        <v>86</v>
      </c>
      <c r="BK138" s="221">
        <f>ROUND(P138*H138,2)</f>
        <v>0</v>
      </c>
      <c r="BL138" s="14" t="s">
        <v>224</v>
      </c>
      <c r="BM138" s="220" t="s">
        <v>610</v>
      </c>
    </row>
    <row r="139" spans="1:65" s="2" customFormat="1" ht="19.5">
      <c r="A139" s="30"/>
      <c r="B139" s="31"/>
      <c r="C139" s="32"/>
      <c r="D139" s="222" t="s">
        <v>226</v>
      </c>
      <c r="E139" s="32"/>
      <c r="F139" s="223" t="s">
        <v>609</v>
      </c>
      <c r="G139" s="32"/>
      <c r="H139" s="32"/>
      <c r="I139" s="120"/>
      <c r="J139" s="120"/>
      <c r="K139" s="32"/>
      <c r="L139" s="32"/>
      <c r="M139" s="35"/>
      <c r="N139" s="224"/>
      <c r="O139" s="225"/>
      <c r="P139" s="66"/>
      <c r="Q139" s="66"/>
      <c r="R139" s="66"/>
      <c r="S139" s="66"/>
      <c r="T139" s="66"/>
      <c r="U139" s="66"/>
      <c r="V139" s="66"/>
      <c r="W139" s="66"/>
      <c r="X139" s="66"/>
      <c r="Y139" s="67"/>
      <c r="Z139" s="30"/>
      <c r="AA139" s="30"/>
      <c r="AB139" s="30"/>
      <c r="AC139" s="30"/>
      <c r="AD139" s="30"/>
      <c r="AE139" s="30"/>
      <c r="AT139" s="14" t="s">
        <v>226</v>
      </c>
      <c r="AU139" s="14" t="s">
        <v>78</v>
      </c>
    </row>
    <row r="140" spans="1:65" s="2" customFormat="1" ht="21.75" customHeight="1">
      <c r="A140" s="30"/>
      <c r="B140" s="31"/>
      <c r="C140" s="226" t="s">
        <v>257</v>
      </c>
      <c r="D140" s="226" t="s">
        <v>232</v>
      </c>
      <c r="E140" s="227" t="s">
        <v>611</v>
      </c>
      <c r="F140" s="228" t="s">
        <v>612</v>
      </c>
      <c r="G140" s="229" t="s">
        <v>222</v>
      </c>
      <c r="H140" s="230">
        <v>8</v>
      </c>
      <c r="I140" s="231"/>
      <c r="J140" s="232"/>
      <c r="K140" s="233">
        <f>ROUND(P140*H140,2)</f>
        <v>0</v>
      </c>
      <c r="L140" s="228" t="s">
        <v>223</v>
      </c>
      <c r="M140" s="234"/>
      <c r="N140" s="235" t="s">
        <v>1</v>
      </c>
      <c r="O140" s="216" t="s">
        <v>41</v>
      </c>
      <c r="P140" s="217">
        <f>I140+J140</f>
        <v>0</v>
      </c>
      <c r="Q140" s="217">
        <f>ROUND(I140*H140,2)</f>
        <v>0</v>
      </c>
      <c r="R140" s="217">
        <f>ROUND(J140*H140,2)</f>
        <v>0</v>
      </c>
      <c r="S140" s="66"/>
      <c r="T140" s="218">
        <f>S140*H140</f>
        <v>0</v>
      </c>
      <c r="U140" s="218">
        <v>0</v>
      </c>
      <c r="V140" s="218">
        <f>U140*H140</f>
        <v>0</v>
      </c>
      <c r="W140" s="218">
        <v>0</v>
      </c>
      <c r="X140" s="218">
        <f>W140*H140</f>
        <v>0</v>
      </c>
      <c r="Y140" s="219" t="s">
        <v>1</v>
      </c>
      <c r="Z140" s="30"/>
      <c r="AA140" s="30"/>
      <c r="AB140" s="30"/>
      <c r="AC140" s="30"/>
      <c r="AD140" s="30"/>
      <c r="AE140" s="30"/>
      <c r="AR140" s="220" t="s">
        <v>235</v>
      </c>
      <c r="AT140" s="220" t="s">
        <v>232</v>
      </c>
      <c r="AU140" s="220" t="s">
        <v>78</v>
      </c>
      <c r="AY140" s="14" t="s">
        <v>218</v>
      </c>
      <c r="BE140" s="221">
        <f>IF(O140="základní",K140,0)</f>
        <v>0</v>
      </c>
      <c r="BF140" s="221">
        <f>IF(O140="snížená",K140,0)</f>
        <v>0</v>
      </c>
      <c r="BG140" s="221">
        <f>IF(O140="zákl. přenesená",K140,0)</f>
        <v>0</v>
      </c>
      <c r="BH140" s="221">
        <f>IF(O140="sníž. přenesená",K140,0)</f>
        <v>0</v>
      </c>
      <c r="BI140" s="221">
        <f>IF(O140="nulová",K140,0)</f>
        <v>0</v>
      </c>
      <c r="BJ140" s="14" t="s">
        <v>86</v>
      </c>
      <c r="BK140" s="221">
        <f>ROUND(P140*H140,2)</f>
        <v>0</v>
      </c>
      <c r="BL140" s="14" t="s">
        <v>224</v>
      </c>
      <c r="BM140" s="220" t="s">
        <v>613</v>
      </c>
    </row>
    <row r="141" spans="1:65" s="2" customFormat="1" ht="11.25">
      <c r="A141" s="30"/>
      <c r="B141" s="31"/>
      <c r="C141" s="32"/>
      <c r="D141" s="222" t="s">
        <v>226</v>
      </c>
      <c r="E141" s="32"/>
      <c r="F141" s="223" t="s">
        <v>612</v>
      </c>
      <c r="G141" s="32"/>
      <c r="H141" s="32"/>
      <c r="I141" s="120"/>
      <c r="J141" s="120"/>
      <c r="K141" s="32"/>
      <c r="L141" s="32"/>
      <c r="M141" s="35"/>
      <c r="N141" s="224"/>
      <c r="O141" s="225"/>
      <c r="P141" s="66"/>
      <c r="Q141" s="66"/>
      <c r="R141" s="66"/>
      <c r="S141" s="66"/>
      <c r="T141" s="66"/>
      <c r="U141" s="66"/>
      <c r="V141" s="66"/>
      <c r="W141" s="66"/>
      <c r="X141" s="66"/>
      <c r="Y141" s="67"/>
      <c r="Z141" s="30"/>
      <c r="AA141" s="30"/>
      <c r="AB141" s="30"/>
      <c r="AC141" s="30"/>
      <c r="AD141" s="30"/>
      <c r="AE141" s="30"/>
      <c r="AT141" s="14" t="s">
        <v>226</v>
      </c>
      <c r="AU141" s="14" t="s">
        <v>78</v>
      </c>
    </row>
    <row r="142" spans="1:65" s="2" customFormat="1" ht="21.75" customHeight="1">
      <c r="A142" s="30"/>
      <c r="B142" s="31"/>
      <c r="C142" s="226" t="s">
        <v>235</v>
      </c>
      <c r="D142" s="226" t="s">
        <v>232</v>
      </c>
      <c r="E142" s="227" t="s">
        <v>614</v>
      </c>
      <c r="F142" s="228" t="s">
        <v>615</v>
      </c>
      <c r="G142" s="229" t="s">
        <v>486</v>
      </c>
      <c r="H142" s="230">
        <v>50</v>
      </c>
      <c r="I142" s="231"/>
      <c r="J142" s="232"/>
      <c r="K142" s="233">
        <f>ROUND(P142*H142,2)</f>
        <v>0</v>
      </c>
      <c r="L142" s="228" t="s">
        <v>223</v>
      </c>
      <c r="M142" s="234"/>
      <c r="N142" s="235" t="s">
        <v>1</v>
      </c>
      <c r="O142" s="216" t="s">
        <v>41</v>
      </c>
      <c r="P142" s="217">
        <f>I142+J142</f>
        <v>0</v>
      </c>
      <c r="Q142" s="217">
        <f>ROUND(I142*H142,2)</f>
        <v>0</v>
      </c>
      <c r="R142" s="217">
        <f>ROUND(J142*H142,2)</f>
        <v>0</v>
      </c>
      <c r="S142" s="66"/>
      <c r="T142" s="218">
        <f>S142*H142</f>
        <v>0</v>
      </c>
      <c r="U142" s="218">
        <v>0</v>
      </c>
      <c r="V142" s="218">
        <f>U142*H142</f>
        <v>0</v>
      </c>
      <c r="W142" s="218">
        <v>0</v>
      </c>
      <c r="X142" s="218">
        <f>W142*H142</f>
        <v>0</v>
      </c>
      <c r="Y142" s="219" t="s">
        <v>1</v>
      </c>
      <c r="Z142" s="30"/>
      <c r="AA142" s="30"/>
      <c r="AB142" s="30"/>
      <c r="AC142" s="30"/>
      <c r="AD142" s="30"/>
      <c r="AE142" s="30"/>
      <c r="AR142" s="220" t="s">
        <v>235</v>
      </c>
      <c r="AT142" s="220" t="s">
        <v>232</v>
      </c>
      <c r="AU142" s="220" t="s">
        <v>78</v>
      </c>
      <c r="AY142" s="14" t="s">
        <v>218</v>
      </c>
      <c r="BE142" s="221">
        <f>IF(O142="základní",K142,0)</f>
        <v>0</v>
      </c>
      <c r="BF142" s="221">
        <f>IF(O142="snížená",K142,0)</f>
        <v>0</v>
      </c>
      <c r="BG142" s="221">
        <f>IF(O142="zákl. přenesená",K142,0)</f>
        <v>0</v>
      </c>
      <c r="BH142" s="221">
        <f>IF(O142="sníž. přenesená",K142,0)</f>
        <v>0</v>
      </c>
      <c r="BI142" s="221">
        <f>IF(O142="nulová",K142,0)</f>
        <v>0</v>
      </c>
      <c r="BJ142" s="14" t="s">
        <v>86</v>
      </c>
      <c r="BK142" s="221">
        <f>ROUND(P142*H142,2)</f>
        <v>0</v>
      </c>
      <c r="BL142" s="14" t="s">
        <v>224</v>
      </c>
      <c r="BM142" s="220" t="s">
        <v>616</v>
      </c>
    </row>
    <row r="143" spans="1:65" s="2" customFormat="1" ht="19.5">
      <c r="A143" s="30"/>
      <c r="B143" s="31"/>
      <c r="C143" s="32"/>
      <c r="D143" s="222" t="s">
        <v>226</v>
      </c>
      <c r="E143" s="32"/>
      <c r="F143" s="223" t="s">
        <v>615</v>
      </c>
      <c r="G143" s="32"/>
      <c r="H143" s="32"/>
      <c r="I143" s="120"/>
      <c r="J143" s="120"/>
      <c r="K143" s="32"/>
      <c r="L143" s="32"/>
      <c r="M143" s="35"/>
      <c r="N143" s="224"/>
      <c r="O143" s="225"/>
      <c r="P143" s="66"/>
      <c r="Q143" s="66"/>
      <c r="R143" s="66"/>
      <c r="S143" s="66"/>
      <c r="T143" s="66"/>
      <c r="U143" s="66"/>
      <c r="V143" s="66"/>
      <c r="W143" s="66"/>
      <c r="X143" s="66"/>
      <c r="Y143" s="67"/>
      <c r="Z143" s="30"/>
      <c r="AA143" s="30"/>
      <c r="AB143" s="30"/>
      <c r="AC143" s="30"/>
      <c r="AD143" s="30"/>
      <c r="AE143" s="30"/>
      <c r="AT143" s="14" t="s">
        <v>226</v>
      </c>
      <c r="AU143" s="14" t="s">
        <v>78</v>
      </c>
    </row>
    <row r="144" spans="1:65" s="2" customFormat="1" ht="33" customHeight="1">
      <c r="A144" s="30"/>
      <c r="B144" s="31"/>
      <c r="C144" s="208" t="s">
        <v>265</v>
      </c>
      <c r="D144" s="208" t="s">
        <v>219</v>
      </c>
      <c r="E144" s="209" t="s">
        <v>617</v>
      </c>
      <c r="F144" s="210" t="s">
        <v>618</v>
      </c>
      <c r="G144" s="211" t="s">
        <v>486</v>
      </c>
      <c r="H144" s="212">
        <v>50</v>
      </c>
      <c r="I144" s="213"/>
      <c r="J144" s="213"/>
      <c r="K144" s="214">
        <f>ROUND(P144*H144,2)</f>
        <v>0</v>
      </c>
      <c r="L144" s="210" t="s">
        <v>223</v>
      </c>
      <c r="M144" s="35"/>
      <c r="N144" s="215" t="s">
        <v>1</v>
      </c>
      <c r="O144" s="216" t="s">
        <v>41</v>
      </c>
      <c r="P144" s="217">
        <f>I144+J144</f>
        <v>0</v>
      </c>
      <c r="Q144" s="217">
        <f>ROUND(I144*H144,2)</f>
        <v>0</v>
      </c>
      <c r="R144" s="217">
        <f>ROUND(J144*H144,2)</f>
        <v>0</v>
      </c>
      <c r="S144" s="66"/>
      <c r="T144" s="218">
        <f>S144*H144</f>
        <v>0</v>
      </c>
      <c r="U144" s="218">
        <v>0</v>
      </c>
      <c r="V144" s="218">
        <f>U144*H144</f>
        <v>0</v>
      </c>
      <c r="W144" s="218">
        <v>0</v>
      </c>
      <c r="X144" s="218">
        <f>W144*H144</f>
        <v>0</v>
      </c>
      <c r="Y144" s="219" t="s">
        <v>1</v>
      </c>
      <c r="Z144" s="30"/>
      <c r="AA144" s="30"/>
      <c r="AB144" s="30"/>
      <c r="AC144" s="30"/>
      <c r="AD144" s="30"/>
      <c r="AE144" s="30"/>
      <c r="AR144" s="220" t="s">
        <v>281</v>
      </c>
      <c r="AT144" s="220" t="s">
        <v>219</v>
      </c>
      <c r="AU144" s="220" t="s">
        <v>78</v>
      </c>
      <c r="AY144" s="14" t="s">
        <v>218</v>
      </c>
      <c r="BE144" s="221">
        <f>IF(O144="základní",K144,0)</f>
        <v>0</v>
      </c>
      <c r="BF144" s="221">
        <f>IF(O144="snížená",K144,0)</f>
        <v>0</v>
      </c>
      <c r="BG144" s="221">
        <f>IF(O144="zákl. přenesená",K144,0)</f>
        <v>0</v>
      </c>
      <c r="BH144" s="221">
        <f>IF(O144="sníž. přenesená",K144,0)</f>
        <v>0</v>
      </c>
      <c r="BI144" s="221">
        <f>IF(O144="nulová",K144,0)</f>
        <v>0</v>
      </c>
      <c r="BJ144" s="14" t="s">
        <v>86</v>
      </c>
      <c r="BK144" s="221">
        <f>ROUND(P144*H144,2)</f>
        <v>0</v>
      </c>
      <c r="BL144" s="14" t="s">
        <v>281</v>
      </c>
      <c r="BM144" s="220" t="s">
        <v>619</v>
      </c>
    </row>
    <row r="145" spans="1:65" s="2" customFormat="1" ht="39">
      <c r="A145" s="30"/>
      <c r="B145" s="31"/>
      <c r="C145" s="32"/>
      <c r="D145" s="222" t="s">
        <v>226</v>
      </c>
      <c r="E145" s="32"/>
      <c r="F145" s="223" t="s">
        <v>620</v>
      </c>
      <c r="G145" s="32"/>
      <c r="H145" s="32"/>
      <c r="I145" s="120"/>
      <c r="J145" s="120"/>
      <c r="K145" s="32"/>
      <c r="L145" s="32"/>
      <c r="M145" s="35"/>
      <c r="N145" s="224"/>
      <c r="O145" s="225"/>
      <c r="P145" s="66"/>
      <c r="Q145" s="66"/>
      <c r="R145" s="66"/>
      <c r="S145" s="66"/>
      <c r="T145" s="66"/>
      <c r="U145" s="66"/>
      <c r="V145" s="66"/>
      <c r="W145" s="66"/>
      <c r="X145" s="66"/>
      <c r="Y145" s="67"/>
      <c r="Z145" s="30"/>
      <c r="AA145" s="30"/>
      <c r="AB145" s="30"/>
      <c r="AC145" s="30"/>
      <c r="AD145" s="30"/>
      <c r="AE145" s="30"/>
      <c r="AT145" s="14" t="s">
        <v>226</v>
      </c>
      <c r="AU145" s="14" t="s">
        <v>78</v>
      </c>
    </row>
    <row r="146" spans="1:65" s="2" customFormat="1" ht="21.75" customHeight="1">
      <c r="A146" s="30"/>
      <c r="B146" s="31"/>
      <c r="C146" s="208" t="s">
        <v>267</v>
      </c>
      <c r="D146" s="208" t="s">
        <v>219</v>
      </c>
      <c r="E146" s="209" t="s">
        <v>621</v>
      </c>
      <c r="F146" s="210" t="s">
        <v>622</v>
      </c>
      <c r="G146" s="211" t="s">
        <v>486</v>
      </c>
      <c r="H146" s="212">
        <v>55</v>
      </c>
      <c r="I146" s="213"/>
      <c r="J146" s="213"/>
      <c r="K146" s="214">
        <f>ROUND(P146*H146,2)</f>
        <v>0</v>
      </c>
      <c r="L146" s="210" t="s">
        <v>223</v>
      </c>
      <c r="M146" s="35"/>
      <c r="N146" s="215" t="s">
        <v>1</v>
      </c>
      <c r="O146" s="216" t="s">
        <v>41</v>
      </c>
      <c r="P146" s="217">
        <f>I146+J146</f>
        <v>0</v>
      </c>
      <c r="Q146" s="217">
        <f>ROUND(I146*H146,2)</f>
        <v>0</v>
      </c>
      <c r="R146" s="217">
        <f>ROUND(J146*H146,2)</f>
        <v>0</v>
      </c>
      <c r="S146" s="66"/>
      <c r="T146" s="218">
        <f>S146*H146</f>
        <v>0</v>
      </c>
      <c r="U146" s="218">
        <v>0</v>
      </c>
      <c r="V146" s="218">
        <f>U146*H146</f>
        <v>0</v>
      </c>
      <c r="W146" s="218">
        <v>0</v>
      </c>
      <c r="X146" s="218">
        <f>W146*H146</f>
        <v>0</v>
      </c>
      <c r="Y146" s="219" t="s">
        <v>1</v>
      </c>
      <c r="Z146" s="30"/>
      <c r="AA146" s="30"/>
      <c r="AB146" s="30"/>
      <c r="AC146" s="30"/>
      <c r="AD146" s="30"/>
      <c r="AE146" s="30"/>
      <c r="AR146" s="220" t="s">
        <v>281</v>
      </c>
      <c r="AT146" s="220" t="s">
        <v>219</v>
      </c>
      <c r="AU146" s="220" t="s">
        <v>78</v>
      </c>
      <c r="AY146" s="14" t="s">
        <v>218</v>
      </c>
      <c r="BE146" s="221">
        <f>IF(O146="základní",K146,0)</f>
        <v>0</v>
      </c>
      <c r="BF146" s="221">
        <f>IF(O146="snížená",K146,0)</f>
        <v>0</v>
      </c>
      <c r="BG146" s="221">
        <f>IF(O146="zákl. přenesená",K146,0)</f>
        <v>0</v>
      </c>
      <c r="BH146" s="221">
        <f>IF(O146="sníž. přenesená",K146,0)</f>
        <v>0</v>
      </c>
      <c r="BI146" s="221">
        <f>IF(O146="nulová",K146,0)</f>
        <v>0</v>
      </c>
      <c r="BJ146" s="14" t="s">
        <v>86</v>
      </c>
      <c r="BK146" s="221">
        <f>ROUND(P146*H146,2)</f>
        <v>0</v>
      </c>
      <c r="BL146" s="14" t="s">
        <v>281</v>
      </c>
      <c r="BM146" s="220" t="s">
        <v>623</v>
      </c>
    </row>
    <row r="147" spans="1:65" s="2" customFormat="1" ht="48.75">
      <c r="A147" s="30"/>
      <c r="B147" s="31"/>
      <c r="C147" s="32"/>
      <c r="D147" s="222" t="s">
        <v>226</v>
      </c>
      <c r="E147" s="32"/>
      <c r="F147" s="223" t="s">
        <v>624</v>
      </c>
      <c r="G147" s="32"/>
      <c r="H147" s="32"/>
      <c r="I147" s="120"/>
      <c r="J147" s="120"/>
      <c r="K147" s="32"/>
      <c r="L147" s="32"/>
      <c r="M147" s="35"/>
      <c r="N147" s="224"/>
      <c r="O147" s="225"/>
      <c r="P147" s="66"/>
      <c r="Q147" s="66"/>
      <c r="R147" s="66"/>
      <c r="S147" s="66"/>
      <c r="T147" s="66"/>
      <c r="U147" s="66"/>
      <c r="V147" s="66"/>
      <c r="W147" s="66"/>
      <c r="X147" s="66"/>
      <c r="Y147" s="67"/>
      <c r="Z147" s="30"/>
      <c r="AA147" s="30"/>
      <c r="AB147" s="30"/>
      <c r="AC147" s="30"/>
      <c r="AD147" s="30"/>
      <c r="AE147" s="30"/>
      <c r="AT147" s="14" t="s">
        <v>226</v>
      </c>
      <c r="AU147" s="14" t="s">
        <v>78</v>
      </c>
    </row>
    <row r="148" spans="1:65" s="2" customFormat="1" ht="21.75" customHeight="1">
      <c r="A148" s="30"/>
      <c r="B148" s="31"/>
      <c r="C148" s="208" t="s">
        <v>269</v>
      </c>
      <c r="D148" s="208" t="s">
        <v>219</v>
      </c>
      <c r="E148" s="209" t="s">
        <v>625</v>
      </c>
      <c r="F148" s="210" t="s">
        <v>626</v>
      </c>
      <c r="G148" s="211" t="s">
        <v>222</v>
      </c>
      <c r="H148" s="212">
        <v>8</v>
      </c>
      <c r="I148" s="213"/>
      <c r="J148" s="213"/>
      <c r="K148" s="214">
        <f>ROUND(P148*H148,2)</f>
        <v>0</v>
      </c>
      <c r="L148" s="210" t="s">
        <v>223</v>
      </c>
      <c r="M148" s="35"/>
      <c r="N148" s="215" t="s">
        <v>1</v>
      </c>
      <c r="O148" s="216" t="s">
        <v>41</v>
      </c>
      <c r="P148" s="217">
        <f>I148+J148</f>
        <v>0</v>
      </c>
      <c r="Q148" s="217">
        <f>ROUND(I148*H148,2)</f>
        <v>0</v>
      </c>
      <c r="R148" s="217">
        <f>ROUND(J148*H148,2)</f>
        <v>0</v>
      </c>
      <c r="S148" s="66"/>
      <c r="T148" s="218">
        <f>S148*H148</f>
        <v>0</v>
      </c>
      <c r="U148" s="218">
        <v>0</v>
      </c>
      <c r="V148" s="218">
        <f>U148*H148</f>
        <v>0</v>
      </c>
      <c r="W148" s="218">
        <v>0</v>
      </c>
      <c r="X148" s="218">
        <f>W148*H148</f>
        <v>0</v>
      </c>
      <c r="Y148" s="219" t="s">
        <v>1</v>
      </c>
      <c r="Z148" s="30"/>
      <c r="AA148" s="30"/>
      <c r="AB148" s="30"/>
      <c r="AC148" s="30"/>
      <c r="AD148" s="30"/>
      <c r="AE148" s="30"/>
      <c r="AR148" s="220" t="s">
        <v>281</v>
      </c>
      <c r="AT148" s="220" t="s">
        <v>219</v>
      </c>
      <c r="AU148" s="220" t="s">
        <v>78</v>
      </c>
      <c r="AY148" s="14" t="s">
        <v>218</v>
      </c>
      <c r="BE148" s="221">
        <f>IF(O148="základní",K148,0)</f>
        <v>0</v>
      </c>
      <c r="BF148" s="221">
        <f>IF(O148="snížená",K148,0)</f>
        <v>0</v>
      </c>
      <c r="BG148" s="221">
        <f>IF(O148="zákl. přenesená",K148,0)</f>
        <v>0</v>
      </c>
      <c r="BH148" s="221">
        <f>IF(O148="sníž. přenesená",K148,0)</f>
        <v>0</v>
      </c>
      <c r="BI148" s="221">
        <f>IF(O148="nulová",K148,0)</f>
        <v>0</v>
      </c>
      <c r="BJ148" s="14" t="s">
        <v>86</v>
      </c>
      <c r="BK148" s="221">
        <f>ROUND(P148*H148,2)</f>
        <v>0</v>
      </c>
      <c r="BL148" s="14" t="s">
        <v>281</v>
      </c>
      <c r="BM148" s="220" t="s">
        <v>627</v>
      </c>
    </row>
    <row r="149" spans="1:65" s="2" customFormat="1" ht="19.5">
      <c r="A149" s="30"/>
      <c r="B149" s="31"/>
      <c r="C149" s="32"/>
      <c r="D149" s="222" t="s">
        <v>226</v>
      </c>
      <c r="E149" s="32"/>
      <c r="F149" s="223" t="s">
        <v>626</v>
      </c>
      <c r="G149" s="32"/>
      <c r="H149" s="32"/>
      <c r="I149" s="120"/>
      <c r="J149" s="120"/>
      <c r="K149" s="32"/>
      <c r="L149" s="32"/>
      <c r="M149" s="35"/>
      <c r="N149" s="224"/>
      <c r="O149" s="225"/>
      <c r="P149" s="66"/>
      <c r="Q149" s="66"/>
      <c r="R149" s="66"/>
      <c r="S149" s="66"/>
      <c r="T149" s="66"/>
      <c r="U149" s="66"/>
      <c r="V149" s="66"/>
      <c r="W149" s="66"/>
      <c r="X149" s="66"/>
      <c r="Y149" s="67"/>
      <c r="Z149" s="30"/>
      <c r="AA149" s="30"/>
      <c r="AB149" s="30"/>
      <c r="AC149" s="30"/>
      <c r="AD149" s="30"/>
      <c r="AE149" s="30"/>
      <c r="AT149" s="14" t="s">
        <v>226</v>
      </c>
      <c r="AU149" s="14" t="s">
        <v>78</v>
      </c>
    </row>
    <row r="150" spans="1:65" s="2" customFormat="1" ht="21.75" customHeight="1">
      <c r="A150" s="30"/>
      <c r="B150" s="31"/>
      <c r="C150" s="208" t="s">
        <v>274</v>
      </c>
      <c r="D150" s="208" t="s">
        <v>219</v>
      </c>
      <c r="E150" s="209" t="s">
        <v>628</v>
      </c>
      <c r="F150" s="210" t="s">
        <v>629</v>
      </c>
      <c r="G150" s="211" t="s">
        <v>486</v>
      </c>
      <c r="H150" s="212">
        <v>65</v>
      </c>
      <c r="I150" s="213"/>
      <c r="J150" s="213"/>
      <c r="K150" s="214">
        <f>ROUND(P150*H150,2)</f>
        <v>0</v>
      </c>
      <c r="L150" s="210" t="s">
        <v>223</v>
      </c>
      <c r="M150" s="35"/>
      <c r="N150" s="215" t="s">
        <v>1</v>
      </c>
      <c r="O150" s="216" t="s">
        <v>41</v>
      </c>
      <c r="P150" s="217">
        <f>I150+J150</f>
        <v>0</v>
      </c>
      <c r="Q150" s="217">
        <f>ROUND(I150*H150,2)</f>
        <v>0</v>
      </c>
      <c r="R150" s="217">
        <f>ROUND(J150*H150,2)</f>
        <v>0</v>
      </c>
      <c r="S150" s="66"/>
      <c r="T150" s="218">
        <f>S150*H150</f>
        <v>0</v>
      </c>
      <c r="U150" s="218">
        <v>0</v>
      </c>
      <c r="V150" s="218">
        <f>U150*H150</f>
        <v>0</v>
      </c>
      <c r="W150" s="218">
        <v>0</v>
      </c>
      <c r="X150" s="218">
        <f>W150*H150</f>
        <v>0</v>
      </c>
      <c r="Y150" s="219" t="s">
        <v>1</v>
      </c>
      <c r="Z150" s="30"/>
      <c r="AA150" s="30"/>
      <c r="AB150" s="30"/>
      <c r="AC150" s="30"/>
      <c r="AD150" s="30"/>
      <c r="AE150" s="30"/>
      <c r="AR150" s="220" t="s">
        <v>281</v>
      </c>
      <c r="AT150" s="220" t="s">
        <v>219</v>
      </c>
      <c r="AU150" s="220" t="s">
        <v>78</v>
      </c>
      <c r="AY150" s="14" t="s">
        <v>218</v>
      </c>
      <c r="BE150" s="221">
        <f>IF(O150="základní",K150,0)</f>
        <v>0</v>
      </c>
      <c r="BF150" s="221">
        <f>IF(O150="snížená",K150,0)</f>
        <v>0</v>
      </c>
      <c r="BG150" s="221">
        <f>IF(O150="zákl. přenesená",K150,0)</f>
        <v>0</v>
      </c>
      <c r="BH150" s="221">
        <f>IF(O150="sníž. přenesená",K150,0)</f>
        <v>0</v>
      </c>
      <c r="BI150" s="221">
        <f>IF(O150="nulová",K150,0)</f>
        <v>0</v>
      </c>
      <c r="BJ150" s="14" t="s">
        <v>86</v>
      </c>
      <c r="BK150" s="221">
        <f>ROUND(P150*H150,2)</f>
        <v>0</v>
      </c>
      <c r="BL150" s="14" t="s">
        <v>281</v>
      </c>
      <c r="BM150" s="220" t="s">
        <v>630</v>
      </c>
    </row>
    <row r="151" spans="1:65" s="2" customFormat="1" ht="19.5">
      <c r="A151" s="30"/>
      <c r="B151" s="31"/>
      <c r="C151" s="32"/>
      <c r="D151" s="222" t="s">
        <v>226</v>
      </c>
      <c r="E151" s="32"/>
      <c r="F151" s="223" t="s">
        <v>631</v>
      </c>
      <c r="G151" s="32"/>
      <c r="H151" s="32"/>
      <c r="I151" s="120"/>
      <c r="J151" s="120"/>
      <c r="K151" s="32"/>
      <c r="L151" s="32"/>
      <c r="M151" s="35"/>
      <c r="N151" s="224"/>
      <c r="O151" s="225"/>
      <c r="P151" s="66"/>
      <c r="Q151" s="66"/>
      <c r="R151" s="66"/>
      <c r="S151" s="66"/>
      <c r="T151" s="66"/>
      <c r="U151" s="66"/>
      <c r="V151" s="66"/>
      <c r="W151" s="66"/>
      <c r="X151" s="66"/>
      <c r="Y151" s="67"/>
      <c r="Z151" s="30"/>
      <c r="AA151" s="30"/>
      <c r="AB151" s="30"/>
      <c r="AC151" s="30"/>
      <c r="AD151" s="30"/>
      <c r="AE151" s="30"/>
      <c r="AT151" s="14" t="s">
        <v>226</v>
      </c>
      <c r="AU151" s="14" t="s">
        <v>78</v>
      </c>
    </row>
    <row r="152" spans="1:65" s="2" customFormat="1" ht="33" customHeight="1">
      <c r="A152" s="30"/>
      <c r="B152" s="31"/>
      <c r="C152" s="208" t="s">
        <v>523</v>
      </c>
      <c r="D152" s="208" t="s">
        <v>219</v>
      </c>
      <c r="E152" s="209" t="s">
        <v>632</v>
      </c>
      <c r="F152" s="210" t="s">
        <v>633</v>
      </c>
      <c r="G152" s="211" t="s">
        <v>222</v>
      </c>
      <c r="H152" s="212">
        <v>4</v>
      </c>
      <c r="I152" s="213"/>
      <c r="J152" s="213"/>
      <c r="K152" s="214">
        <f>ROUND(P152*H152,2)</f>
        <v>0</v>
      </c>
      <c r="L152" s="210" t="s">
        <v>223</v>
      </c>
      <c r="M152" s="35"/>
      <c r="N152" s="215" t="s">
        <v>1</v>
      </c>
      <c r="O152" s="216" t="s">
        <v>41</v>
      </c>
      <c r="P152" s="217">
        <f>I152+J152</f>
        <v>0</v>
      </c>
      <c r="Q152" s="217">
        <f>ROUND(I152*H152,2)</f>
        <v>0</v>
      </c>
      <c r="R152" s="217">
        <f>ROUND(J152*H152,2)</f>
        <v>0</v>
      </c>
      <c r="S152" s="66"/>
      <c r="T152" s="218">
        <f>S152*H152</f>
        <v>0</v>
      </c>
      <c r="U152" s="218">
        <v>0</v>
      </c>
      <c r="V152" s="218">
        <f>U152*H152</f>
        <v>0</v>
      </c>
      <c r="W152" s="218">
        <v>0</v>
      </c>
      <c r="X152" s="218">
        <f>W152*H152</f>
        <v>0</v>
      </c>
      <c r="Y152" s="219" t="s">
        <v>1</v>
      </c>
      <c r="Z152" s="30"/>
      <c r="AA152" s="30"/>
      <c r="AB152" s="30"/>
      <c r="AC152" s="30"/>
      <c r="AD152" s="30"/>
      <c r="AE152" s="30"/>
      <c r="AR152" s="220" t="s">
        <v>281</v>
      </c>
      <c r="AT152" s="220" t="s">
        <v>219</v>
      </c>
      <c r="AU152" s="220" t="s">
        <v>78</v>
      </c>
      <c r="AY152" s="14" t="s">
        <v>218</v>
      </c>
      <c r="BE152" s="221">
        <f>IF(O152="základní",K152,0)</f>
        <v>0</v>
      </c>
      <c r="BF152" s="221">
        <f>IF(O152="snížená",K152,0)</f>
        <v>0</v>
      </c>
      <c r="BG152" s="221">
        <f>IF(O152="zákl. přenesená",K152,0)</f>
        <v>0</v>
      </c>
      <c r="BH152" s="221">
        <f>IF(O152="sníž. přenesená",K152,0)</f>
        <v>0</v>
      </c>
      <c r="BI152" s="221">
        <f>IF(O152="nulová",K152,0)</f>
        <v>0</v>
      </c>
      <c r="BJ152" s="14" t="s">
        <v>86</v>
      </c>
      <c r="BK152" s="221">
        <f>ROUND(P152*H152,2)</f>
        <v>0</v>
      </c>
      <c r="BL152" s="14" t="s">
        <v>281</v>
      </c>
      <c r="BM152" s="220" t="s">
        <v>634</v>
      </c>
    </row>
    <row r="153" spans="1:65" s="2" customFormat="1" ht="48.75">
      <c r="A153" s="30"/>
      <c r="B153" s="31"/>
      <c r="C153" s="32"/>
      <c r="D153" s="222" t="s">
        <v>226</v>
      </c>
      <c r="E153" s="32"/>
      <c r="F153" s="223" t="s">
        <v>635</v>
      </c>
      <c r="G153" s="32"/>
      <c r="H153" s="32"/>
      <c r="I153" s="120"/>
      <c r="J153" s="120"/>
      <c r="K153" s="32"/>
      <c r="L153" s="32"/>
      <c r="M153" s="35"/>
      <c r="N153" s="224"/>
      <c r="O153" s="225"/>
      <c r="P153" s="66"/>
      <c r="Q153" s="66"/>
      <c r="R153" s="66"/>
      <c r="S153" s="66"/>
      <c r="T153" s="66"/>
      <c r="U153" s="66"/>
      <c r="V153" s="66"/>
      <c r="W153" s="66"/>
      <c r="X153" s="66"/>
      <c r="Y153" s="67"/>
      <c r="Z153" s="30"/>
      <c r="AA153" s="30"/>
      <c r="AB153" s="30"/>
      <c r="AC153" s="30"/>
      <c r="AD153" s="30"/>
      <c r="AE153" s="30"/>
      <c r="AT153" s="14" t="s">
        <v>226</v>
      </c>
      <c r="AU153" s="14" t="s">
        <v>78</v>
      </c>
    </row>
    <row r="154" spans="1:65" s="2" customFormat="1" ht="33" customHeight="1">
      <c r="A154" s="30"/>
      <c r="B154" s="31"/>
      <c r="C154" s="208" t="s">
        <v>528</v>
      </c>
      <c r="D154" s="208" t="s">
        <v>219</v>
      </c>
      <c r="E154" s="209" t="s">
        <v>636</v>
      </c>
      <c r="F154" s="210" t="s">
        <v>637</v>
      </c>
      <c r="G154" s="211" t="s">
        <v>222</v>
      </c>
      <c r="H154" s="212">
        <v>4</v>
      </c>
      <c r="I154" s="213"/>
      <c r="J154" s="213"/>
      <c r="K154" s="214">
        <f>ROUND(P154*H154,2)</f>
        <v>0</v>
      </c>
      <c r="L154" s="210" t="s">
        <v>223</v>
      </c>
      <c r="M154" s="35"/>
      <c r="N154" s="215" t="s">
        <v>1</v>
      </c>
      <c r="O154" s="216" t="s">
        <v>41</v>
      </c>
      <c r="P154" s="217">
        <f>I154+J154</f>
        <v>0</v>
      </c>
      <c r="Q154" s="217">
        <f>ROUND(I154*H154,2)</f>
        <v>0</v>
      </c>
      <c r="R154" s="217">
        <f>ROUND(J154*H154,2)</f>
        <v>0</v>
      </c>
      <c r="S154" s="66"/>
      <c r="T154" s="218">
        <f>S154*H154</f>
        <v>0</v>
      </c>
      <c r="U154" s="218">
        <v>0</v>
      </c>
      <c r="V154" s="218">
        <f>U154*H154</f>
        <v>0</v>
      </c>
      <c r="W154" s="218">
        <v>0</v>
      </c>
      <c r="X154" s="218">
        <f>W154*H154</f>
        <v>0</v>
      </c>
      <c r="Y154" s="219" t="s">
        <v>1</v>
      </c>
      <c r="Z154" s="30"/>
      <c r="AA154" s="30"/>
      <c r="AB154" s="30"/>
      <c r="AC154" s="30"/>
      <c r="AD154" s="30"/>
      <c r="AE154" s="30"/>
      <c r="AR154" s="220" t="s">
        <v>281</v>
      </c>
      <c r="AT154" s="220" t="s">
        <v>219</v>
      </c>
      <c r="AU154" s="220" t="s">
        <v>78</v>
      </c>
      <c r="AY154" s="14" t="s">
        <v>218</v>
      </c>
      <c r="BE154" s="221">
        <f>IF(O154="základní",K154,0)</f>
        <v>0</v>
      </c>
      <c r="BF154" s="221">
        <f>IF(O154="snížená",K154,0)</f>
        <v>0</v>
      </c>
      <c r="BG154" s="221">
        <f>IF(O154="zákl. přenesená",K154,0)</f>
        <v>0</v>
      </c>
      <c r="BH154" s="221">
        <f>IF(O154="sníž. přenesená",K154,0)</f>
        <v>0</v>
      </c>
      <c r="BI154" s="221">
        <f>IF(O154="nulová",K154,0)</f>
        <v>0</v>
      </c>
      <c r="BJ154" s="14" t="s">
        <v>86</v>
      </c>
      <c r="BK154" s="221">
        <f>ROUND(P154*H154,2)</f>
        <v>0</v>
      </c>
      <c r="BL154" s="14" t="s">
        <v>281</v>
      </c>
      <c r="BM154" s="220" t="s">
        <v>638</v>
      </c>
    </row>
    <row r="155" spans="1:65" s="2" customFormat="1" ht="48.75">
      <c r="A155" s="30"/>
      <c r="B155" s="31"/>
      <c r="C155" s="32"/>
      <c r="D155" s="222" t="s">
        <v>226</v>
      </c>
      <c r="E155" s="32"/>
      <c r="F155" s="223" t="s">
        <v>639</v>
      </c>
      <c r="G155" s="32"/>
      <c r="H155" s="32"/>
      <c r="I155" s="120"/>
      <c r="J155" s="120"/>
      <c r="K155" s="32"/>
      <c r="L155" s="32"/>
      <c r="M155" s="35"/>
      <c r="N155" s="224"/>
      <c r="O155" s="225"/>
      <c r="P155" s="66"/>
      <c r="Q155" s="66"/>
      <c r="R155" s="66"/>
      <c r="S155" s="66"/>
      <c r="T155" s="66"/>
      <c r="U155" s="66"/>
      <c r="V155" s="66"/>
      <c r="W155" s="66"/>
      <c r="X155" s="66"/>
      <c r="Y155" s="67"/>
      <c r="Z155" s="30"/>
      <c r="AA155" s="30"/>
      <c r="AB155" s="30"/>
      <c r="AC155" s="30"/>
      <c r="AD155" s="30"/>
      <c r="AE155" s="30"/>
      <c r="AT155" s="14" t="s">
        <v>226</v>
      </c>
      <c r="AU155" s="14" t="s">
        <v>78</v>
      </c>
    </row>
    <row r="156" spans="1:65" s="2" customFormat="1" ht="21.75" customHeight="1">
      <c r="A156" s="30"/>
      <c r="B156" s="31"/>
      <c r="C156" s="208" t="s">
        <v>534</v>
      </c>
      <c r="D156" s="208" t="s">
        <v>219</v>
      </c>
      <c r="E156" s="209" t="s">
        <v>640</v>
      </c>
      <c r="F156" s="210" t="s">
        <v>641</v>
      </c>
      <c r="G156" s="211" t="s">
        <v>486</v>
      </c>
      <c r="H156" s="212">
        <v>50</v>
      </c>
      <c r="I156" s="213"/>
      <c r="J156" s="213"/>
      <c r="K156" s="214">
        <f>ROUND(P156*H156,2)</f>
        <v>0</v>
      </c>
      <c r="L156" s="210" t="s">
        <v>223</v>
      </c>
      <c r="M156" s="35"/>
      <c r="N156" s="215" t="s">
        <v>1</v>
      </c>
      <c r="O156" s="216" t="s">
        <v>41</v>
      </c>
      <c r="P156" s="217">
        <f>I156+J156</f>
        <v>0</v>
      </c>
      <c r="Q156" s="217">
        <f>ROUND(I156*H156,2)</f>
        <v>0</v>
      </c>
      <c r="R156" s="217">
        <f>ROUND(J156*H156,2)</f>
        <v>0</v>
      </c>
      <c r="S156" s="66"/>
      <c r="T156" s="218">
        <f>S156*H156</f>
        <v>0</v>
      </c>
      <c r="U156" s="218">
        <v>0</v>
      </c>
      <c r="V156" s="218">
        <f>U156*H156</f>
        <v>0</v>
      </c>
      <c r="W156" s="218">
        <v>0</v>
      </c>
      <c r="X156" s="218">
        <f>W156*H156</f>
        <v>0</v>
      </c>
      <c r="Y156" s="219" t="s">
        <v>1</v>
      </c>
      <c r="Z156" s="30"/>
      <c r="AA156" s="30"/>
      <c r="AB156" s="30"/>
      <c r="AC156" s="30"/>
      <c r="AD156" s="30"/>
      <c r="AE156" s="30"/>
      <c r="AR156" s="220" t="s">
        <v>281</v>
      </c>
      <c r="AT156" s="220" t="s">
        <v>219</v>
      </c>
      <c r="AU156" s="220" t="s">
        <v>78</v>
      </c>
      <c r="AY156" s="14" t="s">
        <v>218</v>
      </c>
      <c r="BE156" s="221">
        <f>IF(O156="základní",K156,0)</f>
        <v>0</v>
      </c>
      <c r="BF156" s="221">
        <f>IF(O156="snížená",K156,0)</f>
        <v>0</v>
      </c>
      <c r="BG156" s="221">
        <f>IF(O156="zákl. přenesená",K156,0)</f>
        <v>0</v>
      </c>
      <c r="BH156" s="221">
        <f>IF(O156="sníž. přenesená",K156,0)</f>
        <v>0</v>
      </c>
      <c r="BI156" s="221">
        <f>IF(O156="nulová",K156,0)</f>
        <v>0</v>
      </c>
      <c r="BJ156" s="14" t="s">
        <v>86</v>
      </c>
      <c r="BK156" s="221">
        <f>ROUND(P156*H156,2)</f>
        <v>0</v>
      </c>
      <c r="BL156" s="14" t="s">
        <v>281</v>
      </c>
      <c r="BM156" s="220" t="s">
        <v>642</v>
      </c>
    </row>
    <row r="157" spans="1:65" s="2" customFormat="1" ht="19.5">
      <c r="A157" s="30"/>
      <c r="B157" s="31"/>
      <c r="C157" s="32"/>
      <c r="D157" s="222" t="s">
        <v>226</v>
      </c>
      <c r="E157" s="32"/>
      <c r="F157" s="223" t="s">
        <v>641</v>
      </c>
      <c r="G157" s="32"/>
      <c r="H157" s="32"/>
      <c r="I157" s="120"/>
      <c r="J157" s="120"/>
      <c r="K157" s="32"/>
      <c r="L157" s="32"/>
      <c r="M157" s="35"/>
      <c r="N157" s="224"/>
      <c r="O157" s="225"/>
      <c r="P157" s="66"/>
      <c r="Q157" s="66"/>
      <c r="R157" s="66"/>
      <c r="S157" s="66"/>
      <c r="T157" s="66"/>
      <c r="U157" s="66"/>
      <c r="V157" s="66"/>
      <c r="W157" s="66"/>
      <c r="X157" s="66"/>
      <c r="Y157" s="67"/>
      <c r="Z157" s="30"/>
      <c r="AA157" s="30"/>
      <c r="AB157" s="30"/>
      <c r="AC157" s="30"/>
      <c r="AD157" s="30"/>
      <c r="AE157" s="30"/>
      <c r="AT157" s="14" t="s">
        <v>226</v>
      </c>
      <c r="AU157" s="14" t="s">
        <v>78</v>
      </c>
    </row>
    <row r="158" spans="1:65" s="2" customFormat="1" ht="21.75" customHeight="1">
      <c r="A158" s="30"/>
      <c r="B158" s="31"/>
      <c r="C158" s="208" t="s">
        <v>278</v>
      </c>
      <c r="D158" s="208" t="s">
        <v>219</v>
      </c>
      <c r="E158" s="209" t="s">
        <v>643</v>
      </c>
      <c r="F158" s="210" t="s">
        <v>644</v>
      </c>
      <c r="G158" s="211" t="s">
        <v>222</v>
      </c>
      <c r="H158" s="212">
        <v>2</v>
      </c>
      <c r="I158" s="213"/>
      <c r="J158" s="213"/>
      <c r="K158" s="214">
        <f>ROUND(P158*H158,2)</f>
        <v>0</v>
      </c>
      <c r="L158" s="210" t="s">
        <v>223</v>
      </c>
      <c r="M158" s="35"/>
      <c r="N158" s="215" t="s">
        <v>1</v>
      </c>
      <c r="O158" s="216" t="s">
        <v>41</v>
      </c>
      <c r="P158" s="217">
        <f>I158+J158</f>
        <v>0</v>
      </c>
      <c r="Q158" s="217">
        <f>ROUND(I158*H158,2)</f>
        <v>0</v>
      </c>
      <c r="R158" s="217">
        <f>ROUND(J158*H158,2)</f>
        <v>0</v>
      </c>
      <c r="S158" s="66"/>
      <c r="T158" s="218">
        <f>S158*H158</f>
        <v>0</v>
      </c>
      <c r="U158" s="218">
        <v>0</v>
      </c>
      <c r="V158" s="218">
        <f>U158*H158</f>
        <v>0</v>
      </c>
      <c r="W158" s="218">
        <v>0</v>
      </c>
      <c r="X158" s="218">
        <f>W158*H158</f>
        <v>0</v>
      </c>
      <c r="Y158" s="219" t="s">
        <v>1</v>
      </c>
      <c r="Z158" s="30"/>
      <c r="AA158" s="30"/>
      <c r="AB158" s="30"/>
      <c r="AC158" s="30"/>
      <c r="AD158" s="30"/>
      <c r="AE158" s="30"/>
      <c r="AR158" s="220" t="s">
        <v>281</v>
      </c>
      <c r="AT158" s="220" t="s">
        <v>219</v>
      </c>
      <c r="AU158" s="220" t="s">
        <v>78</v>
      </c>
      <c r="AY158" s="14" t="s">
        <v>218</v>
      </c>
      <c r="BE158" s="221">
        <f>IF(O158="základní",K158,0)</f>
        <v>0</v>
      </c>
      <c r="BF158" s="221">
        <f>IF(O158="snížená",K158,0)</f>
        <v>0</v>
      </c>
      <c r="BG158" s="221">
        <f>IF(O158="zákl. přenesená",K158,0)</f>
        <v>0</v>
      </c>
      <c r="BH158" s="221">
        <f>IF(O158="sníž. přenesená",K158,0)</f>
        <v>0</v>
      </c>
      <c r="BI158" s="221">
        <f>IF(O158="nulová",K158,0)</f>
        <v>0</v>
      </c>
      <c r="BJ158" s="14" t="s">
        <v>86</v>
      </c>
      <c r="BK158" s="221">
        <f>ROUND(P158*H158,2)</f>
        <v>0</v>
      </c>
      <c r="BL158" s="14" t="s">
        <v>281</v>
      </c>
      <c r="BM158" s="220" t="s">
        <v>645</v>
      </c>
    </row>
    <row r="159" spans="1:65" s="2" customFormat="1" ht="39">
      <c r="A159" s="30"/>
      <c r="B159" s="31"/>
      <c r="C159" s="32"/>
      <c r="D159" s="222" t="s">
        <v>226</v>
      </c>
      <c r="E159" s="32"/>
      <c r="F159" s="223" t="s">
        <v>646</v>
      </c>
      <c r="G159" s="32"/>
      <c r="H159" s="32"/>
      <c r="I159" s="120"/>
      <c r="J159" s="120"/>
      <c r="K159" s="32"/>
      <c r="L159" s="32"/>
      <c r="M159" s="35"/>
      <c r="N159" s="224"/>
      <c r="O159" s="225"/>
      <c r="P159" s="66"/>
      <c r="Q159" s="66"/>
      <c r="R159" s="66"/>
      <c r="S159" s="66"/>
      <c r="T159" s="66"/>
      <c r="U159" s="66"/>
      <c r="V159" s="66"/>
      <c r="W159" s="66"/>
      <c r="X159" s="66"/>
      <c r="Y159" s="67"/>
      <c r="Z159" s="30"/>
      <c r="AA159" s="30"/>
      <c r="AB159" s="30"/>
      <c r="AC159" s="30"/>
      <c r="AD159" s="30"/>
      <c r="AE159" s="30"/>
      <c r="AT159" s="14" t="s">
        <v>226</v>
      </c>
      <c r="AU159" s="14" t="s">
        <v>78</v>
      </c>
    </row>
    <row r="160" spans="1:65" s="2" customFormat="1" ht="21.75" customHeight="1">
      <c r="A160" s="30"/>
      <c r="B160" s="31"/>
      <c r="C160" s="208" t="s">
        <v>512</v>
      </c>
      <c r="D160" s="208" t="s">
        <v>219</v>
      </c>
      <c r="E160" s="209" t="s">
        <v>647</v>
      </c>
      <c r="F160" s="210" t="s">
        <v>648</v>
      </c>
      <c r="G160" s="211" t="s">
        <v>222</v>
      </c>
      <c r="H160" s="212">
        <v>5</v>
      </c>
      <c r="I160" s="213"/>
      <c r="J160" s="213"/>
      <c r="K160" s="214">
        <f>ROUND(P160*H160,2)</f>
        <v>0</v>
      </c>
      <c r="L160" s="210" t="s">
        <v>223</v>
      </c>
      <c r="M160" s="35"/>
      <c r="N160" s="215" t="s">
        <v>1</v>
      </c>
      <c r="O160" s="216" t="s">
        <v>41</v>
      </c>
      <c r="P160" s="217">
        <f>I160+J160</f>
        <v>0</v>
      </c>
      <c r="Q160" s="217">
        <f>ROUND(I160*H160,2)</f>
        <v>0</v>
      </c>
      <c r="R160" s="217">
        <f>ROUND(J160*H160,2)</f>
        <v>0</v>
      </c>
      <c r="S160" s="66"/>
      <c r="T160" s="218">
        <f>S160*H160</f>
        <v>0</v>
      </c>
      <c r="U160" s="218">
        <v>0</v>
      </c>
      <c r="V160" s="218">
        <f>U160*H160</f>
        <v>0</v>
      </c>
      <c r="W160" s="218">
        <v>0</v>
      </c>
      <c r="X160" s="218">
        <f>W160*H160</f>
        <v>0</v>
      </c>
      <c r="Y160" s="219" t="s">
        <v>1</v>
      </c>
      <c r="Z160" s="30"/>
      <c r="AA160" s="30"/>
      <c r="AB160" s="30"/>
      <c r="AC160" s="30"/>
      <c r="AD160" s="30"/>
      <c r="AE160" s="30"/>
      <c r="AR160" s="220" t="s">
        <v>281</v>
      </c>
      <c r="AT160" s="220" t="s">
        <v>219</v>
      </c>
      <c r="AU160" s="220" t="s">
        <v>78</v>
      </c>
      <c r="AY160" s="14" t="s">
        <v>218</v>
      </c>
      <c r="BE160" s="221">
        <f>IF(O160="základní",K160,0)</f>
        <v>0</v>
      </c>
      <c r="BF160" s="221">
        <f>IF(O160="snížená",K160,0)</f>
        <v>0</v>
      </c>
      <c r="BG160" s="221">
        <f>IF(O160="zákl. přenesená",K160,0)</f>
        <v>0</v>
      </c>
      <c r="BH160" s="221">
        <f>IF(O160="sníž. přenesená",K160,0)</f>
        <v>0</v>
      </c>
      <c r="BI160" s="221">
        <f>IF(O160="nulová",K160,0)</f>
        <v>0</v>
      </c>
      <c r="BJ160" s="14" t="s">
        <v>86</v>
      </c>
      <c r="BK160" s="221">
        <f>ROUND(P160*H160,2)</f>
        <v>0</v>
      </c>
      <c r="BL160" s="14" t="s">
        <v>281</v>
      </c>
      <c r="BM160" s="220" t="s">
        <v>649</v>
      </c>
    </row>
    <row r="161" spans="1:65" s="2" customFormat="1" ht="29.25">
      <c r="A161" s="30"/>
      <c r="B161" s="31"/>
      <c r="C161" s="32"/>
      <c r="D161" s="222" t="s">
        <v>226</v>
      </c>
      <c r="E161" s="32"/>
      <c r="F161" s="223" t="s">
        <v>650</v>
      </c>
      <c r="G161" s="32"/>
      <c r="H161" s="32"/>
      <c r="I161" s="120"/>
      <c r="J161" s="120"/>
      <c r="K161" s="32"/>
      <c r="L161" s="32"/>
      <c r="M161" s="35"/>
      <c r="N161" s="224"/>
      <c r="O161" s="225"/>
      <c r="P161" s="66"/>
      <c r="Q161" s="66"/>
      <c r="R161" s="66"/>
      <c r="S161" s="66"/>
      <c r="T161" s="66"/>
      <c r="U161" s="66"/>
      <c r="V161" s="66"/>
      <c r="W161" s="66"/>
      <c r="X161" s="66"/>
      <c r="Y161" s="67"/>
      <c r="Z161" s="30"/>
      <c r="AA161" s="30"/>
      <c r="AB161" s="30"/>
      <c r="AC161" s="30"/>
      <c r="AD161" s="30"/>
      <c r="AE161" s="30"/>
      <c r="AT161" s="14" t="s">
        <v>226</v>
      </c>
      <c r="AU161" s="14" t="s">
        <v>78</v>
      </c>
    </row>
    <row r="162" spans="1:65" s="2" customFormat="1" ht="21.75" customHeight="1">
      <c r="A162" s="30"/>
      <c r="B162" s="31"/>
      <c r="C162" s="208" t="s">
        <v>9</v>
      </c>
      <c r="D162" s="208" t="s">
        <v>219</v>
      </c>
      <c r="E162" s="209" t="s">
        <v>651</v>
      </c>
      <c r="F162" s="210" t="s">
        <v>652</v>
      </c>
      <c r="G162" s="211" t="s">
        <v>222</v>
      </c>
      <c r="H162" s="212">
        <v>3</v>
      </c>
      <c r="I162" s="213"/>
      <c r="J162" s="213"/>
      <c r="K162" s="214">
        <f>ROUND(P162*H162,2)</f>
        <v>0</v>
      </c>
      <c r="L162" s="210" t="s">
        <v>223</v>
      </c>
      <c r="M162" s="35"/>
      <c r="N162" s="215" t="s">
        <v>1</v>
      </c>
      <c r="O162" s="216" t="s">
        <v>41</v>
      </c>
      <c r="P162" s="217">
        <f>I162+J162</f>
        <v>0</v>
      </c>
      <c r="Q162" s="217">
        <f>ROUND(I162*H162,2)</f>
        <v>0</v>
      </c>
      <c r="R162" s="217">
        <f>ROUND(J162*H162,2)</f>
        <v>0</v>
      </c>
      <c r="S162" s="66"/>
      <c r="T162" s="218">
        <f>S162*H162</f>
        <v>0</v>
      </c>
      <c r="U162" s="218">
        <v>0</v>
      </c>
      <c r="V162" s="218">
        <f>U162*H162</f>
        <v>0</v>
      </c>
      <c r="W162" s="218">
        <v>0</v>
      </c>
      <c r="X162" s="218">
        <f>W162*H162</f>
        <v>0</v>
      </c>
      <c r="Y162" s="219" t="s">
        <v>1</v>
      </c>
      <c r="Z162" s="30"/>
      <c r="AA162" s="30"/>
      <c r="AB162" s="30"/>
      <c r="AC162" s="30"/>
      <c r="AD162" s="30"/>
      <c r="AE162" s="30"/>
      <c r="AR162" s="220" t="s">
        <v>281</v>
      </c>
      <c r="AT162" s="220" t="s">
        <v>219</v>
      </c>
      <c r="AU162" s="220" t="s">
        <v>78</v>
      </c>
      <c r="AY162" s="14" t="s">
        <v>218</v>
      </c>
      <c r="BE162" s="221">
        <f>IF(O162="základní",K162,0)</f>
        <v>0</v>
      </c>
      <c r="BF162" s="221">
        <f>IF(O162="snížená",K162,0)</f>
        <v>0</v>
      </c>
      <c r="BG162" s="221">
        <f>IF(O162="zákl. přenesená",K162,0)</f>
        <v>0</v>
      </c>
      <c r="BH162" s="221">
        <f>IF(O162="sníž. přenesená",K162,0)</f>
        <v>0</v>
      </c>
      <c r="BI162" s="221">
        <f>IF(O162="nulová",K162,0)</f>
        <v>0</v>
      </c>
      <c r="BJ162" s="14" t="s">
        <v>86</v>
      </c>
      <c r="BK162" s="221">
        <f>ROUND(P162*H162,2)</f>
        <v>0</v>
      </c>
      <c r="BL162" s="14" t="s">
        <v>281</v>
      </c>
      <c r="BM162" s="220" t="s">
        <v>653</v>
      </c>
    </row>
    <row r="163" spans="1:65" s="2" customFormat="1" ht="19.5">
      <c r="A163" s="30"/>
      <c r="B163" s="31"/>
      <c r="C163" s="32"/>
      <c r="D163" s="222" t="s">
        <v>226</v>
      </c>
      <c r="E163" s="32"/>
      <c r="F163" s="223" t="s">
        <v>652</v>
      </c>
      <c r="G163" s="32"/>
      <c r="H163" s="32"/>
      <c r="I163" s="120"/>
      <c r="J163" s="120"/>
      <c r="K163" s="32"/>
      <c r="L163" s="32"/>
      <c r="M163" s="35"/>
      <c r="N163" s="224"/>
      <c r="O163" s="225"/>
      <c r="P163" s="66"/>
      <c r="Q163" s="66"/>
      <c r="R163" s="66"/>
      <c r="S163" s="66"/>
      <c r="T163" s="66"/>
      <c r="U163" s="66"/>
      <c r="V163" s="66"/>
      <c r="W163" s="66"/>
      <c r="X163" s="66"/>
      <c r="Y163" s="67"/>
      <c r="Z163" s="30"/>
      <c r="AA163" s="30"/>
      <c r="AB163" s="30"/>
      <c r="AC163" s="30"/>
      <c r="AD163" s="30"/>
      <c r="AE163" s="30"/>
      <c r="AT163" s="14" t="s">
        <v>226</v>
      </c>
      <c r="AU163" s="14" t="s">
        <v>78</v>
      </c>
    </row>
    <row r="164" spans="1:65" s="12" customFormat="1" ht="25.9" customHeight="1">
      <c r="B164" s="193"/>
      <c r="C164" s="194"/>
      <c r="D164" s="195" t="s">
        <v>77</v>
      </c>
      <c r="E164" s="196" t="s">
        <v>450</v>
      </c>
      <c r="F164" s="196" t="s">
        <v>451</v>
      </c>
      <c r="G164" s="194"/>
      <c r="H164" s="194"/>
      <c r="I164" s="197"/>
      <c r="J164" s="197"/>
      <c r="K164" s="198">
        <f>BK164</f>
        <v>0</v>
      </c>
      <c r="L164" s="194"/>
      <c r="M164" s="199"/>
      <c r="N164" s="200"/>
      <c r="O164" s="201"/>
      <c r="P164" s="201"/>
      <c r="Q164" s="202">
        <f>Q165+Q178</f>
        <v>0</v>
      </c>
      <c r="R164" s="202">
        <f>R165+R178</f>
        <v>0</v>
      </c>
      <c r="S164" s="201"/>
      <c r="T164" s="203">
        <f>T165+T178</f>
        <v>0</v>
      </c>
      <c r="U164" s="201"/>
      <c r="V164" s="203">
        <f>V165+V178</f>
        <v>19.53444</v>
      </c>
      <c r="W164" s="201"/>
      <c r="X164" s="203">
        <f>X165+X178</f>
        <v>0</v>
      </c>
      <c r="Y164" s="204"/>
      <c r="AR164" s="205" t="s">
        <v>86</v>
      </c>
      <c r="AT164" s="206" t="s">
        <v>77</v>
      </c>
      <c r="AU164" s="206" t="s">
        <v>78</v>
      </c>
      <c r="AY164" s="205" t="s">
        <v>218</v>
      </c>
      <c r="BK164" s="207">
        <f>BK165+BK178</f>
        <v>0</v>
      </c>
    </row>
    <row r="165" spans="1:65" s="12" customFormat="1" ht="22.9" customHeight="1">
      <c r="B165" s="193"/>
      <c r="C165" s="194"/>
      <c r="D165" s="195" t="s">
        <v>77</v>
      </c>
      <c r="E165" s="237" t="s">
        <v>86</v>
      </c>
      <c r="F165" s="237" t="s">
        <v>654</v>
      </c>
      <c r="G165" s="194"/>
      <c r="H165" s="194"/>
      <c r="I165" s="197"/>
      <c r="J165" s="197"/>
      <c r="K165" s="238">
        <f>BK165</f>
        <v>0</v>
      </c>
      <c r="L165" s="194"/>
      <c r="M165" s="199"/>
      <c r="N165" s="200"/>
      <c r="O165" s="201"/>
      <c r="P165" s="201"/>
      <c r="Q165" s="202">
        <f>SUM(Q166:Q177)</f>
        <v>0</v>
      </c>
      <c r="R165" s="202">
        <f>SUM(R166:R177)</f>
        <v>0</v>
      </c>
      <c r="S165" s="201"/>
      <c r="T165" s="203">
        <f>SUM(T166:T177)</f>
        <v>0</v>
      </c>
      <c r="U165" s="201"/>
      <c r="V165" s="203">
        <f>SUM(V166:V177)</f>
        <v>0</v>
      </c>
      <c r="W165" s="201"/>
      <c r="X165" s="203">
        <f>SUM(X166:X177)</f>
        <v>0</v>
      </c>
      <c r="Y165" s="204"/>
      <c r="AR165" s="205" t="s">
        <v>86</v>
      </c>
      <c r="AT165" s="206" t="s">
        <v>77</v>
      </c>
      <c r="AU165" s="206" t="s">
        <v>86</v>
      </c>
      <c r="AY165" s="205" t="s">
        <v>218</v>
      </c>
      <c r="BK165" s="207">
        <f>SUM(BK166:BK177)</f>
        <v>0</v>
      </c>
    </row>
    <row r="166" spans="1:65" s="2" customFormat="1" ht="21.75" customHeight="1">
      <c r="A166" s="30"/>
      <c r="B166" s="31"/>
      <c r="C166" s="208" t="s">
        <v>537</v>
      </c>
      <c r="D166" s="208" t="s">
        <v>219</v>
      </c>
      <c r="E166" s="209" t="s">
        <v>655</v>
      </c>
      <c r="F166" s="210" t="s">
        <v>656</v>
      </c>
      <c r="G166" s="211" t="s">
        <v>486</v>
      </c>
      <c r="H166" s="212">
        <v>50</v>
      </c>
      <c r="I166" s="213"/>
      <c r="J166" s="213"/>
      <c r="K166" s="214">
        <f>ROUND(P166*H166,2)</f>
        <v>0</v>
      </c>
      <c r="L166" s="210" t="s">
        <v>223</v>
      </c>
      <c r="M166" s="35"/>
      <c r="N166" s="215" t="s">
        <v>1</v>
      </c>
      <c r="O166" s="216" t="s">
        <v>41</v>
      </c>
      <c r="P166" s="217">
        <f>I166+J166</f>
        <v>0</v>
      </c>
      <c r="Q166" s="217">
        <f>ROUND(I166*H166,2)</f>
        <v>0</v>
      </c>
      <c r="R166" s="217">
        <f>ROUND(J166*H166,2)</f>
        <v>0</v>
      </c>
      <c r="S166" s="66"/>
      <c r="T166" s="218">
        <f>S166*H166</f>
        <v>0</v>
      </c>
      <c r="U166" s="218">
        <v>0</v>
      </c>
      <c r="V166" s="218">
        <f>U166*H166</f>
        <v>0</v>
      </c>
      <c r="W166" s="218">
        <v>0</v>
      </c>
      <c r="X166" s="218">
        <f>W166*H166</f>
        <v>0</v>
      </c>
      <c r="Y166" s="219" t="s">
        <v>1</v>
      </c>
      <c r="Z166" s="30"/>
      <c r="AA166" s="30"/>
      <c r="AB166" s="30"/>
      <c r="AC166" s="30"/>
      <c r="AD166" s="30"/>
      <c r="AE166" s="30"/>
      <c r="AR166" s="220" t="s">
        <v>224</v>
      </c>
      <c r="AT166" s="220" t="s">
        <v>219</v>
      </c>
      <c r="AU166" s="220" t="s">
        <v>88</v>
      </c>
      <c r="AY166" s="14" t="s">
        <v>218</v>
      </c>
      <c r="BE166" s="221">
        <f>IF(O166="základní",K166,0)</f>
        <v>0</v>
      </c>
      <c r="BF166" s="221">
        <f>IF(O166="snížená",K166,0)</f>
        <v>0</v>
      </c>
      <c r="BG166" s="221">
        <f>IF(O166="zákl. přenesená",K166,0)</f>
        <v>0</v>
      </c>
      <c r="BH166" s="221">
        <f>IF(O166="sníž. přenesená",K166,0)</f>
        <v>0</v>
      </c>
      <c r="BI166" s="221">
        <f>IF(O166="nulová",K166,0)</f>
        <v>0</v>
      </c>
      <c r="BJ166" s="14" t="s">
        <v>86</v>
      </c>
      <c r="BK166" s="221">
        <f>ROUND(P166*H166,2)</f>
        <v>0</v>
      </c>
      <c r="BL166" s="14" t="s">
        <v>224</v>
      </c>
      <c r="BM166" s="220" t="s">
        <v>657</v>
      </c>
    </row>
    <row r="167" spans="1:65" s="2" customFormat="1" ht="19.5">
      <c r="A167" s="30"/>
      <c r="B167" s="31"/>
      <c r="C167" s="32"/>
      <c r="D167" s="222" t="s">
        <v>226</v>
      </c>
      <c r="E167" s="32"/>
      <c r="F167" s="223" t="s">
        <v>656</v>
      </c>
      <c r="G167" s="32"/>
      <c r="H167" s="32"/>
      <c r="I167" s="120"/>
      <c r="J167" s="120"/>
      <c r="K167" s="32"/>
      <c r="L167" s="32"/>
      <c r="M167" s="35"/>
      <c r="N167" s="224"/>
      <c r="O167" s="225"/>
      <c r="P167" s="66"/>
      <c r="Q167" s="66"/>
      <c r="R167" s="66"/>
      <c r="S167" s="66"/>
      <c r="T167" s="66"/>
      <c r="U167" s="66"/>
      <c r="V167" s="66"/>
      <c r="W167" s="66"/>
      <c r="X167" s="66"/>
      <c r="Y167" s="67"/>
      <c r="Z167" s="30"/>
      <c r="AA167" s="30"/>
      <c r="AB167" s="30"/>
      <c r="AC167" s="30"/>
      <c r="AD167" s="30"/>
      <c r="AE167" s="30"/>
      <c r="AT167" s="14" t="s">
        <v>226</v>
      </c>
      <c r="AU167" s="14" t="s">
        <v>88</v>
      </c>
    </row>
    <row r="168" spans="1:65" s="2" customFormat="1" ht="21.75" customHeight="1">
      <c r="A168" s="30"/>
      <c r="B168" s="31"/>
      <c r="C168" s="208" t="s">
        <v>540</v>
      </c>
      <c r="D168" s="208" t="s">
        <v>219</v>
      </c>
      <c r="E168" s="209" t="s">
        <v>658</v>
      </c>
      <c r="F168" s="210" t="s">
        <v>659</v>
      </c>
      <c r="G168" s="211" t="s">
        <v>486</v>
      </c>
      <c r="H168" s="212">
        <v>50</v>
      </c>
      <c r="I168" s="213"/>
      <c r="J168" s="213"/>
      <c r="K168" s="214">
        <f>ROUND(P168*H168,2)</f>
        <v>0</v>
      </c>
      <c r="L168" s="210" t="s">
        <v>223</v>
      </c>
      <c r="M168" s="35"/>
      <c r="N168" s="215" t="s">
        <v>1</v>
      </c>
      <c r="O168" s="216" t="s">
        <v>41</v>
      </c>
      <c r="P168" s="217">
        <f>I168+J168</f>
        <v>0</v>
      </c>
      <c r="Q168" s="217">
        <f>ROUND(I168*H168,2)</f>
        <v>0</v>
      </c>
      <c r="R168" s="217">
        <f>ROUND(J168*H168,2)</f>
        <v>0</v>
      </c>
      <c r="S168" s="66"/>
      <c r="T168" s="218">
        <f>S168*H168</f>
        <v>0</v>
      </c>
      <c r="U168" s="218">
        <v>0</v>
      </c>
      <c r="V168" s="218">
        <f>U168*H168</f>
        <v>0</v>
      </c>
      <c r="W168" s="218">
        <v>0</v>
      </c>
      <c r="X168" s="218">
        <f>W168*H168</f>
        <v>0</v>
      </c>
      <c r="Y168" s="219" t="s">
        <v>1</v>
      </c>
      <c r="Z168" s="30"/>
      <c r="AA168" s="30"/>
      <c r="AB168" s="30"/>
      <c r="AC168" s="30"/>
      <c r="AD168" s="30"/>
      <c r="AE168" s="30"/>
      <c r="AR168" s="220" t="s">
        <v>224</v>
      </c>
      <c r="AT168" s="220" t="s">
        <v>219</v>
      </c>
      <c r="AU168" s="220" t="s">
        <v>88</v>
      </c>
      <c r="AY168" s="14" t="s">
        <v>218</v>
      </c>
      <c r="BE168" s="221">
        <f>IF(O168="základní",K168,0)</f>
        <v>0</v>
      </c>
      <c r="BF168" s="221">
        <f>IF(O168="snížená",K168,0)</f>
        <v>0</v>
      </c>
      <c r="BG168" s="221">
        <f>IF(O168="zákl. přenesená",K168,0)</f>
        <v>0</v>
      </c>
      <c r="BH168" s="221">
        <f>IF(O168="sníž. přenesená",K168,0)</f>
        <v>0</v>
      </c>
      <c r="BI168" s="221">
        <f>IF(O168="nulová",K168,0)</f>
        <v>0</v>
      </c>
      <c r="BJ168" s="14" t="s">
        <v>86</v>
      </c>
      <c r="BK168" s="221">
        <f>ROUND(P168*H168,2)</f>
        <v>0</v>
      </c>
      <c r="BL168" s="14" t="s">
        <v>224</v>
      </c>
      <c r="BM168" s="220" t="s">
        <v>660</v>
      </c>
    </row>
    <row r="169" spans="1:65" s="2" customFormat="1" ht="11.25">
      <c r="A169" s="30"/>
      <c r="B169" s="31"/>
      <c r="C169" s="32"/>
      <c r="D169" s="222" t="s">
        <v>226</v>
      </c>
      <c r="E169" s="32"/>
      <c r="F169" s="223" t="s">
        <v>659</v>
      </c>
      <c r="G169" s="32"/>
      <c r="H169" s="32"/>
      <c r="I169" s="120"/>
      <c r="J169" s="120"/>
      <c r="K169" s="32"/>
      <c r="L169" s="32"/>
      <c r="M169" s="35"/>
      <c r="N169" s="224"/>
      <c r="O169" s="225"/>
      <c r="P169" s="66"/>
      <c r="Q169" s="66"/>
      <c r="R169" s="66"/>
      <c r="S169" s="66"/>
      <c r="T169" s="66"/>
      <c r="U169" s="66"/>
      <c r="V169" s="66"/>
      <c r="W169" s="66"/>
      <c r="X169" s="66"/>
      <c r="Y169" s="67"/>
      <c r="Z169" s="30"/>
      <c r="AA169" s="30"/>
      <c r="AB169" s="30"/>
      <c r="AC169" s="30"/>
      <c r="AD169" s="30"/>
      <c r="AE169" s="30"/>
      <c r="AT169" s="14" t="s">
        <v>226</v>
      </c>
      <c r="AU169" s="14" t="s">
        <v>88</v>
      </c>
    </row>
    <row r="170" spans="1:65" s="2" customFormat="1" ht="21.75" customHeight="1">
      <c r="A170" s="30"/>
      <c r="B170" s="31"/>
      <c r="C170" s="208" t="s">
        <v>8</v>
      </c>
      <c r="D170" s="208" t="s">
        <v>219</v>
      </c>
      <c r="E170" s="209" t="s">
        <v>661</v>
      </c>
      <c r="F170" s="210" t="s">
        <v>662</v>
      </c>
      <c r="G170" s="211" t="s">
        <v>486</v>
      </c>
      <c r="H170" s="212">
        <v>50</v>
      </c>
      <c r="I170" s="213"/>
      <c r="J170" s="213"/>
      <c r="K170" s="214">
        <f>ROUND(P170*H170,2)</f>
        <v>0</v>
      </c>
      <c r="L170" s="210" t="s">
        <v>223</v>
      </c>
      <c r="M170" s="35"/>
      <c r="N170" s="215" t="s">
        <v>1</v>
      </c>
      <c r="O170" s="216" t="s">
        <v>41</v>
      </c>
      <c r="P170" s="217">
        <f>I170+J170</f>
        <v>0</v>
      </c>
      <c r="Q170" s="217">
        <f>ROUND(I170*H170,2)</f>
        <v>0</v>
      </c>
      <c r="R170" s="217">
        <f>ROUND(J170*H170,2)</f>
        <v>0</v>
      </c>
      <c r="S170" s="66"/>
      <c r="T170" s="218">
        <f>S170*H170</f>
        <v>0</v>
      </c>
      <c r="U170" s="218">
        <v>0</v>
      </c>
      <c r="V170" s="218">
        <f>U170*H170</f>
        <v>0</v>
      </c>
      <c r="W170" s="218">
        <v>0</v>
      </c>
      <c r="X170" s="218">
        <f>W170*H170</f>
        <v>0</v>
      </c>
      <c r="Y170" s="219" t="s">
        <v>1</v>
      </c>
      <c r="Z170" s="30"/>
      <c r="AA170" s="30"/>
      <c r="AB170" s="30"/>
      <c r="AC170" s="30"/>
      <c r="AD170" s="30"/>
      <c r="AE170" s="30"/>
      <c r="AR170" s="220" t="s">
        <v>224</v>
      </c>
      <c r="AT170" s="220" t="s">
        <v>219</v>
      </c>
      <c r="AU170" s="220" t="s">
        <v>88</v>
      </c>
      <c r="AY170" s="14" t="s">
        <v>218</v>
      </c>
      <c r="BE170" s="221">
        <f>IF(O170="základní",K170,0)</f>
        <v>0</v>
      </c>
      <c r="BF170" s="221">
        <f>IF(O170="snížená",K170,0)</f>
        <v>0</v>
      </c>
      <c r="BG170" s="221">
        <f>IF(O170="zákl. přenesená",K170,0)</f>
        <v>0</v>
      </c>
      <c r="BH170" s="221">
        <f>IF(O170="sníž. přenesená",K170,0)</f>
        <v>0</v>
      </c>
      <c r="BI170" s="221">
        <f>IF(O170="nulová",K170,0)</f>
        <v>0</v>
      </c>
      <c r="BJ170" s="14" t="s">
        <v>86</v>
      </c>
      <c r="BK170" s="221">
        <f>ROUND(P170*H170,2)</f>
        <v>0</v>
      </c>
      <c r="BL170" s="14" t="s">
        <v>224</v>
      </c>
      <c r="BM170" s="220" t="s">
        <v>663</v>
      </c>
    </row>
    <row r="171" spans="1:65" s="2" customFormat="1" ht="19.5">
      <c r="A171" s="30"/>
      <c r="B171" s="31"/>
      <c r="C171" s="32"/>
      <c r="D171" s="222" t="s">
        <v>226</v>
      </c>
      <c r="E171" s="32"/>
      <c r="F171" s="223" t="s">
        <v>662</v>
      </c>
      <c r="G171" s="32"/>
      <c r="H171" s="32"/>
      <c r="I171" s="120"/>
      <c r="J171" s="120"/>
      <c r="K171" s="32"/>
      <c r="L171" s="32"/>
      <c r="M171" s="35"/>
      <c r="N171" s="224"/>
      <c r="O171" s="225"/>
      <c r="P171" s="66"/>
      <c r="Q171" s="66"/>
      <c r="R171" s="66"/>
      <c r="S171" s="66"/>
      <c r="T171" s="66"/>
      <c r="U171" s="66"/>
      <c r="V171" s="66"/>
      <c r="W171" s="66"/>
      <c r="X171" s="66"/>
      <c r="Y171" s="67"/>
      <c r="Z171" s="30"/>
      <c r="AA171" s="30"/>
      <c r="AB171" s="30"/>
      <c r="AC171" s="30"/>
      <c r="AD171" s="30"/>
      <c r="AE171" s="30"/>
      <c r="AT171" s="14" t="s">
        <v>226</v>
      </c>
      <c r="AU171" s="14" t="s">
        <v>88</v>
      </c>
    </row>
    <row r="172" spans="1:65" s="2" customFormat="1" ht="21.75" customHeight="1">
      <c r="A172" s="30"/>
      <c r="B172" s="31"/>
      <c r="C172" s="208" t="s">
        <v>549</v>
      </c>
      <c r="D172" s="208" t="s">
        <v>219</v>
      </c>
      <c r="E172" s="209" t="s">
        <v>664</v>
      </c>
      <c r="F172" s="210" t="s">
        <v>665</v>
      </c>
      <c r="G172" s="211" t="s">
        <v>486</v>
      </c>
      <c r="H172" s="212">
        <v>50</v>
      </c>
      <c r="I172" s="213"/>
      <c r="J172" s="213"/>
      <c r="K172" s="214">
        <f>ROUND(P172*H172,2)</f>
        <v>0</v>
      </c>
      <c r="L172" s="210" t="s">
        <v>223</v>
      </c>
      <c r="M172" s="35"/>
      <c r="N172" s="215" t="s">
        <v>1</v>
      </c>
      <c r="O172" s="216" t="s">
        <v>41</v>
      </c>
      <c r="P172" s="217">
        <f>I172+J172</f>
        <v>0</v>
      </c>
      <c r="Q172" s="217">
        <f>ROUND(I172*H172,2)</f>
        <v>0</v>
      </c>
      <c r="R172" s="217">
        <f>ROUND(J172*H172,2)</f>
        <v>0</v>
      </c>
      <c r="S172" s="66"/>
      <c r="T172" s="218">
        <f>S172*H172</f>
        <v>0</v>
      </c>
      <c r="U172" s="218">
        <v>0</v>
      </c>
      <c r="V172" s="218">
        <f>U172*H172</f>
        <v>0</v>
      </c>
      <c r="W172" s="218">
        <v>0</v>
      </c>
      <c r="X172" s="218">
        <f>W172*H172</f>
        <v>0</v>
      </c>
      <c r="Y172" s="219" t="s">
        <v>1</v>
      </c>
      <c r="Z172" s="30"/>
      <c r="AA172" s="30"/>
      <c r="AB172" s="30"/>
      <c r="AC172" s="30"/>
      <c r="AD172" s="30"/>
      <c r="AE172" s="30"/>
      <c r="AR172" s="220" t="s">
        <v>224</v>
      </c>
      <c r="AT172" s="220" t="s">
        <v>219</v>
      </c>
      <c r="AU172" s="220" t="s">
        <v>88</v>
      </c>
      <c r="AY172" s="14" t="s">
        <v>218</v>
      </c>
      <c r="BE172" s="221">
        <f>IF(O172="základní",K172,0)</f>
        <v>0</v>
      </c>
      <c r="BF172" s="221">
        <f>IF(O172="snížená",K172,0)</f>
        <v>0</v>
      </c>
      <c r="BG172" s="221">
        <f>IF(O172="zákl. přenesená",K172,0)</f>
        <v>0</v>
      </c>
      <c r="BH172" s="221">
        <f>IF(O172="sníž. přenesená",K172,0)</f>
        <v>0</v>
      </c>
      <c r="BI172" s="221">
        <f>IF(O172="nulová",K172,0)</f>
        <v>0</v>
      </c>
      <c r="BJ172" s="14" t="s">
        <v>86</v>
      </c>
      <c r="BK172" s="221">
        <f>ROUND(P172*H172,2)</f>
        <v>0</v>
      </c>
      <c r="BL172" s="14" t="s">
        <v>224</v>
      </c>
      <c r="BM172" s="220" t="s">
        <v>666</v>
      </c>
    </row>
    <row r="173" spans="1:65" s="2" customFormat="1" ht="11.25">
      <c r="A173" s="30"/>
      <c r="B173" s="31"/>
      <c r="C173" s="32"/>
      <c r="D173" s="222" t="s">
        <v>226</v>
      </c>
      <c r="E173" s="32"/>
      <c r="F173" s="223" t="s">
        <v>665</v>
      </c>
      <c r="G173" s="32"/>
      <c r="H173" s="32"/>
      <c r="I173" s="120"/>
      <c r="J173" s="120"/>
      <c r="K173" s="32"/>
      <c r="L173" s="32"/>
      <c r="M173" s="35"/>
      <c r="N173" s="224"/>
      <c r="O173" s="225"/>
      <c r="P173" s="66"/>
      <c r="Q173" s="66"/>
      <c r="R173" s="66"/>
      <c r="S173" s="66"/>
      <c r="T173" s="66"/>
      <c r="U173" s="66"/>
      <c r="V173" s="66"/>
      <c r="W173" s="66"/>
      <c r="X173" s="66"/>
      <c r="Y173" s="67"/>
      <c r="Z173" s="30"/>
      <c r="AA173" s="30"/>
      <c r="AB173" s="30"/>
      <c r="AC173" s="30"/>
      <c r="AD173" s="30"/>
      <c r="AE173" s="30"/>
      <c r="AT173" s="14" t="s">
        <v>226</v>
      </c>
      <c r="AU173" s="14" t="s">
        <v>88</v>
      </c>
    </row>
    <row r="174" spans="1:65" s="2" customFormat="1" ht="21.75" customHeight="1">
      <c r="A174" s="30"/>
      <c r="B174" s="31"/>
      <c r="C174" s="208" t="s">
        <v>554</v>
      </c>
      <c r="D174" s="208" t="s">
        <v>219</v>
      </c>
      <c r="E174" s="209" t="s">
        <v>667</v>
      </c>
      <c r="F174" s="210" t="s">
        <v>668</v>
      </c>
      <c r="G174" s="211" t="s">
        <v>486</v>
      </c>
      <c r="H174" s="212">
        <v>50</v>
      </c>
      <c r="I174" s="213"/>
      <c r="J174" s="213"/>
      <c r="K174" s="214">
        <f>ROUND(P174*H174,2)</f>
        <v>0</v>
      </c>
      <c r="L174" s="210" t="s">
        <v>223</v>
      </c>
      <c r="M174" s="35"/>
      <c r="N174" s="215" t="s">
        <v>1</v>
      </c>
      <c r="O174" s="216" t="s">
        <v>41</v>
      </c>
      <c r="P174" s="217">
        <f>I174+J174</f>
        <v>0</v>
      </c>
      <c r="Q174" s="217">
        <f>ROUND(I174*H174,2)</f>
        <v>0</v>
      </c>
      <c r="R174" s="217">
        <f>ROUND(J174*H174,2)</f>
        <v>0</v>
      </c>
      <c r="S174" s="66"/>
      <c r="T174" s="218">
        <f>S174*H174</f>
        <v>0</v>
      </c>
      <c r="U174" s="218">
        <v>0</v>
      </c>
      <c r="V174" s="218">
        <f>U174*H174</f>
        <v>0</v>
      </c>
      <c r="W174" s="218">
        <v>0</v>
      </c>
      <c r="X174" s="218">
        <f>W174*H174</f>
        <v>0</v>
      </c>
      <c r="Y174" s="219" t="s">
        <v>1</v>
      </c>
      <c r="Z174" s="30"/>
      <c r="AA174" s="30"/>
      <c r="AB174" s="30"/>
      <c r="AC174" s="30"/>
      <c r="AD174" s="30"/>
      <c r="AE174" s="30"/>
      <c r="AR174" s="220" t="s">
        <v>224</v>
      </c>
      <c r="AT174" s="220" t="s">
        <v>219</v>
      </c>
      <c r="AU174" s="220" t="s">
        <v>88</v>
      </c>
      <c r="AY174" s="14" t="s">
        <v>218</v>
      </c>
      <c r="BE174" s="221">
        <f>IF(O174="základní",K174,0)</f>
        <v>0</v>
      </c>
      <c r="BF174" s="221">
        <f>IF(O174="snížená",K174,0)</f>
        <v>0</v>
      </c>
      <c r="BG174" s="221">
        <f>IF(O174="zákl. přenesená",K174,0)</f>
        <v>0</v>
      </c>
      <c r="BH174" s="221">
        <f>IF(O174="sníž. přenesená",K174,0)</f>
        <v>0</v>
      </c>
      <c r="BI174" s="221">
        <f>IF(O174="nulová",K174,0)</f>
        <v>0</v>
      </c>
      <c r="BJ174" s="14" t="s">
        <v>86</v>
      </c>
      <c r="BK174" s="221">
        <f>ROUND(P174*H174,2)</f>
        <v>0</v>
      </c>
      <c r="BL174" s="14" t="s">
        <v>224</v>
      </c>
      <c r="BM174" s="220" t="s">
        <v>669</v>
      </c>
    </row>
    <row r="175" spans="1:65" s="2" customFormat="1" ht="11.25">
      <c r="A175" s="30"/>
      <c r="B175" s="31"/>
      <c r="C175" s="32"/>
      <c r="D175" s="222" t="s">
        <v>226</v>
      </c>
      <c r="E175" s="32"/>
      <c r="F175" s="223" t="s">
        <v>668</v>
      </c>
      <c r="G175" s="32"/>
      <c r="H175" s="32"/>
      <c r="I175" s="120"/>
      <c r="J175" s="120"/>
      <c r="K175" s="32"/>
      <c r="L175" s="32"/>
      <c r="M175" s="35"/>
      <c r="N175" s="224"/>
      <c r="O175" s="225"/>
      <c r="P175" s="66"/>
      <c r="Q175" s="66"/>
      <c r="R175" s="66"/>
      <c r="S175" s="66"/>
      <c r="T175" s="66"/>
      <c r="U175" s="66"/>
      <c r="V175" s="66"/>
      <c r="W175" s="66"/>
      <c r="X175" s="66"/>
      <c r="Y175" s="67"/>
      <c r="Z175" s="30"/>
      <c r="AA175" s="30"/>
      <c r="AB175" s="30"/>
      <c r="AC175" s="30"/>
      <c r="AD175" s="30"/>
      <c r="AE175" s="30"/>
      <c r="AT175" s="14" t="s">
        <v>226</v>
      </c>
      <c r="AU175" s="14" t="s">
        <v>88</v>
      </c>
    </row>
    <row r="176" spans="1:65" s="2" customFormat="1" ht="21.75" customHeight="1">
      <c r="A176" s="30"/>
      <c r="B176" s="31"/>
      <c r="C176" s="208" t="s">
        <v>559</v>
      </c>
      <c r="D176" s="208" t="s">
        <v>219</v>
      </c>
      <c r="E176" s="209" t="s">
        <v>670</v>
      </c>
      <c r="F176" s="210" t="s">
        <v>671</v>
      </c>
      <c r="G176" s="211" t="s">
        <v>486</v>
      </c>
      <c r="H176" s="212">
        <v>50</v>
      </c>
      <c r="I176" s="213"/>
      <c r="J176" s="213"/>
      <c r="K176" s="214">
        <f>ROUND(P176*H176,2)</f>
        <v>0</v>
      </c>
      <c r="L176" s="210" t="s">
        <v>223</v>
      </c>
      <c r="M176" s="35"/>
      <c r="N176" s="215" t="s">
        <v>1</v>
      </c>
      <c r="O176" s="216" t="s">
        <v>41</v>
      </c>
      <c r="P176" s="217">
        <f>I176+J176</f>
        <v>0</v>
      </c>
      <c r="Q176" s="217">
        <f>ROUND(I176*H176,2)</f>
        <v>0</v>
      </c>
      <c r="R176" s="217">
        <f>ROUND(J176*H176,2)</f>
        <v>0</v>
      </c>
      <c r="S176" s="66"/>
      <c r="T176" s="218">
        <f>S176*H176</f>
        <v>0</v>
      </c>
      <c r="U176" s="218">
        <v>0</v>
      </c>
      <c r="V176" s="218">
        <f>U176*H176</f>
        <v>0</v>
      </c>
      <c r="W176" s="218">
        <v>0</v>
      </c>
      <c r="X176" s="218">
        <f>W176*H176</f>
        <v>0</v>
      </c>
      <c r="Y176" s="219" t="s">
        <v>1</v>
      </c>
      <c r="Z176" s="30"/>
      <c r="AA176" s="30"/>
      <c r="AB176" s="30"/>
      <c r="AC176" s="30"/>
      <c r="AD176" s="30"/>
      <c r="AE176" s="30"/>
      <c r="AR176" s="220" t="s">
        <v>224</v>
      </c>
      <c r="AT176" s="220" t="s">
        <v>219</v>
      </c>
      <c r="AU176" s="220" t="s">
        <v>88</v>
      </c>
      <c r="AY176" s="14" t="s">
        <v>218</v>
      </c>
      <c r="BE176" s="221">
        <f>IF(O176="základní",K176,0)</f>
        <v>0</v>
      </c>
      <c r="BF176" s="221">
        <f>IF(O176="snížená",K176,0)</f>
        <v>0</v>
      </c>
      <c r="BG176" s="221">
        <f>IF(O176="zákl. přenesená",K176,0)</f>
        <v>0</v>
      </c>
      <c r="BH176" s="221">
        <f>IF(O176="sníž. přenesená",K176,0)</f>
        <v>0</v>
      </c>
      <c r="BI176" s="221">
        <f>IF(O176="nulová",K176,0)</f>
        <v>0</v>
      </c>
      <c r="BJ176" s="14" t="s">
        <v>86</v>
      </c>
      <c r="BK176" s="221">
        <f>ROUND(P176*H176,2)</f>
        <v>0</v>
      </c>
      <c r="BL176" s="14" t="s">
        <v>224</v>
      </c>
      <c r="BM176" s="220" t="s">
        <v>672</v>
      </c>
    </row>
    <row r="177" spans="1:65" s="2" customFormat="1" ht="11.25">
      <c r="A177" s="30"/>
      <c r="B177" s="31"/>
      <c r="C177" s="32"/>
      <c r="D177" s="222" t="s">
        <v>226</v>
      </c>
      <c r="E177" s="32"/>
      <c r="F177" s="223" t="s">
        <v>671</v>
      </c>
      <c r="G177" s="32"/>
      <c r="H177" s="32"/>
      <c r="I177" s="120"/>
      <c r="J177" s="120"/>
      <c r="K177" s="32"/>
      <c r="L177" s="32"/>
      <c r="M177" s="35"/>
      <c r="N177" s="224"/>
      <c r="O177" s="225"/>
      <c r="P177" s="66"/>
      <c r="Q177" s="66"/>
      <c r="R177" s="66"/>
      <c r="S177" s="66"/>
      <c r="T177" s="66"/>
      <c r="U177" s="66"/>
      <c r="V177" s="66"/>
      <c r="W177" s="66"/>
      <c r="X177" s="66"/>
      <c r="Y177" s="67"/>
      <c r="Z177" s="30"/>
      <c r="AA177" s="30"/>
      <c r="AB177" s="30"/>
      <c r="AC177" s="30"/>
      <c r="AD177" s="30"/>
      <c r="AE177" s="30"/>
      <c r="AT177" s="14" t="s">
        <v>226</v>
      </c>
      <c r="AU177" s="14" t="s">
        <v>88</v>
      </c>
    </row>
    <row r="178" spans="1:65" s="12" customFormat="1" ht="22.9" customHeight="1">
      <c r="B178" s="193"/>
      <c r="C178" s="194"/>
      <c r="D178" s="195" t="s">
        <v>77</v>
      </c>
      <c r="E178" s="237" t="s">
        <v>88</v>
      </c>
      <c r="F178" s="237" t="s">
        <v>673</v>
      </c>
      <c r="G178" s="194"/>
      <c r="H178" s="194"/>
      <c r="I178" s="197"/>
      <c r="J178" s="197"/>
      <c r="K178" s="238">
        <f>BK178</f>
        <v>0</v>
      </c>
      <c r="L178" s="194"/>
      <c r="M178" s="199"/>
      <c r="N178" s="200"/>
      <c r="O178" s="201"/>
      <c r="P178" s="201"/>
      <c r="Q178" s="202">
        <f>SUM(Q179:Q184)</f>
        <v>0</v>
      </c>
      <c r="R178" s="202">
        <f>SUM(R179:R184)</f>
        <v>0</v>
      </c>
      <c r="S178" s="201"/>
      <c r="T178" s="203">
        <f>SUM(T179:T184)</f>
        <v>0</v>
      </c>
      <c r="U178" s="201"/>
      <c r="V178" s="203">
        <f>SUM(V179:V184)</f>
        <v>19.53444</v>
      </c>
      <c r="W178" s="201"/>
      <c r="X178" s="203">
        <f>SUM(X179:X184)</f>
        <v>0</v>
      </c>
      <c r="Y178" s="204"/>
      <c r="AR178" s="205" t="s">
        <v>86</v>
      </c>
      <c r="AT178" s="206" t="s">
        <v>77</v>
      </c>
      <c r="AU178" s="206" t="s">
        <v>86</v>
      </c>
      <c r="AY178" s="205" t="s">
        <v>218</v>
      </c>
      <c r="BK178" s="207">
        <f>SUM(BK179:BK184)</f>
        <v>0</v>
      </c>
    </row>
    <row r="179" spans="1:65" s="2" customFormat="1" ht="16.5" customHeight="1">
      <c r="A179" s="30"/>
      <c r="B179" s="31"/>
      <c r="C179" s="208" t="s">
        <v>564</v>
      </c>
      <c r="D179" s="208" t="s">
        <v>219</v>
      </c>
      <c r="E179" s="209" t="s">
        <v>674</v>
      </c>
      <c r="F179" s="210" t="s">
        <v>675</v>
      </c>
      <c r="G179" s="211" t="s">
        <v>455</v>
      </c>
      <c r="H179" s="212">
        <v>4</v>
      </c>
      <c r="I179" s="213"/>
      <c r="J179" s="213"/>
      <c r="K179" s="214">
        <f>ROUND(P179*H179,2)</f>
        <v>0</v>
      </c>
      <c r="L179" s="210" t="s">
        <v>1</v>
      </c>
      <c r="M179" s="35"/>
      <c r="N179" s="215" t="s">
        <v>1</v>
      </c>
      <c r="O179" s="216" t="s">
        <v>41</v>
      </c>
      <c r="P179" s="217">
        <f>I179+J179</f>
        <v>0</v>
      </c>
      <c r="Q179" s="217">
        <f>ROUND(I179*H179,2)</f>
        <v>0</v>
      </c>
      <c r="R179" s="217">
        <f>ROUND(J179*H179,2)</f>
        <v>0</v>
      </c>
      <c r="S179" s="66"/>
      <c r="T179" s="218">
        <f>S179*H179</f>
        <v>0</v>
      </c>
      <c r="U179" s="218">
        <v>2.45329</v>
      </c>
      <c r="V179" s="218">
        <f>U179*H179</f>
        <v>9.8131599999999999</v>
      </c>
      <c r="W179" s="218">
        <v>0</v>
      </c>
      <c r="X179" s="218">
        <f>W179*H179</f>
        <v>0</v>
      </c>
      <c r="Y179" s="219" t="s">
        <v>1</v>
      </c>
      <c r="Z179" s="30"/>
      <c r="AA179" s="30"/>
      <c r="AB179" s="30"/>
      <c r="AC179" s="30"/>
      <c r="AD179" s="30"/>
      <c r="AE179" s="30"/>
      <c r="AR179" s="220" t="s">
        <v>224</v>
      </c>
      <c r="AT179" s="220" t="s">
        <v>219</v>
      </c>
      <c r="AU179" s="220" t="s">
        <v>88</v>
      </c>
      <c r="AY179" s="14" t="s">
        <v>218</v>
      </c>
      <c r="BE179" s="221">
        <f>IF(O179="základní",K179,0)</f>
        <v>0</v>
      </c>
      <c r="BF179" s="221">
        <f>IF(O179="snížená",K179,0)</f>
        <v>0</v>
      </c>
      <c r="BG179" s="221">
        <f>IF(O179="zákl. přenesená",K179,0)</f>
        <v>0</v>
      </c>
      <c r="BH179" s="221">
        <f>IF(O179="sníž. přenesená",K179,0)</f>
        <v>0</v>
      </c>
      <c r="BI179" s="221">
        <f>IF(O179="nulová",K179,0)</f>
        <v>0</v>
      </c>
      <c r="BJ179" s="14" t="s">
        <v>86</v>
      </c>
      <c r="BK179" s="221">
        <f>ROUND(P179*H179,2)</f>
        <v>0</v>
      </c>
      <c r="BL179" s="14" t="s">
        <v>224</v>
      </c>
      <c r="BM179" s="220" t="s">
        <v>676</v>
      </c>
    </row>
    <row r="180" spans="1:65" s="2" customFormat="1" ht="19.5">
      <c r="A180" s="30"/>
      <c r="B180" s="31"/>
      <c r="C180" s="32"/>
      <c r="D180" s="222" t="s">
        <v>226</v>
      </c>
      <c r="E180" s="32"/>
      <c r="F180" s="223" t="s">
        <v>677</v>
      </c>
      <c r="G180" s="32"/>
      <c r="H180" s="32"/>
      <c r="I180" s="120"/>
      <c r="J180" s="120"/>
      <c r="K180" s="32"/>
      <c r="L180" s="32"/>
      <c r="M180" s="35"/>
      <c r="N180" s="224"/>
      <c r="O180" s="225"/>
      <c r="P180" s="66"/>
      <c r="Q180" s="66"/>
      <c r="R180" s="66"/>
      <c r="S180" s="66"/>
      <c r="T180" s="66"/>
      <c r="U180" s="66"/>
      <c r="V180" s="66"/>
      <c r="W180" s="66"/>
      <c r="X180" s="66"/>
      <c r="Y180" s="67"/>
      <c r="Z180" s="30"/>
      <c r="AA180" s="30"/>
      <c r="AB180" s="30"/>
      <c r="AC180" s="30"/>
      <c r="AD180" s="30"/>
      <c r="AE180" s="30"/>
      <c r="AT180" s="14" t="s">
        <v>226</v>
      </c>
      <c r="AU180" s="14" t="s">
        <v>88</v>
      </c>
    </row>
    <row r="181" spans="1:65" s="2" customFormat="1" ht="16.5" customHeight="1">
      <c r="A181" s="30"/>
      <c r="B181" s="31"/>
      <c r="C181" s="208" t="s">
        <v>570</v>
      </c>
      <c r="D181" s="208" t="s">
        <v>219</v>
      </c>
      <c r="E181" s="209" t="s">
        <v>678</v>
      </c>
      <c r="F181" s="210" t="s">
        <v>679</v>
      </c>
      <c r="G181" s="211" t="s">
        <v>460</v>
      </c>
      <c r="H181" s="212">
        <v>2</v>
      </c>
      <c r="I181" s="213"/>
      <c r="J181" s="213"/>
      <c r="K181" s="214">
        <f>ROUND(P181*H181,2)</f>
        <v>0</v>
      </c>
      <c r="L181" s="210" t="s">
        <v>1</v>
      </c>
      <c r="M181" s="35"/>
      <c r="N181" s="215" t="s">
        <v>1</v>
      </c>
      <c r="O181" s="216" t="s">
        <v>41</v>
      </c>
      <c r="P181" s="217">
        <f>I181+J181</f>
        <v>0</v>
      </c>
      <c r="Q181" s="217">
        <f>ROUND(I181*H181,2)</f>
        <v>0</v>
      </c>
      <c r="R181" s="217">
        <f>ROUND(J181*H181,2)</f>
        <v>0</v>
      </c>
      <c r="S181" s="66"/>
      <c r="T181" s="218">
        <f>S181*H181</f>
        <v>0</v>
      </c>
      <c r="U181" s="218">
        <v>2.64E-3</v>
      </c>
      <c r="V181" s="218">
        <f>U181*H181</f>
        <v>5.28E-3</v>
      </c>
      <c r="W181" s="218">
        <v>0</v>
      </c>
      <c r="X181" s="218">
        <f>W181*H181</f>
        <v>0</v>
      </c>
      <c r="Y181" s="219" t="s">
        <v>1</v>
      </c>
      <c r="Z181" s="30"/>
      <c r="AA181" s="30"/>
      <c r="AB181" s="30"/>
      <c r="AC181" s="30"/>
      <c r="AD181" s="30"/>
      <c r="AE181" s="30"/>
      <c r="AR181" s="220" t="s">
        <v>224</v>
      </c>
      <c r="AT181" s="220" t="s">
        <v>219</v>
      </c>
      <c r="AU181" s="220" t="s">
        <v>88</v>
      </c>
      <c r="AY181" s="14" t="s">
        <v>218</v>
      </c>
      <c r="BE181" s="221">
        <f>IF(O181="základní",K181,0)</f>
        <v>0</v>
      </c>
      <c r="BF181" s="221">
        <f>IF(O181="snížená",K181,0)</f>
        <v>0</v>
      </c>
      <c r="BG181" s="221">
        <f>IF(O181="zákl. přenesená",K181,0)</f>
        <v>0</v>
      </c>
      <c r="BH181" s="221">
        <f>IF(O181="sníž. přenesená",K181,0)</f>
        <v>0</v>
      </c>
      <c r="BI181" s="221">
        <f>IF(O181="nulová",K181,0)</f>
        <v>0</v>
      </c>
      <c r="BJ181" s="14" t="s">
        <v>86</v>
      </c>
      <c r="BK181" s="221">
        <f>ROUND(P181*H181,2)</f>
        <v>0</v>
      </c>
      <c r="BL181" s="14" t="s">
        <v>224</v>
      </c>
      <c r="BM181" s="220" t="s">
        <v>680</v>
      </c>
    </row>
    <row r="182" spans="1:65" s="2" customFormat="1" ht="11.25">
      <c r="A182" s="30"/>
      <c r="B182" s="31"/>
      <c r="C182" s="32"/>
      <c r="D182" s="222" t="s">
        <v>226</v>
      </c>
      <c r="E182" s="32"/>
      <c r="F182" s="223" t="s">
        <v>681</v>
      </c>
      <c r="G182" s="32"/>
      <c r="H182" s="32"/>
      <c r="I182" s="120"/>
      <c r="J182" s="120"/>
      <c r="K182" s="32"/>
      <c r="L182" s="32"/>
      <c r="M182" s="35"/>
      <c r="N182" s="224"/>
      <c r="O182" s="225"/>
      <c r="P182" s="66"/>
      <c r="Q182" s="66"/>
      <c r="R182" s="66"/>
      <c r="S182" s="66"/>
      <c r="T182" s="66"/>
      <c r="U182" s="66"/>
      <c r="V182" s="66"/>
      <c r="W182" s="66"/>
      <c r="X182" s="66"/>
      <c r="Y182" s="67"/>
      <c r="Z182" s="30"/>
      <c r="AA182" s="30"/>
      <c r="AB182" s="30"/>
      <c r="AC182" s="30"/>
      <c r="AD182" s="30"/>
      <c r="AE182" s="30"/>
      <c r="AT182" s="14" t="s">
        <v>226</v>
      </c>
      <c r="AU182" s="14" t="s">
        <v>88</v>
      </c>
    </row>
    <row r="183" spans="1:65" s="2" customFormat="1" ht="16.5" customHeight="1">
      <c r="A183" s="30"/>
      <c r="B183" s="31"/>
      <c r="C183" s="226" t="s">
        <v>576</v>
      </c>
      <c r="D183" s="226" t="s">
        <v>232</v>
      </c>
      <c r="E183" s="227" t="s">
        <v>682</v>
      </c>
      <c r="F183" s="228" t="s">
        <v>683</v>
      </c>
      <c r="G183" s="229" t="s">
        <v>455</v>
      </c>
      <c r="H183" s="230">
        <v>4</v>
      </c>
      <c r="I183" s="231"/>
      <c r="J183" s="232"/>
      <c r="K183" s="233">
        <f>ROUND(P183*H183,2)</f>
        <v>0</v>
      </c>
      <c r="L183" s="228" t="s">
        <v>1</v>
      </c>
      <c r="M183" s="234"/>
      <c r="N183" s="235" t="s">
        <v>1</v>
      </c>
      <c r="O183" s="216" t="s">
        <v>41</v>
      </c>
      <c r="P183" s="217">
        <f>I183+J183</f>
        <v>0</v>
      </c>
      <c r="Q183" s="217">
        <f>ROUND(I183*H183,2)</f>
        <v>0</v>
      </c>
      <c r="R183" s="217">
        <f>ROUND(J183*H183,2)</f>
        <v>0</v>
      </c>
      <c r="S183" s="66"/>
      <c r="T183" s="218">
        <f>S183*H183</f>
        <v>0</v>
      </c>
      <c r="U183" s="218">
        <v>2.4289999999999998</v>
      </c>
      <c r="V183" s="218">
        <f>U183*H183</f>
        <v>9.7159999999999993</v>
      </c>
      <c r="W183" s="218">
        <v>0</v>
      </c>
      <c r="X183" s="218">
        <f>W183*H183</f>
        <v>0</v>
      </c>
      <c r="Y183" s="219" t="s">
        <v>1</v>
      </c>
      <c r="Z183" s="30"/>
      <c r="AA183" s="30"/>
      <c r="AB183" s="30"/>
      <c r="AC183" s="30"/>
      <c r="AD183" s="30"/>
      <c r="AE183" s="30"/>
      <c r="AR183" s="220" t="s">
        <v>235</v>
      </c>
      <c r="AT183" s="220" t="s">
        <v>232</v>
      </c>
      <c r="AU183" s="220" t="s">
        <v>88</v>
      </c>
      <c r="AY183" s="14" t="s">
        <v>218</v>
      </c>
      <c r="BE183" s="221">
        <f>IF(O183="základní",K183,0)</f>
        <v>0</v>
      </c>
      <c r="BF183" s="221">
        <f>IF(O183="snížená",K183,0)</f>
        <v>0</v>
      </c>
      <c r="BG183" s="221">
        <f>IF(O183="zákl. přenesená",K183,0)</f>
        <v>0</v>
      </c>
      <c r="BH183" s="221">
        <f>IF(O183="sníž. přenesená",K183,0)</f>
        <v>0</v>
      </c>
      <c r="BI183" s="221">
        <f>IF(O183="nulová",K183,0)</f>
        <v>0</v>
      </c>
      <c r="BJ183" s="14" t="s">
        <v>86</v>
      </c>
      <c r="BK183" s="221">
        <f>ROUND(P183*H183,2)</f>
        <v>0</v>
      </c>
      <c r="BL183" s="14" t="s">
        <v>224</v>
      </c>
      <c r="BM183" s="220" t="s">
        <v>684</v>
      </c>
    </row>
    <row r="184" spans="1:65" s="2" customFormat="1" ht="11.25">
      <c r="A184" s="30"/>
      <c r="B184" s="31"/>
      <c r="C184" s="32"/>
      <c r="D184" s="222" t="s">
        <v>226</v>
      </c>
      <c r="E184" s="32"/>
      <c r="F184" s="223" t="s">
        <v>683</v>
      </c>
      <c r="G184" s="32"/>
      <c r="H184" s="32"/>
      <c r="I184" s="120"/>
      <c r="J184" s="120"/>
      <c r="K184" s="32"/>
      <c r="L184" s="32"/>
      <c r="M184" s="35"/>
      <c r="N184" s="224"/>
      <c r="O184" s="225"/>
      <c r="P184" s="66"/>
      <c r="Q184" s="66"/>
      <c r="R184" s="66"/>
      <c r="S184" s="66"/>
      <c r="T184" s="66"/>
      <c r="U184" s="66"/>
      <c r="V184" s="66"/>
      <c r="W184" s="66"/>
      <c r="X184" s="66"/>
      <c r="Y184" s="67"/>
      <c r="Z184" s="30"/>
      <c r="AA184" s="30"/>
      <c r="AB184" s="30"/>
      <c r="AC184" s="30"/>
      <c r="AD184" s="30"/>
      <c r="AE184" s="30"/>
      <c r="AT184" s="14" t="s">
        <v>226</v>
      </c>
      <c r="AU184" s="14" t="s">
        <v>88</v>
      </c>
    </row>
    <row r="185" spans="1:65" s="12" customFormat="1" ht="25.9" customHeight="1">
      <c r="B185" s="193"/>
      <c r="C185" s="194"/>
      <c r="D185" s="195" t="s">
        <v>77</v>
      </c>
      <c r="E185" s="196" t="s">
        <v>276</v>
      </c>
      <c r="F185" s="196" t="s">
        <v>277</v>
      </c>
      <c r="G185" s="194"/>
      <c r="H185" s="194"/>
      <c r="I185" s="197"/>
      <c r="J185" s="197"/>
      <c r="K185" s="198">
        <f>BK185</f>
        <v>0</v>
      </c>
      <c r="L185" s="194"/>
      <c r="M185" s="199"/>
      <c r="N185" s="200"/>
      <c r="O185" s="201"/>
      <c r="P185" s="201"/>
      <c r="Q185" s="202">
        <f>SUM(Q186:Q206)</f>
        <v>0</v>
      </c>
      <c r="R185" s="202">
        <f>SUM(R186:R206)</f>
        <v>0</v>
      </c>
      <c r="S185" s="201"/>
      <c r="T185" s="203">
        <f>SUM(T186:T206)</f>
        <v>0</v>
      </c>
      <c r="U185" s="201"/>
      <c r="V185" s="203">
        <f>SUM(V186:V206)</f>
        <v>0</v>
      </c>
      <c r="W185" s="201"/>
      <c r="X185" s="203">
        <f>SUM(X186:X206)</f>
        <v>0</v>
      </c>
      <c r="Y185" s="204"/>
      <c r="AR185" s="205" t="s">
        <v>224</v>
      </c>
      <c r="AT185" s="206" t="s">
        <v>77</v>
      </c>
      <c r="AU185" s="206" t="s">
        <v>78</v>
      </c>
      <c r="AY185" s="205" t="s">
        <v>218</v>
      </c>
      <c r="BK185" s="207">
        <f>SUM(BK186:BK206)</f>
        <v>0</v>
      </c>
    </row>
    <row r="186" spans="1:65" s="2" customFormat="1" ht="21.75" customHeight="1">
      <c r="A186" s="30"/>
      <c r="B186" s="31"/>
      <c r="C186" s="208" t="s">
        <v>581</v>
      </c>
      <c r="D186" s="208" t="s">
        <v>219</v>
      </c>
      <c r="E186" s="209" t="s">
        <v>685</v>
      </c>
      <c r="F186" s="210" t="s">
        <v>686</v>
      </c>
      <c r="G186" s="211" t="s">
        <v>222</v>
      </c>
      <c r="H186" s="212">
        <v>6</v>
      </c>
      <c r="I186" s="213"/>
      <c r="J186" s="213"/>
      <c r="K186" s="214">
        <f>ROUND(P186*H186,2)</f>
        <v>0</v>
      </c>
      <c r="L186" s="210" t="s">
        <v>223</v>
      </c>
      <c r="M186" s="35"/>
      <c r="N186" s="215" t="s">
        <v>1</v>
      </c>
      <c r="O186" s="216" t="s">
        <v>41</v>
      </c>
      <c r="P186" s="217">
        <f>I186+J186</f>
        <v>0</v>
      </c>
      <c r="Q186" s="217">
        <f>ROUND(I186*H186,2)</f>
        <v>0</v>
      </c>
      <c r="R186" s="217">
        <f>ROUND(J186*H186,2)</f>
        <v>0</v>
      </c>
      <c r="S186" s="66"/>
      <c r="T186" s="218">
        <f>S186*H186</f>
        <v>0</v>
      </c>
      <c r="U186" s="218">
        <v>0</v>
      </c>
      <c r="V186" s="218">
        <f>U186*H186</f>
        <v>0</v>
      </c>
      <c r="W186" s="218">
        <v>0</v>
      </c>
      <c r="X186" s="218">
        <f>W186*H186</f>
        <v>0</v>
      </c>
      <c r="Y186" s="219" t="s">
        <v>1</v>
      </c>
      <c r="Z186" s="30"/>
      <c r="AA186" s="30"/>
      <c r="AB186" s="30"/>
      <c r="AC186" s="30"/>
      <c r="AD186" s="30"/>
      <c r="AE186" s="30"/>
      <c r="AR186" s="220" t="s">
        <v>281</v>
      </c>
      <c r="AT186" s="220" t="s">
        <v>219</v>
      </c>
      <c r="AU186" s="220" t="s">
        <v>86</v>
      </c>
      <c r="AY186" s="14" t="s">
        <v>218</v>
      </c>
      <c r="BE186" s="221">
        <f>IF(O186="základní",K186,0)</f>
        <v>0</v>
      </c>
      <c r="BF186" s="221">
        <f>IF(O186="snížená",K186,0)</f>
        <v>0</v>
      </c>
      <c r="BG186" s="221">
        <f>IF(O186="zákl. přenesená",K186,0)</f>
        <v>0</v>
      </c>
      <c r="BH186" s="221">
        <f>IF(O186="sníž. přenesená",K186,0)</f>
        <v>0</v>
      </c>
      <c r="BI186" s="221">
        <f>IF(O186="nulová",K186,0)</f>
        <v>0</v>
      </c>
      <c r="BJ186" s="14" t="s">
        <v>86</v>
      </c>
      <c r="BK186" s="221">
        <f>ROUND(P186*H186,2)</f>
        <v>0</v>
      </c>
      <c r="BL186" s="14" t="s">
        <v>281</v>
      </c>
      <c r="BM186" s="220" t="s">
        <v>687</v>
      </c>
    </row>
    <row r="187" spans="1:65" s="2" customFormat="1" ht="29.25">
      <c r="A187" s="30"/>
      <c r="B187" s="31"/>
      <c r="C187" s="32"/>
      <c r="D187" s="222" t="s">
        <v>226</v>
      </c>
      <c r="E187" s="32"/>
      <c r="F187" s="223" t="s">
        <v>688</v>
      </c>
      <c r="G187" s="32"/>
      <c r="H187" s="32"/>
      <c r="I187" s="120"/>
      <c r="J187" s="120"/>
      <c r="K187" s="32"/>
      <c r="L187" s="32"/>
      <c r="M187" s="35"/>
      <c r="N187" s="224"/>
      <c r="O187" s="225"/>
      <c r="P187" s="66"/>
      <c r="Q187" s="66"/>
      <c r="R187" s="66"/>
      <c r="S187" s="66"/>
      <c r="T187" s="66"/>
      <c r="U187" s="66"/>
      <c r="V187" s="66"/>
      <c r="W187" s="66"/>
      <c r="X187" s="66"/>
      <c r="Y187" s="67"/>
      <c r="Z187" s="30"/>
      <c r="AA187" s="30"/>
      <c r="AB187" s="30"/>
      <c r="AC187" s="30"/>
      <c r="AD187" s="30"/>
      <c r="AE187" s="30"/>
      <c r="AT187" s="14" t="s">
        <v>226</v>
      </c>
      <c r="AU187" s="14" t="s">
        <v>86</v>
      </c>
    </row>
    <row r="188" spans="1:65" s="2" customFormat="1" ht="33" customHeight="1">
      <c r="A188" s="30"/>
      <c r="B188" s="31"/>
      <c r="C188" s="208" t="s">
        <v>689</v>
      </c>
      <c r="D188" s="208" t="s">
        <v>219</v>
      </c>
      <c r="E188" s="209" t="s">
        <v>535</v>
      </c>
      <c r="F188" s="210" t="s">
        <v>331</v>
      </c>
      <c r="G188" s="211" t="s">
        <v>222</v>
      </c>
      <c r="H188" s="212">
        <v>2</v>
      </c>
      <c r="I188" s="213"/>
      <c r="J188" s="213"/>
      <c r="K188" s="214">
        <f>ROUND(P188*H188,2)</f>
        <v>0</v>
      </c>
      <c r="L188" s="210" t="s">
        <v>223</v>
      </c>
      <c r="M188" s="35"/>
      <c r="N188" s="215" t="s">
        <v>1</v>
      </c>
      <c r="O188" s="216" t="s">
        <v>41</v>
      </c>
      <c r="P188" s="217">
        <f>I188+J188</f>
        <v>0</v>
      </c>
      <c r="Q188" s="217">
        <f>ROUND(I188*H188,2)</f>
        <v>0</v>
      </c>
      <c r="R188" s="217">
        <f>ROUND(J188*H188,2)</f>
        <v>0</v>
      </c>
      <c r="S188" s="66"/>
      <c r="T188" s="218">
        <f>S188*H188</f>
        <v>0</v>
      </c>
      <c r="U188" s="218">
        <v>0</v>
      </c>
      <c r="V188" s="218">
        <f>U188*H188</f>
        <v>0</v>
      </c>
      <c r="W188" s="218">
        <v>0</v>
      </c>
      <c r="X188" s="218">
        <f>W188*H188</f>
        <v>0</v>
      </c>
      <c r="Y188" s="219" t="s">
        <v>1</v>
      </c>
      <c r="Z188" s="30"/>
      <c r="AA188" s="30"/>
      <c r="AB188" s="30"/>
      <c r="AC188" s="30"/>
      <c r="AD188" s="30"/>
      <c r="AE188" s="30"/>
      <c r="AR188" s="220" t="s">
        <v>281</v>
      </c>
      <c r="AT188" s="220" t="s">
        <v>219</v>
      </c>
      <c r="AU188" s="220" t="s">
        <v>86</v>
      </c>
      <c r="AY188" s="14" t="s">
        <v>218</v>
      </c>
      <c r="BE188" s="221">
        <f>IF(O188="základní",K188,0)</f>
        <v>0</v>
      </c>
      <c r="BF188" s="221">
        <f>IF(O188="snížená",K188,0)</f>
        <v>0</v>
      </c>
      <c r="BG188" s="221">
        <f>IF(O188="zákl. přenesená",K188,0)</f>
        <v>0</v>
      </c>
      <c r="BH188" s="221">
        <f>IF(O188="sníž. přenesená",K188,0)</f>
        <v>0</v>
      </c>
      <c r="BI188" s="221">
        <f>IF(O188="nulová",K188,0)</f>
        <v>0</v>
      </c>
      <c r="BJ188" s="14" t="s">
        <v>86</v>
      </c>
      <c r="BK188" s="221">
        <f>ROUND(P188*H188,2)</f>
        <v>0</v>
      </c>
      <c r="BL188" s="14" t="s">
        <v>281</v>
      </c>
      <c r="BM188" s="220" t="s">
        <v>690</v>
      </c>
    </row>
    <row r="189" spans="1:65" s="2" customFormat="1" ht="58.5">
      <c r="A189" s="30"/>
      <c r="B189" s="31"/>
      <c r="C189" s="32"/>
      <c r="D189" s="222" t="s">
        <v>226</v>
      </c>
      <c r="E189" s="32"/>
      <c r="F189" s="223" t="s">
        <v>333</v>
      </c>
      <c r="G189" s="32"/>
      <c r="H189" s="32"/>
      <c r="I189" s="120"/>
      <c r="J189" s="120"/>
      <c r="K189" s="32"/>
      <c r="L189" s="32"/>
      <c r="M189" s="35"/>
      <c r="N189" s="224"/>
      <c r="O189" s="225"/>
      <c r="P189" s="66"/>
      <c r="Q189" s="66"/>
      <c r="R189" s="66"/>
      <c r="S189" s="66"/>
      <c r="T189" s="66"/>
      <c r="U189" s="66"/>
      <c r="V189" s="66"/>
      <c r="W189" s="66"/>
      <c r="X189" s="66"/>
      <c r="Y189" s="67"/>
      <c r="Z189" s="30"/>
      <c r="AA189" s="30"/>
      <c r="AB189" s="30"/>
      <c r="AC189" s="30"/>
      <c r="AD189" s="30"/>
      <c r="AE189" s="30"/>
      <c r="AT189" s="14" t="s">
        <v>226</v>
      </c>
      <c r="AU189" s="14" t="s">
        <v>86</v>
      </c>
    </row>
    <row r="190" spans="1:65" s="2" customFormat="1" ht="44.25" customHeight="1">
      <c r="A190" s="30"/>
      <c r="B190" s="31"/>
      <c r="C190" s="208" t="s">
        <v>691</v>
      </c>
      <c r="D190" s="208" t="s">
        <v>219</v>
      </c>
      <c r="E190" s="209" t="s">
        <v>538</v>
      </c>
      <c r="F190" s="210" t="s">
        <v>299</v>
      </c>
      <c r="G190" s="211" t="s">
        <v>222</v>
      </c>
      <c r="H190" s="212">
        <v>1</v>
      </c>
      <c r="I190" s="213"/>
      <c r="J190" s="213"/>
      <c r="K190" s="214">
        <f>ROUND(P190*H190,2)</f>
        <v>0</v>
      </c>
      <c r="L190" s="210" t="s">
        <v>223</v>
      </c>
      <c r="M190" s="35"/>
      <c r="N190" s="215" t="s">
        <v>1</v>
      </c>
      <c r="O190" s="216" t="s">
        <v>41</v>
      </c>
      <c r="P190" s="217">
        <f>I190+J190</f>
        <v>0</v>
      </c>
      <c r="Q190" s="217">
        <f>ROUND(I190*H190,2)</f>
        <v>0</v>
      </c>
      <c r="R190" s="217">
        <f>ROUND(J190*H190,2)</f>
        <v>0</v>
      </c>
      <c r="S190" s="66"/>
      <c r="T190" s="218">
        <f>S190*H190</f>
        <v>0</v>
      </c>
      <c r="U190" s="218">
        <v>0</v>
      </c>
      <c r="V190" s="218">
        <f>U190*H190</f>
        <v>0</v>
      </c>
      <c r="W190" s="218">
        <v>0</v>
      </c>
      <c r="X190" s="218">
        <f>W190*H190</f>
        <v>0</v>
      </c>
      <c r="Y190" s="219" t="s">
        <v>1</v>
      </c>
      <c r="Z190" s="30"/>
      <c r="AA190" s="30"/>
      <c r="AB190" s="30"/>
      <c r="AC190" s="30"/>
      <c r="AD190" s="30"/>
      <c r="AE190" s="30"/>
      <c r="AR190" s="220" t="s">
        <v>281</v>
      </c>
      <c r="AT190" s="220" t="s">
        <v>219</v>
      </c>
      <c r="AU190" s="220" t="s">
        <v>86</v>
      </c>
      <c r="AY190" s="14" t="s">
        <v>218</v>
      </c>
      <c r="BE190" s="221">
        <f>IF(O190="základní",K190,0)</f>
        <v>0</v>
      </c>
      <c r="BF190" s="221">
        <f>IF(O190="snížená",K190,0)</f>
        <v>0</v>
      </c>
      <c r="BG190" s="221">
        <f>IF(O190="zákl. přenesená",K190,0)</f>
        <v>0</v>
      </c>
      <c r="BH190" s="221">
        <f>IF(O190="sníž. přenesená",K190,0)</f>
        <v>0</v>
      </c>
      <c r="BI190" s="221">
        <f>IF(O190="nulová",K190,0)</f>
        <v>0</v>
      </c>
      <c r="BJ190" s="14" t="s">
        <v>86</v>
      </c>
      <c r="BK190" s="221">
        <f>ROUND(P190*H190,2)</f>
        <v>0</v>
      </c>
      <c r="BL190" s="14" t="s">
        <v>281</v>
      </c>
      <c r="BM190" s="220" t="s">
        <v>692</v>
      </c>
    </row>
    <row r="191" spans="1:65" s="2" customFormat="1" ht="68.25">
      <c r="A191" s="30"/>
      <c r="B191" s="31"/>
      <c r="C191" s="32"/>
      <c r="D191" s="222" t="s">
        <v>226</v>
      </c>
      <c r="E191" s="32"/>
      <c r="F191" s="223" t="s">
        <v>301</v>
      </c>
      <c r="G191" s="32"/>
      <c r="H191" s="32"/>
      <c r="I191" s="120"/>
      <c r="J191" s="120"/>
      <c r="K191" s="32"/>
      <c r="L191" s="32"/>
      <c r="M191" s="35"/>
      <c r="N191" s="224"/>
      <c r="O191" s="225"/>
      <c r="P191" s="66"/>
      <c r="Q191" s="66"/>
      <c r="R191" s="66"/>
      <c r="S191" s="66"/>
      <c r="T191" s="66"/>
      <c r="U191" s="66"/>
      <c r="V191" s="66"/>
      <c r="W191" s="66"/>
      <c r="X191" s="66"/>
      <c r="Y191" s="67"/>
      <c r="Z191" s="30"/>
      <c r="AA191" s="30"/>
      <c r="AB191" s="30"/>
      <c r="AC191" s="30"/>
      <c r="AD191" s="30"/>
      <c r="AE191" s="30"/>
      <c r="AT191" s="14" t="s">
        <v>226</v>
      </c>
      <c r="AU191" s="14" t="s">
        <v>86</v>
      </c>
    </row>
    <row r="192" spans="1:65" s="2" customFormat="1" ht="21.75" customHeight="1">
      <c r="A192" s="30"/>
      <c r="B192" s="31"/>
      <c r="C192" s="208" t="s">
        <v>693</v>
      </c>
      <c r="D192" s="208" t="s">
        <v>219</v>
      </c>
      <c r="E192" s="209" t="s">
        <v>694</v>
      </c>
      <c r="F192" s="210" t="s">
        <v>695</v>
      </c>
      <c r="G192" s="211" t="s">
        <v>222</v>
      </c>
      <c r="H192" s="212">
        <v>2</v>
      </c>
      <c r="I192" s="213"/>
      <c r="J192" s="213"/>
      <c r="K192" s="214">
        <f>ROUND(P192*H192,2)</f>
        <v>0</v>
      </c>
      <c r="L192" s="210" t="s">
        <v>223</v>
      </c>
      <c r="M192" s="35"/>
      <c r="N192" s="215" t="s">
        <v>1</v>
      </c>
      <c r="O192" s="216" t="s">
        <v>41</v>
      </c>
      <c r="P192" s="217">
        <f>I192+J192</f>
        <v>0</v>
      </c>
      <c r="Q192" s="217">
        <f>ROUND(I192*H192,2)</f>
        <v>0</v>
      </c>
      <c r="R192" s="217">
        <f>ROUND(J192*H192,2)</f>
        <v>0</v>
      </c>
      <c r="S192" s="66"/>
      <c r="T192" s="218">
        <f>S192*H192</f>
        <v>0</v>
      </c>
      <c r="U192" s="218">
        <v>0</v>
      </c>
      <c r="V192" s="218">
        <f>U192*H192</f>
        <v>0</v>
      </c>
      <c r="W192" s="218">
        <v>0</v>
      </c>
      <c r="X192" s="218">
        <f>W192*H192</f>
        <v>0</v>
      </c>
      <c r="Y192" s="219" t="s">
        <v>1</v>
      </c>
      <c r="Z192" s="30"/>
      <c r="AA192" s="30"/>
      <c r="AB192" s="30"/>
      <c r="AC192" s="30"/>
      <c r="AD192" s="30"/>
      <c r="AE192" s="30"/>
      <c r="AR192" s="220" t="s">
        <v>281</v>
      </c>
      <c r="AT192" s="220" t="s">
        <v>219</v>
      </c>
      <c r="AU192" s="220" t="s">
        <v>86</v>
      </c>
      <c r="AY192" s="14" t="s">
        <v>218</v>
      </c>
      <c r="BE192" s="221">
        <f>IF(O192="základní",K192,0)</f>
        <v>0</v>
      </c>
      <c r="BF192" s="221">
        <f>IF(O192="snížená",K192,0)</f>
        <v>0</v>
      </c>
      <c r="BG192" s="221">
        <f>IF(O192="zákl. přenesená",K192,0)</f>
        <v>0</v>
      </c>
      <c r="BH192" s="221">
        <f>IF(O192="sníž. přenesená",K192,0)</f>
        <v>0</v>
      </c>
      <c r="BI192" s="221">
        <f>IF(O192="nulová",K192,0)</f>
        <v>0</v>
      </c>
      <c r="BJ192" s="14" t="s">
        <v>86</v>
      </c>
      <c r="BK192" s="221">
        <f>ROUND(P192*H192,2)</f>
        <v>0</v>
      </c>
      <c r="BL192" s="14" t="s">
        <v>281</v>
      </c>
      <c r="BM192" s="220" t="s">
        <v>696</v>
      </c>
    </row>
    <row r="193" spans="1:65" s="2" customFormat="1" ht="39">
      <c r="A193" s="30"/>
      <c r="B193" s="31"/>
      <c r="C193" s="32"/>
      <c r="D193" s="222" t="s">
        <v>226</v>
      </c>
      <c r="E193" s="32"/>
      <c r="F193" s="223" t="s">
        <v>697</v>
      </c>
      <c r="G193" s="32"/>
      <c r="H193" s="32"/>
      <c r="I193" s="120"/>
      <c r="J193" s="120"/>
      <c r="K193" s="32"/>
      <c r="L193" s="32"/>
      <c r="M193" s="35"/>
      <c r="N193" s="224"/>
      <c r="O193" s="225"/>
      <c r="P193" s="66"/>
      <c r="Q193" s="66"/>
      <c r="R193" s="66"/>
      <c r="S193" s="66"/>
      <c r="T193" s="66"/>
      <c r="U193" s="66"/>
      <c r="V193" s="66"/>
      <c r="W193" s="66"/>
      <c r="X193" s="66"/>
      <c r="Y193" s="67"/>
      <c r="Z193" s="30"/>
      <c r="AA193" s="30"/>
      <c r="AB193" s="30"/>
      <c r="AC193" s="30"/>
      <c r="AD193" s="30"/>
      <c r="AE193" s="30"/>
      <c r="AT193" s="14" t="s">
        <v>226</v>
      </c>
      <c r="AU193" s="14" t="s">
        <v>86</v>
      </c>
    </row>
    <row r="194" spans="1:65" s="2" customFormat="1" ht="21.75" customHeight="1">
      <c r="A194" s="30"/>
      <c r="B194" s="31"/>
      <c r="C194" s="208" t="s">
        <v>531</v>
      </c>
      <c r="D194" s="208" t="s">
        <v>219</v>
      </c>
      <c r="E194" s="209" t="s">
        <v>541</v>
      </c>
      <c r="F194" s="210" t="s">
        <v>542</v>
      </c>
      <c r="G194" s="211" t="s">
        <v>222</v>
      </c>
      <c r="H194" s="212">
        <v>1</v>
      </c>
      <c r="I194" s="213"/>
      <c r="J194" s="213"/>
      <c r="K194" s="214">
        <f>ROUND(P194*H194,2)</f>
        <v>0</v>
      </c>
      <c r="L194" s="210" t="s">
        <v>223</v>
      </c>
      <c r="M194" s="35"/>
      <c r="N194" s="215" t="s">
        <v>1</v>
      </c>
      <c r="O194" s="216" t="s">
        <v>41</v>
      </c>
      <c r="P194" s="217">
        <f>I194+J194</f>
        <v>0</v>
      </c>
      <c r="Q194" s="217">
        <f>ROUND(I194*H194,2)</f>
        <v>0</v>
      </c>
      <c r="R194" s="217">
        <f>ROUND(J194*H194,2)</f>
        <v>0</v>
      </c>
      <c r="S194" s="66"/>
      <c r="T194" s="218">
        <f>S194*H194</f>
        <v>0</v>
      </c>
      <c r="U194" s="218">
        <v>0</v>
      </c>
      <c r="V194" s="218">
        <f>U194*H194</f>
        <v>0</v>
      </c>
      <c r="W194" s="218">
        <v>0</v>
      </c>
      <c r="X194" s="218">
        <f>W194*H194</f>
        <v>0</v>
      </c>
      <c r="Y194" s="219" t="s">
        <v>1</v>
      </c>
      <c r="Z194" s="30"/>
      <c r="AA194" s="30"/>
      <c r="AB194" s="30"/>
      <c r="AC194" s="30"/>
      <c r="AD194" s="30"/>
      <c r="AE194" s="30"/>
      <c r="AR194" s="220" t="s">
        <v>281</v>
      </c>
      <c r="AT194" s="220" t="s">
        <v>219</v>
      </c>
      <c r="AU194" s="220" t="s">
        <v>86</v>
      </c>
      <c r="AY194" s="14" t="s">
        <v>218</v>
      </c>
      <c r="BE194" s="221">
        <f>IF(O194="základní",K194,0)</f>
        <v>0</v>
      </c>
      <c r="BF194" s="221">
        <f>IF(O194="snížená",K194,0)</f>
        <v>0</v>
      </c>
      <c r="BG194" s="221">
        <f>IF(O194="zákl. přenesená",K194,0)</f>
        <v>0</v>
      </c>
      <c r="BH194" s="221">
        <f>IF(O194="sníž. přenesená",K194,0)</f>
        <v>0</v>
      </c>
      <c r="BI194" s="221">
        <f>IF(O194="nulová",K194,0)</f>
        <v>0</v>
      </c>
      <c r="BJ194" s="14" t="s">
        <v>86</v>
      </c>
      <c r="BK194" s="221">
        <f>ROUND(P194*H194,2)</f>
        <v>0</v>
      </c>
      <c r="BL194" s="14" t="s">
        <v>281</v>
      </c>
      <c r="BM194" s="220" t="s">
        <v>698</v>
      </c>
    </row>
    <row r="195" spans="1:65" s="2" customFormat="1" ht="29.25">
      <c r="A195" s="30"/>
      <c r="B195" s="31"/>
      <c r="C195" s="32"/>
      <c r="D195" s="222" t="s">
        <v>226</v>
      </c>
      <c r="E195" s="32"/>
      <c r="F195" s="223" t="s">
        <v>544</v>
      </c>
      <c r="G195" s="32"/>
      <c r="H195" s="32"/>
      <c r="I195" s="120"/>
      <c r="J195" s="120"/>
      <c r="K195" s="32"/>
      <c r="L195" s="32"/>
      <c r="M195" s="35"/>
      <c r="N195" s="224"/>
      <c r="O195" s="225"/>
      <c r="P195" s="66"/>
      <c r="Q195" s="66"/>
      <c r="R195" s="66"/>
      <c r="S195" s="66"/>
      <c r="T195" s="66"/>
      <c r="U195" s="66"/>
      <c r="V195" s="66"/>
      <c r="W195" s="66"/>
      <c r="X195" s="66"/>
      <c r="Y195" s="67"/>
      <c r="Z195" s="30"/>
      <c r="AA195" s="30"/>
      <c r="AB195" s="30"/>
      <c r="AC195" s="30"/>
      <c r="AD195" s="30"/>
      <c r="AE195" s="30"/>
      <c r="AT195" s="14" t="s">
        <v>226</v>
      </c>
      <c r="AU195" s="14" t="s">
        <v>86</v>
      </c>
    </row>
    <row r="196" spans="1:65" s="2" customFormat="1" ht="21.75" customHeight="1">
      <c r="A196" s="30"/>
      <c r="B196" s="31"/>
      <c r="C196" s="208" t="s">
        <v>699</v>
      </c>
      <c r="D196" s="208" t="s">
        <v>219</v>
      </c>
      <c r="E196" s="209" t="s">
        <v>700</v>
      </c>
      <c r="F196" s="210" t="s">
        <v>701</v>
      </c>
      <c r="G196" s="211" t="s">
        <v>222</v>
      </c>
      <c r="H196" s="212">
        <v>2</v>
      </c>
      <c r="I196" s="213"/>
      <c r="J196" s="213"/>
      <c r="K196" s="214">
        <f>ROUND(P196*H196,2)</f>
        <v>0</v>
      </c>
      <c r="L196" s="210" t="s">
        <v>223</v>
      </c>
      <c r="M196" s="35"/>
      <c r="N196" s="215" t="s">
        <v>1</v>
      </c>
      <c r="O196" s="216" t="s">
        <v>41</v>
      </c>
      <c r="P196" s="217">
        <f>I196+J196</f>
        <v>0</v>
      </c>
      <c r="Q196" s="217">
        <f>ROUND(I196*H196,2)</f>
        <v>0</v>
      </c>
      <c r="R196" s="217">
        <f>ROUND(J196*H196,2)</f>
        <v>0</v>
      </c>
      <c r="S196" s="66"/>
      <c r="T196" s="218">
        <f>S196*H196</f>
        <v>0</v>
      </c>
      <c r="U196" s="218">
        <v>0</v>
      </c>
      <c r="V196" s="218">
        <f>U196*H196</f>
        <v>0</v>
      </c>
      <c r="W196" s="218">
        <v>0</v>
      </c>
      <c r="X196" s="218">
        <f>W196*H196</f>
        <v>0</v>
      </c>
      <c r="Y196" s="219" t="s">
        <v>1</v>
      </c>
      <c r="Z196" s="30"/>
      <c r="AA196" s="30"/>
      <c r="AB196" s="30"/>
      <c r="AC196" s="30"/>
      <c r="AD196" s="30"/>
      <c r="AE196" s="30"/>
      <c r="AR196" s="220" t="s">
        <v>281</v>
      </c>
      <c r="AT196" s="220" t="s">
        <v>219</v>
      </c>
      <c r="AU196" s="220" t="s">
        <v>86</v>
      </c>
      <c r="AY196" s="14" t="s">
        <v>218</v>
      </c>
      <c r="BE196" s="221">
        <f>IF(O196="základní",K196,0)</f>
        <v>0</v>
      </c>
      <c r="BF196" s="221">
        <f>IF(O196="snížená",K196,0)</f>
        <v>0</v>
      </c>
      <c r="BG196" s="221">
        <f>IF(O196="zákl. přenesená",K196,0)</f>
        <v>0</v>
      </c>
      <c r="BH196" s="221">
        <f>IF(O196="sníž. přenesená",K196,0)</f>
        <v>0</v>
      </c>
      <c r="BI196" s="221">
        <f>IF(O196="nulová",K196,0)</f>
        <v>0</v>
      </c>
      <c r="BJ196" s="14" t="s">
        <v>86</v>
      </c>
      <c r="BK196" s="221">
        <f>ROUND(P196*H196,2)</f>
        <v>0</v>
      </c>
      <c r="BL196" s="14" t="s">
        <v>281</v>
      </c>
      <c r="BM196" s="220" t="s">
        <v>702</v>
      </c>
    </row>
    <row r="197" spans="1:65" s="2" customFormat="1" ht="19.5">
      <c r="A197" s="30"/>
      <c r="B197" s="31"/>
      <c r="C197" s="32"/>
      <c r="D197" s="222" t="s">
        <v>226</v>
      </c>
      <c r="E197" s="32"/>
      <c r="F197" s="223" t="s">
        <v>703</v>
      </c>
      <c r="G197" s="32"/>
      <c r="H197" s="32"/>
      <c r="I197" s="120"/>
      <c r="J197" s="120"/>
      <c r="K197" s="32"/>
      <c r="L197" s="32"/>
      <c r="M197" s="35"/>
      <c r="N197" s="224"/>
      <c r="O197" s="225"/>
      <c r="P197" s="66"/>
      <c r="Q197" s="66"/>
      <c r="R197" s="66"/>
      <c r="S197" s="66"/>
      <c r="T197" s="66"/>
      <c r="U197" s="66"/>
      <c r="V197" s="66"/>
      <c r="W197" s="66"/>
      <c r="X197" s="66"/>
      <c r="Y197" s="67"/>
      <c r="Z197" s="30"/>
      <c r="AA197" s="30"/>
      <c r="AB197" s="30"/>
      <c r="AC197" s="30"/>
      <c r="AD197" s="30"/>
      <c r="AE197" s="30"/>
      <c r="AT197" s="14" t="s">
        <v>226</v>
      </c>
      <c r="AU197" s="14" t="s">
        <v>86</v>
      </c>
    </row>
    <row r="198" spans="1:65" s="2" customFormat="1" ht="21.75" customHeight="1">
      <c r="A198" s="30"/>
      <c r="B198" s="31"/>
      <c r="C198" s="208" t="s">
        <v>704</v>
      </c>
      <c r="D198" s="208" t="s">
        <v>219</v>
      </c>
      <c r="E198" s="209" t="s">
        <v>545</v>
      </c>
      <c r="F198" s="210" t="s">
        <v>546</v>
      </c>
      <c r="G198" s="211" t="s">
        <v>518</v>
      </c>
      <c r="H198" s="212">
        <v>10</v>
      </c>
      <c r="I198" s="213"/>
      <c r="J198" s="213"/>
      <c r="K198" s="214">
        <f>ROUND(P198*H198,2)</f>
        <v>0</v>
      </c>
      <c r="L198" s="210" t="s">
        <v>223</v>
      </c>
      <c r="M198" s="35"/>
      <c r="N198" s="215" t="s">
        <v>1</v>
      </c>
      <c r="O198" s="216" t="s">
        <v>41</v>
      </c>
      <c r="P198" s="217">
        <f>I198+J198</f>
        <v>0</v>
      </c>
      <c r="Q198" s="217">
        <f>ROUND(I198*H198,2)</f>
        <v>0</v>
      </c>
      <c r="R198" s="217">
        <f>ROUND(J198*H198,2)</f>
        <v>0</v>
      </c>
      <c r="S198" s="66"/>
      <c r="T198" s="218">
        <f>S198*H198</f>
        <v>0</v>
      </c>
      <c r="U198" s="218">
        <v>0</v>
      </c>
      <c r="V198" s="218">
        <f>U198*H198</f>
        <v>0</v>
      </c>
      <c r="W198" s="218">
        <v>0</v>
      </c>
      <c r="X198" s="218">
        <f>W198*H198</f>
        <v>0</v>
      </c>
      <c r="Y198" s="219" t="s">
        <v>1</v>
      </c>
      <c r="Z198" s="30"/>
      <c r="AA198" s="30"/>
      <c r="AB198" s="30"/>
      <c r="AC198" s="30"/>
      <c r="AD198" s="30"/>
      <c r="AE198" s="30"/>
      <c r="AR198" s="220" t="s">
        <v>281</v>
      </c>
      <c r="AT198" s="220" t="s">
        <v>219</v>
      </c>
      <c r="AU198" s="220" t="s">
        <v>86</v>
      </c>
      <c r="AY198" s="14" t="s">
        <v>218</v>
      </c>
      <c r="BE198" s="221">
        <f>IF(O198="základní",K198,0)</f>
        <v>0</v>
      </c>
      <c r="BF198" s="221">
        <f>IF(O198="snížená",K198,0)</f>
        <v>0</v>
      </c>
      <c r="BG198" s="221">
        <f>IF(O198="zákl. přenesená",K198,0)</f>
        <v>0</v>
      </c>
      <c r="BH198" s="221">
        <f>IF(O198="sníž. přenesená",K198,0)</f>
        <v>0</v>
      </c>
      <c r="BI198" s="221">
        <f>IF(O198="nulová",K198,0)</f>
        <v>0</v>
      </c>
      <c r="BJ198" s="14" t="s">
        <v>86</v>
      </c>
      <c r="BK198" s="221">
        <f>ROUND(P198*H198,2)</f>
        <v>0</v>
      </c>
      <c r="BL198" s="14" t="s">
        <v>281</v>
      </c>
      <c r="BM198" s="220" t="s">
        <v>705</v>
      </c>
    </row>
    <row r="199" spans="1:65" s="2" customFormat="1" ht="29.25">
      <c r="A199" s="30"/>
      <c r="B199" s="31"/>
      <c r="C199" s="32"/>
      <c r="D199" s="222" t="s">
        <v>226</v>
      </c>
      <c r="E199" s="32"/>
      <c r="F199" s="223" t="s">
        <v>548</v>
      </c>
      <c r="G199" s="32"/>
      <c r="H199" s="32"/>
      <c r="I199" s="120"/>
      <c r="J199" s="120"/>
      <c r="K199" s="32"/>
      <c r="L199" s="32"/>
      <c r="M199" s="35"/>
      <c r="N199" s="224"/>
      <c r="O199" s="225"/>
      <c r="P199" s="66"/>
      <c r="Q199" s="66"/>
      <c r="R199" s="66"/>
      <c r="S199" s="66"/>
      <c r="T199" s="66"/>
      <c r="U199" s="66"/>
      <c r="V199" s="66"/>
      <c r="W199" s="66"/>
      <c r="X199" s="66"/>
      <c r="Y199" s="67"/>
      <c r="Z199" s="30"/>
      <c r="AA199" s="30"/>
      <c r="AB199" s="30"/>
      <c r="AC199" s="30"/>
      <c r="AD199" s="30"/>
      <c r="AE199" s="30"/>
      <c r="AT199" s="14" t="s">
        <v>226</v>
      </c>
      <c r="AU199" s="14" t="s">
        <v>86</v>
      </c>
    </row>
    <row r="200" spans="1:65" s="2" customFormat="1" ht="21.75" customHeight="1">
      <c r="A200" s="30"/>
      <c r="B200" s="31"/>
      <c r="C200" s="208" t="s">
        <v>706</v>
      </c>
      <c r="D200" s="208" t="s">
        <v>219</v>
      </c>
      <c r="E200" s="209" t="s">
        <v>550</v>
      </c>
      <c r="F200" s="210" t="s">
        <v>551</v>
      </c>
      <c r="G200" s="211" t="s">
        <v>518</v>
      </c>
      <c r="H200" s="212">
        <v>5</v>
      </c>
      <c r="I200" s="213"/>
      <c r="J200" s="213"/>
      <c r="K200" s="214">
        <f>ROUND(P200*H200,2)</f>
        <v>0</v>
      </c>
      <c r="L200" s="210" t="s">
        <v>223</v>
      </c>
      <c r="M200" s="35"/>
      <c r="N200" s="215" t="s">
        <v>1</v>
      </c>
      <c r="O200" s="216" t="s">
        <v>41</v>
      </c>
      <c r="P200" s="217">
        <f>I200+J200</f>
        <v>0</v>
      </c>
      <c r="Q200" s="217">
        <f>ROUND(I200*H200,2)</f>
        <v>0</v>
      </c>
      <c r="R200" s="217">
        <f>ROUND(J200*H200,2)</f>
        <v>0</v>
      </c>
      <c r="S200" s="66"/>
      <c r="T200" s="218">
        <f>S200*H200</f>
        <v>0</v>
      </c>
      <c r="U200" s="218">
        <v>0</v>
      </c>
      <c r="V200" s="218">
        <f>U200*H200</f>
        <v>0</v>
      </c>
      <c r="W200" s="218">
        <v>0</v>
      </c>
      <c r="X200" s="218">
        <f>W200*H200</f>
        <v>0</v>
      </c>
      <c r="Y200" s="219" t="s">
        <v>1</v>
      </c>
      <c r="Z200" s="30"/>
      <c r="AA200" s="30"/>
      <c r="AB200" s="30"/>
      <c r="AC200" s="30"/>
      <c r="AD200" s="30"/>
      <c r="AE200" s="30"/>
      <c r="AR200" s="220" t="s">
        <v>281</v>
      </c>
      <c r="AT200" s="220" t="s">
        <v>219</v>
      </c>
      <c r="AU200" s="220" t="s">
        <v>86</v>
      </c>
      <c r="AY200" s="14" t="s">
        <v>218</v>
      </c>
      <c r="BE200" s="221">
        <f>IF(O200="základní",K200,0)</f>
        <v>0</v>
      </c>
      <c r="BF200" s="221">
        <f>IF(O200="snížená",K200,0)</f>
        <v>0</v>
      </c>
      <c r="BG200" s="221">
        <f>IF(O200="zákl. přenesená",K200,0)</f>
        <v>0</v>
      </c>
      <c r="BH200" s="221">
        <f>IF(O200="sníž. přenesená",K200,0)</f>
        <v>0</v>
      </c>
      <c r="BI200" s="221">
        <f>IF(O200="nulová",K200,0)</f>
        <v>0</v>
      </c>
      <c r="BJ200" s="14" t="s">
        <v>86</v>
      </c>
      <c r="BK200" s="221">
        <f>ROUND(P200*H200,2)</f>
        <v>0</v>
      </c>
      <c r="BL200" s="14" t="s">
        <v>281</v>
      </c>
      <c r="BM200" s="220" t="s">
        <v>707</v>
      </c>
    </row>
    <row r="201" spans="1:65" s="2" customFormat="1" ht="48.75">
      <c r="A201" s="30"/>
      <c r="B201" s="31"/>
      <c r="C201" s="32"/>
      <c r="D201" s="222" t="s">
        <v>226</v>
      </c>
      <c r="E201" s="32"/>
      <c r="F201" s="223" t="s">
        <v>553</v>
      </c>
      <c r="G201" s="32"/>
      <c r="H201" s="32"/>
      <c r="I201" s="120"/>
      <c r="J201" s="120"/>
      <c r="K201" s="32"/>
      <c r="L201" s="32"/>
      <c r="M201" s="35"/>
      <c r="N201" s="224"/>
      <c r="O201" s="225"/>
      <c r="P201" s="66"/>
      <c r="Q201" s="66"/>
      <c r="R201" s="66"/>
      <c r="S201" s="66"/>
      <c r="T201" s="66"/>
      <c r="U201" s="66"/>
      <c r="V201" s="66"/>
      <c r="W201" s="66"/>
      <c r="X201" s="66"/>
      <c r="Y201" s="67"/>
      <c r="Z201" s="30"/>
      <c r="AA201" s="30"/>
      <c r="AB201" s="30"/>
      <c r="AC201" s="30"/>
      <c r="AD201" s="30"/>
      <c r="AE201" s="30"/>
      <c r="AT201" s="14" t="s">
        <v>226</v>
      </c>
      <c r="AU201" s="14" t="s">
        <v>86</v>
      </c>
    </row>
    <row r="202" spans="1:65" s="2" customFormat="1" ht="21.75" customHeight="1">
      <c r="A202" s="30"/>
      <c r="B202" s="31"/>
      <c r="C202" s="208" t="s">
        <v>708</v>
      </c>
      <c r="D202" s="208" t="s">
        <v>219</v>
      </c>
      <c r="E202" s="209" t="s">
        <v>555</v>
      </c>
      <c r="F202" s="210" t="s">
        <v>556</v>
      </c>
      <c r="G202" s="211" t="s">
        <v>518</v>
      </c>
      <c r="H202" s="212">
        <v>2</v>
      </c>
      <c r="I202" s="213"/>
      <c r="J202" s="213"/>
      <c r="K202" s="214">
        <f>ROUND(P202*H202,2)</f>
        <v>0</v>
      </c>
      <c r="L202" s="210" t="s">
        <v>223</v>
      </c>
      <c r="M202" s="35"/>
      <c r="N202" s="215" t="s">
        <v>1</v>
      </c>
      <c r="O202" s="216" t="s">
        <v>41</v>
      </c>
      <c r="P202" s="217">
        <f>I202+J202</f>
        <v>0</v>
      </c>
      <c r="Q202" s="217">
        <f>ROUND(I202*H202,2)</f>
        <v>0</v>
      </c>
      <c r="R202" s="217">
        <f>ROUND(J202*H202,2)</f>
        <v>0</v>
      </c>
      <c r="S202" s="66"/>
      <c r="T202" s="218">
        <f>S202*H202</f>
        <v>0</v>
      </c>
      <c r="U202" s="218">
        <v>0</v>
      </c>
      <c r="V202" s="218">
        <f>U202*H202</f>
        <v>0</v>
      </c>
      <c r="W202" s="218">
        <v>0</v>
      </c>
      <c r="X202" s="218">
        <f>W202*H202</f>
        <v>0</v>
      </c>
      <c r="Y202" s="219" t="s">
        <v>1</v>
      </c>
      <c r="Z202" s="30"/>
      <c r="AA202" s="30"/>
      <c r="AB202" s="30"/>
      <c r="AC202" s="30"/>
      <c r="AD202" s="30"/>
      <c r="AE202" s="30"/>
      <c r="AR202" s="220" t="s">
        <v>281</v>
      </c>
      <c r="AT202" s="220" t="s">
        <v>219</v>
      </c>
      <c r="AU202" s="220" t="s">
        <v>86</v>
      </c>
      <c r="AY202" s="14" t="s">
        <v>218</v>
      </c>
      <c r="BE202" s="221">
        <f>IF(O202="základní",K202,0)</f>
        <v>0</v>
      </c>
      <c r="BF202" s="221">
        <f>IF(O202="snížená",K202,0)</f>
        <v>0</v>
      </c>
      <c r="BG202" s="221">
        <f>IF(O202="zákl. přenesená",K202,0)</f>
        <v>0</v>
      </c>
      <c r="BH202" s="221">
        <f>IF(O202="sníž. přenesená",K202,0)</f>
        <v>0</v>
      </c>
      <c r="BI202" s="221">
        <f>IF(O202="nulová",K202,0)</f>
        <v>0</v>
      </c>
      <c r="BJ202" s="14" t="s">
        <v>86</v>
      </c>
      <c r="BK202" s="221">
        <f>ROUND(P202*H202,2)</f>
        <v>0</v>
      </c>
      <c r="BL202" s="14" t="s">
        <v>281</v>
      </c>
      <c r="BM202" s="220" t="s">
        <v>709</v>
      </c>
    </row>
    <row r="203" spans="1:65" s="2" customFormat="1" ht="19.5">
      <c r="A203" s="30"/>
      <c r="B203" s="31"/>
      <c r="C203" s="32"/>
      <c r="D203" s="222" t="s">
        <v>226</v>
      </c>
      <c r="E203" s="32"/>
      <c r="F203" s="223" t="s">
        <v>558</v>
      </c>
      <c r="G203" s="32"/>
      <c r="H203" s="32"/>
      <c r="I203" s="120"/>
      <c r="J203" s="120"/>
      <c r="K203" s="32"/>
      <c r="L203" s="32"/>
      <c r="M203" s="35"/>
      <c r="N203" s="224"/>
      <c r="O203" s="225"/>
      <c r="P203" s="66"/>
      <c r="Q203" s="66"/>
      <c r="R203" s="66"/>
      <c r="S203" s="66"/>
      <c r="T203" s="66"/>
      <c r="U203" s="66"/>
      <c r="V203" s="66"/>
      <c r="W203" s="66"/>
      <c r="X203" s="66"/>
      <c r="Y203" s="67"/>
      <c r="Z203" s="30"/>
      <c r="AA203" s="30"/>
      <c r="AB203" s="30"/>
      <c r="AC203" s="30"/>
      <c r="AD203" s="30"/>
      <c r="AE203" s="30"/>
      <c r="AT203" s="14" t="s">
        <v>226</v>
      </c>
      <c r="AU203" s="14" t="s">
        <v>86</v>
      </c>
    </row>
    <row r="204" spans="1:65" s="2" customFormat="1" ht="55.5" customHeight="1">
      <c r="A204" s="30"/>
      <c r="B204" s="31"/>
      <c r="C204" s="208" t="s">
        <v>710</v>
      </c>
      <c r="D204" s="208" t="s">
        <v>219</v>
      </c>
      <c r="E204" s="209" t="s">
        <v>565</v>
      </c>
      <c r="F204" s="210" t="s">
        <v>566</v>
      </c>
      <c r="G204" s="211" t="s">
        <v>222</v>
      </c>
      <c r="H204" s="212">
        <v>4</v>
      </c>
      <c r="I204" s="213"/>
      <c r="J204" s="213"/>
      <c r="K204" s="214">
        <f>ROUND(P204*H204,2)</f>
        <v>0</v>
      </c>
      <c r="L204" s="210" t="s">
        <v>223</v>
      </c>
      <c r="M204" s="35"/>
      <c r="N204" s="215" t="s">
        <v>1</v>
      </c>
      <c r="O204" s="216" t="s">
        <v>41</v>
      </c>
      <c r="P204" s="217">
        <f>I204+J204</f>
        <v>0</v>
      </c>
      <c r="Q204" s="217">
        <f>ROUND(I204*H204,2)</f>
        <v>0</v>
      </c>
      <c r="R204" s="217">
        <f>ROUND(J204*H204,2)</f>
        <v>0</v>
      </c>
      <c r="S204" s="66"/>
      <c r="T204" s="218">
        <f>S204*H204</f>
        <v>0</v>
      </c>
      <c r="U204" s="218">
        <v>0</v>
      </c>
      <c r="V204" s="218">
        <f>U204*H204</f>
        <v>0</v>
      </c>
      <c r="W204" s="218">
        <v>0</v>
      </c>
      <c r="X204" s="218">
        <f>W204*H204</f>
        <v>0</v>
      </c>
      <c r="Y204" s="219" t="s">
        <v>1</v>
      </c>
      <c r="Z204" s="30"/>
      <c r="AA204" s="30"/>
      <c r="AB204" s="30"/>
      <c r="AC204" s="30"/>
      <c r="AD204" s="30"/>
      <c r="AE204" s="30"/>
      <c r="AR204" s="220" t="s">
        <v>281</v>
      </c>
      <c r="AT204" s="220" t="s">
        <v>219</v>
      </c>
      <c r="AU204" s="220" t="s">
        <v>86</v>
      </c>
      <c r="AY204" s="14" t="s">
        <v>218</v>
      </c>
      <c r="BE204" s="221">
        <f>IF(O204="základní",K204,0)</f>
        <v>0</v>
      </c>
      <c r="BF204" s="221">
        <f>IF(O204="snížená",K204,0)</f>
        <v>0</v>
      </c>
      <c r="BG204" s="221">
        <f>IF(O204="zákl. přenesená",K204,0)</f>
        <v>0</v>
      </c>
      <c r="BH204" s="221">
        <f>IF(O204="sníž. přenesená",K204,0)</f>
        <v>0</v>
      </c>
      <c r="BI204" s="221">
        <f>IF(O204="nulová",K204,0)</f>
        <v>0</v>
      </c>
      <c r="BJ204" s="14" t="s">
        <v>86</v>
      </c>
      <c r="BK204" s="221">
        <f>ROUND(P204*H204,2)</f>
        <v>0</v>
      </c>
      <c r="BL204" s="14" t="s">
        <v>281</v>
      </c>
      <c r="BM204" s="220" t="s">
        <v>711</v>
      </c>
    </row>
    <row r="205" spans="1:65" s="2" customFormat="1" ht="136.5">
      <c r="A205" s="30"/>
      <c r="B205" s="31"/>
      <c r="C205" s="32"/>
      <c r="D205" s="222" t="s">
        <v>226</v>
      </c>
      <c r="E205" s="32"/>
      <c r="F205" s="223" t="s">
        <v>568</v>
      </c>
      <c r="G205" s="32"/>
      <c r="H205" s="32"/>
      <c r="I205" s="120"/>
      <c r="J205" s="120"/>
      <c r="K205" s="32"/>
      <c r="L205" s="32"/>
      <c r="M205" s="35"/>
      <c r="N205" s="224"/>
      <c r="O205" s="225"/>
      <c r="P205" s="66"/>
      <c r="Q205" s="66"/>
      <c r="R205" s="66"/>
      <c r="S205" s="66"/>
      <c r="T205" s="66"/>
      <c r="U205" s="66"/>
      <c r="V205" s="66"/>
      <c r="W205" s="66"/>
      <c r="X205" s="66"/>
      <c r="Y205" s="67"/>
      <c r="Z205" s="30"/>
      <c r="AA205" s="30"/>
      <c r="AB205" s="30"/>
      <c r="AC205" s="30"/>
      <c r="AD205" s="30"/>
      <c r="AE205" s="30"/>
      <c r="AT205" s="14" t="s">
        <v>226</v>
      </c>
      <c r="AU205" s="14" t="s">
        <v>86</v>
      </c>
    </row>
    <row r="206" spans="1:65" s="2" customFormat="1" ht="19.5">
      <c r="A206" s="30"/>
      <c r="B206" s="31"/>
      <c r="C206" s="32"/>
      <c r="D206" s="222" t="s">
        <v>237</v>
      </c>
      <c r="E206" s="32"/>
      <c r="F206" s="236" t="s">
        <v>569</v>
      </c>
      <c r="G206" s="32"/>
      <c r="H206" s="32"/>
      <c r="I206" s="120"/>
      <c r="J206" s="120"/>
      <c r="K206" s="32"/>
      <c r="L206" s="32"/>
      <c r="M206" s="35"/>
      <c r="N206" s="224"/>
      <c r="O206" s="225"/>
      <c r="P206" s="66"/>
      <c r="Q206" s="66"/>
      <c r="R206" s="66"/>
      <c r="S206" s="66"/>
      <c r="T206" s="66"/>
      <c r="U206" s="66"/>
      <c r="V206" s="66"/>
      <c r="W206" s="66"/>
      <c r="X206" s="66"/>
      <c r="Y206" s="67"/>
      <c r="Z206" s="30"/>
      <c r="AA206" s="30"/>
      <c r="AB206" s="30"/>
      <c r="AC206" s="30"/>
      <c r="AD206" s="30"/>
      <c r="AE206" s="30"/>
      <c r="AT206" s="14" t="s">
        <v>237</v>
      </c>
      <c r="AU206" s="14" t="s">
        <v>86</v>
      </c>
    </row>
    <row r="207" spans="1:65" s="12" customFormat="1" ht="25.9" customHeight="1">
      <c r="B207" s="193"/>
      <c r="C207" s="194"/>
      <c r="D207" s="195" t="s">
        <v>77</v>
      </c>
      <c r="E207" s="196" t="s">
        <v>712</v>
      </c>
      <c r="F207" s="196" t="s">
        <v>713</v>
      </c>
      <c r="G207" s="194"/>
      <c r="H207" s="194"/>
      <c r="I207" s="197"/>
      <c r="J207" s="197"/>
      <c r="K207" s="198">
        <f>BK207</f>
        <v>0</v>
      </c>
      <c r="L207" s="194"/>
      <c r="M207" s="199"/>
      <c r="N207" s="200"/>
      <c r="O207" s="201"/>
      <c r="P207" s="201"/>
      <c r="Q207" s="202">
        <f>SUM(Q208:Q212)</f>
        <v>0</v>
      </c>
      <c r="R207" s="202">
        <f>SUM(R208:R212)</f>
        <v>0</v>
      </c>
      <c r="S207" s="201"/>
      <c r="T207" s="203">
        <f>SUM(T208:T212)</f>
        <v>0</v>
      </c>
      <c r="U207" s="201"/>
      <c r="V207" s="203">
        <f>SUM(V208:V212)</f>
        <v>0</v>
      </c>
      <c r="W207" s="201"/>
      <c r="X207" s="203">
        <f>SUM(X208:X212)</f>
        <v>0</v>
      </c>
      <c r="Y207" s="204"/>
      <c r="AR207" s="205" t="s">
        <v>246</v>
      </c>
      <c r="AT207" s="206" t="s">
        <v>77</v>
      </c>
      <c r="AU207" s="206" t="s">
        <v>78</v>
      </c>
      <c r="AY207" s="205" t="s">
        <v>218</v>
      </c>
      <c r="BK207" s="207">
        <f>SUM(BK208:BK212)</f>
        <v>0</v>
      </c>
    </row>
    <row r="208" spans="1:65" s="2" customFormat="1" ht="21.75" customHeight="1">
      <c r="A208" s="30"/>
      <c r="B208" s="31"/>
      <c r="C208" s="208" t="s">
        <v>714</v>
      </c>
      <c r="D208" s="208" t="s">
        <v>219</v>
      </c>
      <c r="E208" s="209" t="s">
        <v>715</v>
      </c>
      <c r="F208" s="210" t="s">
        <v>716</v>
      </c>
      <c r="G208" s="211" t="s">
        <v>717</v>
      </c>
      <c r="H208" s="243"/>
      <c r="I208" s="213"/>
      <c r="J208" s="213"/>
      <c r="K208" s="214">
        <f>ROUND(P208*H208,2)</f>
        <v>0</v>
      </c>
      <c r="L208" s="210" t="s">
        <v>223</v>
      </c>
      <c r="M208" s="35"/>
      <c r="N208" s="215" t="s">
        <v>1</v>
      </c>
      <c r="O208" s="216" t="s">
        <v>41</v>
      </c>
      <c r="P208" s="217">
        <f>I208+J208</f>
        <v>0</v>
      </c>
      <c r="Q208" s="217">
        <f>ROUND(I208*H208,2)</f>
        <v>0</v>
      </c>
      <c r="R208" s="217">
        <f>ROUND(J208*H208,2)</f>
        <v>0</v>
      </c>
      <c r="S208" s="66"/>
      <c r="T208" s="218">
        <f>S208*H208</f>
        <v>0</v>
      </c>
      <c r="U208" s="218">
        <v>0</v>
      </c>
      <c r="V208" s="218">
        <f>U208*H208</f>
        <v>0</v>
      </c>
      <c r="W208" s="218">
        <v>0</v>
      </c>
      <c r="X208" s="218">
        <f>W208*H208</f>
        <v>0</v>
      </c>
      <c r="Y208" s="219" t="s">
        <v>1</v>
      </c>
      <c r="Z208" s="30"/>
      <c r="AA208" s="30"/>
      <c r="AB208" s="30"/>
      <c r="AC208" s="30"/>
      <c r="AD208" s="30"/>
      <c r="AE208" s="30"/>
      <c r="AR208" s="220" t="s">
        <v>224</v>
      </c>
      <c r="AT208" s="220" t="s">
        <v>219</v>
      </c>
      <c r="AU208" s="220" t="s">
        <v>86</v>
      </c>
      <c r="AY208" s="14" t="s">
        <v>218</v>
      </c>
      <c r="BE208" s="221">
        <f>IF(O208="základní",K208,0)</f>
        <v>0</v>
      </c>
      <c r="BF208" s="221">
        <f>IF(O208="snížená",K208,0)</f>
        <v>0</v>
      </c>
      <c r="BG208" s="221">
        <f>IF(O208="zákl. přenesená",K208,0)</f>
        <v>0</v>
      </c>
      <c r="BH208" s="221">
        <f>IF(O208="sníž. přenesená",K208,0)</f>
        <v>0</v>
      </c>
      <c r="BI208" s="221">
        <f>IF(O208="nulová",K208,0)</f>
        <v>0</v>
      </c>
      <c r="BJ208" s="14" t="s">
        <v>86</v>
      </c>
      <c r="BK208" s="221">
        <f>ROUND(P208*H208,2)</f>
        <v>0</v>
      </c>
      <c r="BL208" s="14" t="s">
        <v>224</v>
      </c>
      <c r="BM208" s="220" t="s">
        <v>718</v>
      </c>
    </row>
    <row r="209" spans="1:65" s="2" customFormat="1" ht="11.25">
      <c r="A209" s="30"/>
      <c r="B209" s="31"/>
      <c r="C209" s="32"/>
      <c r="D209" s="222" t="s">
        <v>226</v>
      </c>
      <c r="E209" s="32"/>
      <c r="F209" s="223" t="s">
        <v>716</v>
      </c>
      <c r="G209" s="32"/>
      <c r="H209" s="32"/>
      <c r="I209" s="120"/>
      <c r="J209" s="120"/>
      <c r="K209" s="32"/>
      <c r="L209" s="32"/>
      <c r="M209" s="35"/>
      <c r="N209" s="224"/>
      <c r="O209" s="225"/>
      <c r="P209" s="66"/>
      <c r="Q209" s="66"/>
      <c r="R209" s="66"/>
      <c r="S209" s="66"/>
      <c r="T209" s="66"/>
      <c r="U209" s="66"/>
      <c r="V209" s="66"/>
      <c r="W209" s="66"/>
      <c r="X209" s="66"/>
      <c r="Y209" s="67"/>
      <c r="Z209" s="30"/>
      <c r="AA209" s="30"/>
      <c r="AB209" s="30"/>
      <c r="AC209" s="30"/>
      <c r="AD209" s="30"/>
      <c r="AE209" s="30"/>
      <c r="AT209" s="14" t="s">
        <v>226</v>
      </c>
      <c r="AU209" s="14" t="s">
        <v>86</v>
      </c>
    </row>
    <row r="210" spans="1:65" s="2" customFormat="1" ht="21.75" customHeight="1">
      <c r="A210" s="30"/>
      <c r="B210" s="31"/>
      <c r="C210" s="208" t="s">
        <v>719</v>
      </c>
      <c r="D210" s="208" t="s">
        <v>219</v>
      </c>
      <c r="E210" s="209" t="s">
        <v>720</v>
      </c>
      <c r="F210" s="210" t="s">
        <v>721</v>
      </c>
      <c r="G210" s="211" t="s">
        <v>717</v>
      </c>
      <c r="H210" s="243"/>
      <c r="I210" s="213"/>
      <c r="J210" s="213"/>
      <c r="K210" s="214">
        <f>ROUND(P210*H210,2)</f>
        <v>0</v>
      </c>
      <c r="L210" s="210" t="s">
        <v>223</v>
      </c>
      <c r="M210" s="35"/>
      <c r="N210" s="215" t="s">
        <v>1</v>
      </c>
      <c r="O210" s="216" t="s">
        <v>41</v>
      </c>
      <c r="P210" s="217">
        <f>I210+J210</f>
        <v>0</v>
      </c>
      <c r="Q210" s="217">
        <f>ROUND(I210*H210,2)</f>
        <v>0</v>
      </c>
      <c r="R210" s="217">
        <f>ROUND(J210*H210,2)</f>
        <v>0</v>
      </c>
      <c r="S210" s="66"/>
      <c r="T210" s="218">
        <f>S210*H210</f>
        <v>0</v>
      </c>
      <c r="U210" s="218">
        <v>0</v>
      </c>
      <c r="V210" s="218">
        <f>U210*H210</f>
        <v>0</v>
      </c>
      <c r="W210" s="218">
        <v>0</v>
      </c>
      <c r="X210" s="218">
        <f>W210*H210</f>
        <v>0</v>
      </c>
      <c r="Y210" s="219" t="s">
        <v>1</v>
      </c>
      <c r="Z210" s="30"/>
      <c r="AA210" s="30"/>
      <c r="AB210" s="30"/>
      <c r="AC210" s="30"/>
      <c r="AD210" s="30"/>
      <c r="AE210" s="30"/>
      <c r="AR210" s="220" t="s">
        <v>224</v>
      </c>
      <c r="AT210" s="220" t="s">
        <v>219</v>
      </c>
      <c r="AU210" s="220" t="s">
        <v>86</v>
      </c>
      <c r="AY210" s="14" t="s">
        <v>218</v>
      </c>
      <c r="BE210" s="221">
        <f>IF(O210="základní",K210,0)</f>
        <v>0</v>
      </c>
      <c r="BF210" s="221">
        <f>IF(O210="snížená",K210,0)</f>
        <v>0</v>
      </c>
      <c r="BG210" s="221">
        <f>IF(O210="zákl. přenesená",K210,0)</f>
        <v>0</v>
      </c>
      <c r="BH210" s="221">
        <f>IF(O210="sníž. přenesená",K210,0)</f>
        <v>0</v>
      </c>
      <c r="BI210" s="221">
        <f>IF(O210="nulová",K210,0)</f>
        <v>0</v>
      </c>
      <c r="BJ210" s="14" t="s">
        <v>86</v>
      </c>
      <c r="BK210" s="221">
        <f>ROUND(P210*H210,2)</f>
        <v>0</v>
      </c>
      <c r="BL210" s="14" t="s">
        <v>224</v>
      </c>
      <c r="BM210" s="220" t="s">
        <v>722</v>
      </c>
    </row>
    <row r="211" spans="1:65" s="2" customFormat="1" ht="58.5">
      <c r="A211" s="30"/>
      <c r="B211" s="31"/>
      <c r="C211" s="32"/>
      <c r="D211" s="222" t="s">
        <v>226</v>
      </c>
      <c r="E211" s="32"/>
      <c r="F211" s="223" t="s">
        <v>723</v>
      </c>
      <c r="G211" s="32"/>
      <c r="H211" s="32"/>
      <c r="I211" s="120"/>
      <c r="J211" s="120"/>
      <c r="K211" s="32"/>
      <c r="L211" s="32"/>
      <c r="M211" s="35"/>
      <c r="N211" s="224"/>
      <c r="O211" s="225"/>
      <c r="P211" s="66"/>
      <c r="Q211" s="66"/>
      <c r="R211" s="66"/>
      <c r="S211" s="66"/>
      <c r="T211" s="66"/>
      <c r="U211" s="66"/>
      <c r="V211" s="66"/>
      <c r="W211" s="66"/>
      <c r="X211" s="66"/>
      <c r="Y211" s="67"/>
      <c r="Z211" s="30"/>
      <c r="AA211" s="30"/>
      <c r="AB211" s="30"/>
      <c r="AC211" s="30"/>
      <c r="AD211" s="30"/>
      <c r="AE211" s="30"/>
      <c r="AT211" s="14" t="s">
        <v>226</v>
      </c>
      <c r="AU211" s="14" t="s">
        <v>86</v>
      </c>
    </row>
    <row r="212" spans="1:65" s="2" customFormat="1" ht="19.5">
      <c r="A212" s="30"/>
      <c r="B212" s="31"/>
      <c r="C212" s="32"/>
      <c r="D212" s="222" t="s">
        <v>237</v>
      </c>
      <c r="E212" s="32"/>
      <c r="F212" s="236" t="s">
        <v>724</v>
      </c>
      <c r="G212" s="32"/>
      <c r="H212" s="32"/>
      <c r="I212" s="120"/>
      <c r="J212" s="120"/>
      <c r="K212" s="32"/>
      <c r="L212" s="32"/>
      <c r="M212" s="35"/>
      <c r="N212" s="239"/>
      <c r="O212" s="240"/>
      <c r="P212" s="241"/>
      <c r="Q212" s="241"/>
      <c r="R212" s="241"/>
      <c r="S212" s="241"/>
      <c r="T212" s="241"/>
      <c r="U212" s="241"/>
      <c r="V212" s="241"/>
      <c r="W212" s="241"/>
      <c r="X212" s="241"/>
      <c r="Y212" s="242"/>
      <c r="Z212" s="30"/>
      <c r="AA212" s="30"/>
      <c r="AB212" s="30"/>
      <c r="AC212" s="30"/>
      <c r="AD212" s="30"/>
      <c r="AE212" s="30"/>
      <c r="AT212" s="14" t="s">
        <v>237</v>
      </c>
      <c r="AU212" s="14" t="s">
        <v>86</v>
      </c>
    </row>
    <row r="213" spans="1:65" s="2" customFormat="1" ht="6.95" customHeight="1">
      <c r="A213" s="30"/>
      <c r="B213" s="50"/>
      <c r="C213" s="51"/>
      <c r="D213" s="51"/>
      <c r="E213" s="51"/>
      <c r="F213" s="51"/>
      <c r="G213" s="51"/>
      <c r="H213" s="51"/>
      <c r="I213" s="157"/>
      <c r="J213" s="157"/>
      <c r="K213" s="51"/>
      <c r="L213" s="51"/>
      <c r="M213" s="35"/>
      <c r="N213" s="30"/>
      <c r="P213" s="30"/>
      <c r="Q213" s="30"/>
      <c r="R213" s="30"/>
      <c r="S213" s="30"/>
      <c r="T213" s="30"/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</row>
  </sheetData>
  <sheetProtection algorithmName="SHA-512" hashValue="NbJFQVhrnCj7sNH1Ebt68vWfVub4ahhRNohsw9q9DhFdsS6ea0jD6OYh7cfq4lI0YlqEcExI2/TuoTPcaTfd+A==" saltValue="rGJubE+qdR7YUkSijCBUQfgVTApLZwZpVI/RKMEpIpERFu8FNyQdkaK6UyIsEDJN3vjwDlsIe9eWT/xEf2UZ/g==" spinCount="100000" sheet="1" objects="1" scenarios="1" formatColumns="0" formatRows="0" autoFilter="0"/>
  <autoFilter ref="C124:L212"/>
  <mergeCells count="12">
    <mergeCell ref="E117:H117"/>
    <mergeCell ref="M2:Z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6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13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3"/>
      <c r="J2" s="113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T2" s="14" t="s">
        <v>146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6"/>
      <c r="J3" s="116"/>
      <c r="K3" s="115"/>
      <c r="L3" s="115"/>
      <c r="M3" s="17"/>
      <c r="AT3" s="14" t="s">
        <v>88</v>
      </c>
    </row>
    <row r="4" spans="1:46" s="1" customFormat="1" ht="24.95" customHeight="1">
      <c r="B4" s="17"/>
      <c r="D4" s="117" t="s">
        <v>180</v>
      </c>
      <c r="I4" s="113"/>
      <c r="J4" s="113"/>
      <c r="M4" s="17"/>
      <c r="N4" s="118" t="s">
        <v>11</v>
      </c>
      <c r="AT4" s="14" t="s">
        <v>4</v>
      </c>
    </row>
    <row r="5" spans="1:46" s="1" customFormat="1" ht="6.95" customHeight="1">
      <c r="B5" s="17"/>
      <c r="I5" s="113"/>
      <c r="J5" s="113"/>
      <c r="M5" s="17"/>
    </row>
    <row r="6" spans="1:46" s="1" customFormat="1" ht="12" customHeight="1">
      <c r="B6" s="17"/>
      <c r="D6" s="119" t="s">
        <v>17</v>
      </c>
      <c r="I6" s="113"/>
      <c r="J6" s="113"/>
      <c r="M6" s="17"/>
    </row>
    <row r="7" spans="1:46" s="1" customFormat="1" ht="16.5" customHeight="1">
      <c r="B7" s="17"/>
      <c r="E7" s="289" t="str">
        <f>'Rekapitulace stavby'!K6</f>
        <v>Údržba, opravy a odstraňování závad u SEE 2020</v>
      </c>
      <c r="F7" s="290"/>
      <c r="G7" s="290"/>
      <c r="H7" s="290"/>
      <c r="I7" s="113"/>
      <c r="J7" s="113"/>
      <c r="M7" s="17"/>
    </row>
    <row r="8" spans="1:46" s="1" customFormat="1" ht="12" customHeight="1">
      <c r="B8" s="17"/>
      <c r="D8" s="119" t="s">
        <v>181</v>
      </c>
      <c r="I8" s="113"/>
      <c r="J8" s="113"/>
      <c r="M8" s="17"/>
    </row>
    <row r="9" spans="1:46" s="2" customFormat="1" ht="16.5" customHeight="1">
      <c r="A9" s="30"/>
      <c r="B9" s="35"/>
      <c r="C9" s="30"/>
      <c r="D9" s="30"/>
      <c r="E9" s="289" t="s">
        <v>725</v>
      </c>
      <c r="F9" s="292"/>
      <c r="G9" s="292"/>
      <c r="H9" s="292"/>
      <c r="I9" s="120"/>
      <c r="J9" s="120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19" t="s">
        <v>341</v>
      </c>
      <c r="E10" s="30"/>
      <c r="F10" s="30"/>
      <c r="G10" s="30"/>
      <c r="H10" s="30"/>
      <c r="I10" s="120"/>
      <c r="J10" s="120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5"/>
      <c r="C11" s="30"/>
      <c r="D11" s="30"/>
      <c r="E11" s="291" t="s">
        <v>726</v>
      </c>
      <c r="F11" s="292"/>
      <c r="G11" s="292"/>
      <c r="H11" s="292"/>
      <c r="I11" s="120"/>
      <c r="J11" s="120"/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5"/>
      <c r="C12" s="30"/>
      <c r="D12" s="30"/>
      <c r="E12" s="30"/>
      <c r="F12" s="30"/>
      <c r="G12" s="30"/>
      <c r="H12" s="30"/>
      <c r="I12" s="120"/>
      <c r="J12" s="120"/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5"/>
      <c r="C13" s="30"/>
      <c r="D13" s="119" t="s">
        <v>19</v>
      </c>
      <c r="E13" s="30"/>
      <c r="F13" s="108" t="s">
        <v>1</v>
      </c>
      <c r="G13" s="30"/>
      <c r="H13" s="30"/>
      <c r="I13" s="121" t="s">
        <v>20</v>
      </c>
      <c r="J13" s="122" t="s">
        <v>1</v>
      </c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9" t="s">
        <v>21</v>
      </c>
      <c r="E14" s="30"/>
      <c r="F14" s="108" t="s">
        <v>22</v>
      </c>
      <c r="G14" s="30"/>
      <c r="H14" s="30"/>
      <c r="I14" s="121" t="s">
        <v>23</v>
      </c>
      <c r="J14" s="123">
        <f>'Rekapitulace stavby'!AN8</f>
        <v>0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5"/>
      <c r="C15" s="30"/>
      <c r="D15" s="30"/>
      <c r="E15" s="30"/>
      <c r="F15" s="30"/>
      <c r="G15" s="30"/>
      <c r="H15" s="30"/>
      <c r="I15" s="120"/>
      <c r="J15" s="120"/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5"/>
      <c r="C16" s="30"/>
      <c r="D16" s="119" t="s">
        <v>24</v>
      </c>
      <c r="E16" s="30"/>
      <c r="F16" s="30"/>
      <c r="G16" s="30"/>
      <c r="H16" s="30"/>
      <c r="I16" s="121" t="s">
        <v>25</v>
      </c>
      <c r="J16" s="122" t="str">
        <f>IF('Rekapitulace stavby'!AN10="","",'Rekapitulace stavby'!AN10)</f>
        <v>70994234</v>
      </c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5"/>
      <c r="C17" s="30"/>
      <c r="D17" s="30"/>
      <c r="E17" s="108" t="str">
        <f>IF('Rekapitulace stavby'!E11="","",'Rekapitulace stavby'!E11)</f>
        <v>Správa železnic, státní organizace</v>
      </c>
      <c r="F17" s="30"/>
      <c r="G17" s="30"/>
      <c r="H17" s="30"/>
      <c r="I17" s="121" t="s">
        <v>28</v>
      </c>
      <c r="J17" s="122" t="str">
        <f>IF('Rekapitulace stavby'!AN11="","",'Rekapitulace stavby'!AN11)</f>
        <v>CZ70994234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5"/>
      <c r="C18" s="30"/>
      <c r="D18" s="30"/>
      <c r="E18" s="30"/>
      <c r="F18" s="30"/>
      <c r="G18" s="30"/>
      <c r="H18" s="30"/>
      <c r="I18" s="120"/>
      <c r="J18" s="120"/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5"/>
      <c r="C19" s="30"/>
      <c r="D19" s="119" t="s">
        <v>30</v>
      </c>
      <c r="E19" s="30"/>
      <c r="F19" s="30"/>
      <c r="G19" s="30"/>
      <c r="H19" s="30"/>
      <c r="I19" s="121" t="s">
        <v>25</v>
      </c>
      <c r="J19" s="27" t="str">
        <f>'Rekapitulace stavby'!AN13</f>
        <v>Vyplň údaj</v>
      </c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5"/>
      <c r="C20" s="30"/>
      <c r="D20" s="30"/>
      <c r="E20" s="293" t="str">
        <f>'Rekapitulace stavby'!E14</f>
        <v>Vyplň údaj</v>
      </c>
      <c r="F20" s="294"/>
      <c r="G20" s="294"/>
      <c r="H20" s="294"/>
      <c r="I20" s="121" t="s">
        <v>28</v>
      </c>
      <c r="J20" s="27" t="str">
        <f>'Rekapitulace stavby'!AN14</f>
        <v>Vyplň údaj</v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5"/>
      <c r="C21" s="30"/>
      <c r="D21" s="30"/>
      <c r="E21" s="30"/>
      <c r="F21" s="30"/>
      <c r="G21" s="30"/>
      <c r="H21" s="30"/>
      <c r="I21" s="120"/>
      <c r="J21" s="120"/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5"/>
      <c r="C22" s="30"/>
      <c r="D22" s="119" t="s">
        <v>32</v>
      </c>
      <c r="E22" s="30"/>
      <c r="F22" s="30"/>
      <c r="G22" s="30"/>
      <c r="H22" s="30"/>
      <c r="I22" s="121" t="s">
        <v>25</v>
      </c>
      <c r="J22" s="122" t="str">
        <f>IF('Rekapitulace stavby'!AN16="","",'Rekapitulace stavby'!AN16)</f>
        <v/>
      </c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5"/>
      <c r="C23" s="30"/>
      <c r="D23" s="30"/>
      <c r="E23" s="108" t="str">
        <f>IF('Rekapitulace stavby'!E17="","",'Rekapitulace stavby'!E17)</f>
        <v xml:space="preserve"> </v>
      </c>
      <c r="F23" s="30"/>
      <c r="G23" s="30"/>
      <c r="H23" s="30"/>
      <c r="I23" s="121" t="s">
        <v>28</v>
      </c>
      <c r="J23" s="122" t="str">
        <f>IF('Rekapitulace stavby'!AN17="","",'Rekapitulace stavby'!AN17)</f>
        <v/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5"/>
      <c r="C24" s="30"/>
      <c r="D24" s="30"/>
      <c r="E24" s="30"/>
      <c r="F24" s="30"/>
      <c r="G24" s="30"/>
      <c r="H24" s="30"/>
      <c r="I24" s="120"/>
      <c r="J24" s="120"/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5"/>
      <c r="C25" s="30"/>
      <c r="D25" s="119" t="s">
        <v>34</v>
      </c>
      <c r="E25" s="30"/>
      <c r="F25" s="30"/>
      <c r="G25" s="30"/>
      <c r="H25" s="30"/>
      <c r="I25" s="121" t="s">
        <v>25</v>
      </c>
      <c r="J25" s="122" t="str">
        <f>IF('Rekapitulace stavby'!AN19="","",'Rekapitulace stavby'!AN19)</f>
        <v/>
      </c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5"/>
      <c r="C26" s="30"/>
      <c r="D26" s="30"/>
      <c r="E26" s="108" t="str">
        <f>IF('Rekapitulace stavby'!E20="","",'Rekapitulace stavby'!E20)</f>
        <v xml:space="preserve"> </v>
      </c>
      <c r="F26" s="30"/>
      <c r="G26" s="30"/>
      <c r="H26" s="30"/>
      <c r="I26" s="121" t="s">
        <v>28</v>
      </c>
      <c r="J26" s="122" t="str">
        <f>IF('Rekapitulace stavby'!AN20="","",'Rekapitulace stavby'!AN20)</f>
        <v/>
      </c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30"/>
      <c r="E27" s="30"/>
      <c r="F27" s="30"/>
      <c r="G27" s="30"/>
      <c r="H27" s="30"/>
      <c r="I27" s="120"/>
      <c r="J27" s="120"/>
      <c r="K27" s="30"/>
      <c r="L27" s="30"/>
      <c r="M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5"/>
      <c r="C28" s="30"/>
      <c r="D28" s="119" t="s">
        <v>35</v>
      </c>
      <c r="E28" s="30"/>
      <c r="F28" s="30"/>
      <c r="G28" s="30"/>
      <c r="H28" s="30"/>
      <c r="I28" s="120"/>
      <c r="J28" s="120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124"/>
      <c r="B29" s="125"/>
      <c r="C29" s="124"/>
      <c r="D29" s="124"/>
      <c r="E29" s="295" t="s">
        <v>1</v>
      </c>
      <c r="F29" s="295"/>
      <c r="G29" s="295"/>
      <c r="H29" s="295"/>
      <c r="I29" s="126"/>
      <c r="J29" s="126"/>
      <c r="K29" s="124"/>
      <c r="L29" s="124"/>
      <c r="M29" s="127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pans="1:31" s="2" customFormat="1" ht="6.95" customHeight="1">
      <c r="A30" s="30"/>
      <c r="B30" s="35"/>
      <c r="C30" s="30"/>
      <c r="D30" s="30"/>
      <c r="E30" s="30"/>
      <c r="F30" s="30"/>
      <c r="G30" s="30"/>
      <c r="H30" s="30"/>
      <c r="I30" s="120"/>
      <c r="J30" s="120"/>
      <c r="K30" s="30"/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28"/>
      <c r="E31" s="128"/>
      <c r="F31" s="128"/>
      <c r="G31" s="128"/>
      <c r="H31" s="128"/>
      <c r="I31" s="129"/>
      <c r="J31" s="129"/>
      <c r="K31" s="128"/>
      <c r="L31" s="128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2.75">
      <c r="A32" s="30"/>
      <c r="B32" s="35"/>
      <c r="C32" s="30"/>
      <c r="D32" s="30"/>
      <c r="E32" s="119" t="s">
        <v>183</v>
      </c>
      <c r="F32" s="30"/>
      <c r="G32" s="30"/>
      <c r="H32" s="30"/>
      <c r="I32" s="120"/>
      <c r="J32" s="120"/>
      <c r="K32" s="130">
        <f>I98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2.75">
      <c r="A33" s="30"/>
      <c r="B33" s="35"/>
      <c r="C33" s="30"/>
      <c r="D33" s="30"/>
      <c r="E33" s="119" t="s">
        <v>184</v>
      </c>
      <c r="F33" s="30"/>
      <c r="G33" s="30"/>
      <c r="H33" s="30"/>
      <c r="I33" s="120"/>
      <c r="J33" s="120"/>
      <c r="K33" s="130">
        <f>J98</f>
        <v>0</v>
      </c>
      <c r="L33" s="30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25.35" customHeight="1">
      <c r="A34" s="30"/>
      <c r="B34" s="35"/>
      <c r="C34" s="30"/>
      <c r="D34" s="131" t="s">
        <v>36</v>
      </c>
      <c r="E34" s="30"/>
      <c r="F34" s="30"/>
      <c r="G34" s="30"/>
      <c r="H34" s="30"/>
      <c r="I34" s="120"/>
      <c r="J34" s="120"/>
      <c r="K34" s="132">
        <f>ROUND(K123, 2)</f>
        <v>0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6.95" customHeight="1">
      <c r="A35" s="30"/>
      <c r="B35" s="35"/>
      <c r="C35" s="30"/>
      <c r="D35" s="128"/>
      <c r="E35" s="128"/>
      <c r="F35" s="128"/>
      <c r="G35" s="128"/>
      <c r="H35" s="128"/>
      <c r="I35" s="129"/>
      <c r="J35" s="129"/>
      <c r="K35" s="128"/>
      <c r="L35" s="128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30"/>
      <c r="F36" s="133" t="s">
        <v>38</v>
      </c>
      <c r="G36" s="30"/>
      <c r="H36" s="30"/>
      <c r="I36" s="134" t="s">
        <v>37</v>
      </c>
      <c r="J36" s="120"/>
      <c r="K36" s="133" t="s">
        <v>39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customHeight="1">
      <c r="A37" s="30"/>
      <c r="B37" s="35"/>
      <c r="C37" s="30"/>
      <c r="D37" s="135" t="s">
        <v>40</v>
      </c>
      <c r="E37" s="119" t="s">
        <v>41</v>
      </c>
      <c r="F37" s="130">
        <f>ROUND((SUM(BE123:BE175)),  2)</f>
        <v>0</v>
      </c>
      <c r="G37" s="30"/>
      <c r="H37" s="30"/>
      <c r="I37" s="136">
        <v>0.21</v>
      </c>
      <c r="J37" s="120"/>
      <c r="K37" s="130">
        <f>ROUND(((SUM(BE123:BE175))*I37),  2)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5"/>
      <c r="C38" s="30"/>
      <c r="D38" s="30"/>
      <c r="E38" s="119" t="s">
        <v>42</v>
      </c>
      <c r="F38" s="130">
        <f>ROUND((SUM(BF123:BF175)),  2)</f>
        <v>0</v>
      </c>
      <c r="G38" s="30"/>
      <c r="H38" s="30"/>
      <c r="I38" s="136">
        <v>0.15</v>
      </c>
      <c r="J38" s="120"/>
      <c r="K38" s="130">
        <f>ROUND(((SUM(BF123:BF175))*I38),  2)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9" t="s">
        <v>43</v>
      </c>
      <c r="F39" s="130">
        <f>ROUND((SUM(BG123:BG175)),  2)</f>
        <v>0</v>
      </c>
      <c r="G39" s="30"/>
      <c r="H39" s="30"/>
      <c r="I39" s="136">
        <v>0.21</v>
      </c>
      <c r="J39" s="120"/>
      <c r="K39" s="130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5"/>
      <c r="C40" s="30"/>
      <c r="D40" s="30"/>
      <c r="E40" s="119" t="s">
        <v>44</v>
      </c>
      <c r="F40" s="130">
        <f>ROUND((SUM(BH123:BH175)),  2)</f>
        <v>0</v>
      </c>
      <c r="G40" s="30"/>
      <c r="H40" s="30"/>
      <c r="I40" s="136">
        <v>0.15</v>
      </c>
      <c r="J40" s="120"/>
      <c r="K40" s="130">
        <f>0</f>
        <v>0</v>
      </c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14.45" hidden="1" customHeight="1">
      <c r="A41" s="30"/>
      <c r="B41" s="35"/>
      <c r="C41" s="30"/>
      <c r="D41" s="30"/>
      <c r="E41" s="119" t="s">
        <v>45</v>
      </c>
      <c r="F41" s="130">
        <f>ROUND((SUM(BI123:BI175)),  2)</f>
        <v>0</v>
      </c>
      <c r="G41" s="30"/>
      <c r="H41" s="30"/>
      <c r="I41" s="136">
        <v>0</v>
      </c>
      <c r="J41" s="120"/>
      <c r="K41" s="130">
        <f>0</f>
        <v>0</v>
      </c>
      <c r="L41" s="30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6.95" customHeight="1">
      <c r="A42" s="30"/>
      <c r="B42" s="35"/>
      <c r="C42" s="30"/>
      <c r="D42" s="30"/>
      <c r="E42" s="30"/>
      <c r="F42" s="30"/>
      <c r="G42" s="30"/>
      <c r="H42" s="30"/>
      <c r="I42" s="120"/>
      <c r="J42" s="120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2" customFormat="1" ht="25.35" customHeight="1">
      <c r="A43" s="30"/>
      <c r="B43" s="35"/>
      <c r="C43" s="137"/>
      <c r="D43" s="138" t="s">
        <v>46</v>
      </c>
      <c r="E43" s="139"/>
      <c r="F43" s="139"/>
      <c r="G43" s="140" t="s">
        <v>47</v>
      </c>
      <c r="H43" s="141" t="s">
        <v>48</v>
      </c>
      <c r="I43" s="142"/>
      <c r="J43" s="142"/>
      <c r="K43" s="143">
        <f>SUM(K34:K41)</f>
        <v>0</v>
      </c>
      <c r="L43" s="144"/>
      <c r="M43" s="47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2" customFormat="1" ht="14.45" customHeight="1">
      <c r="A44" s="30"/>
      <c r="B44" s="35"/>
      <c r="C44" s="30"/>
      <c r="D44" s="30"/>
      <c r="E44" s="30"/>
      <c r="F44" s="30"/>
      <c r="G44" s="30"/>
      <c r="H44" s="30"/>
      <c r="I44" s="120"/>
      <c r="J44" s="120"/>
      <c r="K44" s="30"/>
      <c r="L44" s="30"/>
      <c r="M44" s="47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1" customFormat="1" ht="14.45" customHeight="1">
      <c r="B45" s="17"/>
      <c r="I45" s="113"/>
      <c r="J45" s="113"/>
      <c r="M45" s="17"/>
    </row>
    <row r="46" spans="1:31" s="1" customFormat="1" ht="14.45" customHeight="1">
      <c r="B46" s="17"/>
      <c r="I46" s="113"/>
      <c r="J46" s="113"/>
      <c r="M46" s="17"/>
    </row>
    <row r="47" spans="1:31" s="1" customFormat="1" ht="14.45" customHeight="1">
      <c r="B47" s="17"/>
      <c r="I47" s="113"/>
      <c r="J47" s="113"/>
      <c r="M47" s="17"/>
    </row>
    <row r="48" spans="1:31" s="1" customFormat="1" ht="14.45" customHeight="1">
      <c r="B48" s="17"/>
      <c r="I48" s="113"/>
      <c r="J48" s="113"/>
      <c r="M48" s="17"/>
    </row>
    <row r="49" spans="1:31" s="1" customFormat="1" ht="14.45" customHeight="1">
      <c r="B49" s="17"/>
      <c r="I49" s="113"/>
      <c r="J49" s="113"/>
      <c r="M49" s="17"/>
    </row>
    <row r="50" spans="1:31" s="2" customFormat="1" ht="14.45" customHeight="1">
      <c r="B50" s="47"/>
      <c r="D50" s="145" t="s">
        <v>49</v>
      </c>
      <c r="E50" s="146"/>
      <c r="F50" s="146"/>
      <c r="G50" s="145" t="s">
        <v>50</v>
      </c>
      <c r="H50" s="146"/>
      <c r="I50" s="147"/>
      <c r="J50" s="147"/>
      <c r="K50" s="146"/>
      <c r="L50" s="146"/>
      <c r="M50" s="47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0"/>
      <c r="B61" s="35"/>
      <c r="C61" s="30"/>
      <c r="D61" s="148" t="s">
        <v>51</v>
      </c>
      <c r="E61" s="149"/>
      <c r="F61" s="150" t="s">
        <v>52</v>
      </c>
      <c r="G61" s="148" t="s">
        <v>51</v>
      </c>
      <c r="H61" s="149"/>
      <c r="I61" s="151"/>
      <c r="J61" s="152" t="s">
        <v>52</v>
      </c>
      <c r="K61" s="149"/>
      <c r="L61" s="149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0"/>
      <c r="B65" s="35"/>
      <c r="C65" s="30"/>
      <c r="D65" s="145" t="s">
        <v>53</v>
      </c>
      <c r="E65" s="153"/>
      <c r="F65" s="153"/>
      <c r="G65" s="145" t="s">
        <v>54</v>
      </c>
      <c r="H65" s="153"/>
      <c r="I65" s="154"/>
      <c r="J65" s="154"/>
      <c r="K65" s="153"/>
      <c r="L65" s="153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0"/>
      <c r="B76" s="35"/>
      <c r="C76" s="30"/>
      <c r="D76" s="148" t="s">
        <v>51</v>
      </c>
      <c r="E76" s="149"/>
      <c r="F76" s="150" t="s">
        <v>52</v>
      </c>
      <c r="G76" s="148" t="s">
        <v>51</v>
      </c>
      <c r="H76" s="149"/>
      <c r="I76" s="151"/>
      <c r="J76" s="152" t="s">
        <v>52</v>
      </c>
      <c r="K76" s="149"/>
      <c r="L76" s="149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55"/>
      <c r="C77" s="156"/>
      <c r="D77" s="156"/>
      <c r="E77" s="156"/>
      <c r="F77" s="156"/>
      <c r="G77" s="156"/>
      <c r="H77" s="156"/>
      <c r="I77" s="157"/>
      <c r="J77" s="157"/>
      <c r="K77" s="156"/>
      <c r="L77" s="156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158"/>
      <c r="C81" s="159"/>
      <c r="D81" s="159"/>
      <c r="E81" s="159"/>
      <c r="F81" s="159"/>
      <c r="G81" s="159"/>
      <c r="H81" s="159"/>
      <c r="I81" s="160"/>
      <c r="J81" s="160"/>
      <c r="K81" s="159"/>
      <c r="L81" s="159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0" t="s">
        <v>185</v>
      </c>
      <c r="D82" s="32"/>
      <c r="E82" s="32"/>
      <c r="F82" s="32"/>
      <c r="G82" s="32"/>
      <c r="H82" s="32"/>
      <c r="I82" s="120"/>
      <c r="J82" s="120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20"/>
      <c r="J83" s="120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6" t="s">
        <v>17</v>
      </c>
      <c r="D84" s="32"/>
      <c r="E84" s="32"/>
      <c r="F84" s="32"/>
      <c r="G84" s="32"/>
      <c r="H84" s="32"/>
      <c r="I84" s="120"/>
      <c r="J84" s="120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2"/>
      <c r="D85" s="32"/>
      <c r="E85" s="296" t="str">
        <f>E7</f>
        <v>Údržba, opravy a odstraňování závad u SEE 2020</v>
      </c>
      <c r="F85" s="297"/>
      <c r="G85" s="297"/>
      <c r="H85" s="297"/>
      <c r="I85" s="120"/>
      <c r="J85" s="120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18"/>
      <c r="C86" s="26" t="s">
        <v>181</v>
      </c>
      <c r="D86" s="19"/>
      <c r="E86" s="19"/>
      <c r="F86" s="19"/>
      <c r="G86" s="19"/>
      <c r="H86" s="19"/>
      <c r="I86" s="113"/>
      <c r="J86" s="113"/>
      <c r="K86" s="19"/>
      <c r="L86" s="19"/>
      <c r="M86" s="17"/>
    </row>
    <row r="87" spans="1:31" s="2" customFormat="1" ht="16.5" customHeight="1">
      <c r="A87" s="30"/>
      <c r="B87" s="31"/>
      <c r="C87" s="32"/>
      <c r="D87" s="32"/>
      <c r="E87" s="296" t="s">
        <v>725</v>
      </c>
      <c r="F87" s="298"/>
      <c r="G87" s="298"/>
      <c r="H87" s="298"/>
      <c r="I87" s="120"/>
      <c r="J87" s="120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6" t="s">
        <v>341</v>
      </c>
      <c r="D88" s="32"/>
      <c r="E88" s="32"/>
      <c r="F88" s="32"/>
      <c r="G88" s="32"/>
      <c r="H88" s="32"/>
      <c r="I88" s="120"/>
      <c r="J88" s="120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2"/>
      <c r="D89" s="32"/>
      <c r="E89" s="251" t="str">
        <f>E11</f>
        <v>PS08-1 - žst. Mohelnice</v>
      </c>
      <c r="F89" s="298"/>
      <c r="G89" s="298"/>
      <c r="H89" s="298"/>
      <c r="I89" s="120"/>
      <c r="J89" s="120"/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20"/>
      <c r="J90" s="120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6" t="s">
        <v>21</v>
      </c>
      <c r="D91" s="32"/>
      <c r="E91" s="32"/>
      <c r="F91" s="24" t="str">
        <f>F14</f>
        <v>OŘ Olomouc</v>
      </c>
      <c r="G91" s="32"/>
      <c r="H91" s="32"/>
      <c r="I91" s="121" t="s">
        <v>23</v>
      </c>
      <c r="J91" s="123">
        <f>IF(J14="","",J14)</f>
        <v>0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2"/>
      <c r="D92" s="32"/>
      <c r="E92" s="32"/>
      <c r="F92" s="32"/>
      <c r="G92" s="32"/>
      <c r="H92" s="32"/>
      <c r="I92" s="120"/>
      <c r="J92" s="120"/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6" t="s">
        <v>24</v>
      </c>
      <c r="D93" s="32"/>
      <c r="E93" s="32"/>
      <c r="F93" s="24" t="str">
        <f>E17</f>
        <v>Správa železnic, státní organizace</v>
      </c>
      <c r="G93" s="32"/>
      <c r="H93" s="32"/>
      <c r="I93" s="121" t="s">
        <v>32</v>
      </c>
      <c r="J93" s="161" t="str">
        <f>E23</f>
        <v xml:space="preserve"> </v>
      </c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6" t="s">
        <v>30</v>
      </c>
      <c r="D94" s="32"/>
      <c r="E94" s="32"/>
      <c r="F94" s="24" t="str">
        <f>IF(E20="","",E20)</f>
        <v>Vyplň údaj</v>
      </c>
      <c r="G94" s="32"/>
      <c r="H94" s="32"/>
      <c r="I94" s="121" t="s">
        <v>34</v>
      </c>
      <c r="J94" s="161" t="str">
        <f>E26</f>
        <v xml:space="preserve"> </v>
      </c>
      <c r="K94" s="32"/>
      <c r="L94" s="32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20"/>
      <c r="J95" s="120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62" t="s">
        <v>186</v>
      </c>
      <c r="D96" s="163"/>
      <c r="E96" s="163"/>
      <c r="F96" s="163"/>
      <c r="G96" s="163"/>
      <c r="H96" s="163"/>
      <c r="I96" s="164" t="s">
        <v>187</v>
      </c>
      <c r="J96" s="164" t="s">
        <v>188</v>
      </c>
      <c r="K96" s="165" t="s">
        <v>189</v>
      </c>
      <c r="L96" s="163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2"/>
      <c r="D97" s="32"/>
      <c r="E97" s="32"/>
      <c r="F97" s="32"/>
      <c r="G97" s="32"/>
      <c r="H97" s="32"/>
      <c r="I97" s="120"/>
      <c r="J97" s="120"/>
      <c r="K97" s="32"/>
      <c r="L97" s="32"/>
      <c r="M97" s="47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66" t="s">
        <v>190</v>
      </c>
      <c r="D98" s="32"/>
      <c r="E98" s="32"/>
      <c r="F98" s="32"/>
      <c r="G98" s="32"/>
      <c r="H98" s="32"/>
      <c r="I98" s="167">
        <f t="shared" ref="I98:J100" si="0">Q123</f>
        <v>0</v>
      </c>
      <c r="J98" s="167">
        <f t="shared" si="0"/>
        <v>0</v>
      </c>
      <c r="K98" s="79">
        <f>K123</f>
        <v>0</v>
      </c>
      <c r="L98" s="32"/>
      <c r="M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4" t="s">
        <v>191</v>
      </c>
    </row>
    <row r="99" spans="1:47" s="9" customFormat="1" ht="24.95" customHeight="1">
      <c r="B99" s="168"/>
      <c r="C99" s="169"/>
      <c r="D99" s="170" t="s">
        <v>447</v>
      </c>
      <c r="E99" s="171"/>
      <c r="F99" s="171"/>
      <c r="G99" s="171"/>
      <c r="H99" s="171"/>
      <c r="I99" s="172">
        <f t="shared" si="0"/>
        <v>0</v>
      </c>
      <c r="J99" s="172">
        <f t="shared" si="0"/>
        <v>0</v>
      </c>
      <c r="K99" s="173">
        <f>K124</f>
        <v>0</v>
      </c>
      <c r="L99" s="169"/>
      <c r="M99" s="174"/>
    </row>
    <row r="100" spans="1:47" s="10" customFormat="1" ht="19.899999999999999" customHeight="1">
      <c r="B100" s="175"/>
      <c r="C100" s="102"/>
      <c r="D100" s="176" t="s">
        <v>448</v>
      </c>
      <c r="E100" s="177"/>
      <c r="F100" s="177"/>
      <c r="G100" s="177"/>
      <c r="H100" s="177"/>
      <c r="I100" s="178">
        <f t="shared" si="0"/>
        <v>0</v>
      </c>
      <c r="J100" s="178">
        <f t="shared" si="0"/>
        <v>0</v>
      </c>
      <c r="K100" s="179">
        <f>K125</f>
        <v>0</v>
      </c>
      <c r="L100" s="102"/>
      <c r="M100" s="180"/>
    </row>
    <row r="101" spans="1:47" s="9" customFormat="1" ht="24.95" customHeight="1">
      <c r="B101" s="168"/>
      <c r="C101" s="169"/>
      <c r="D101" s="170" t="s">
        <v>197</v>
      </c>
      <c r="E101" s="171"/>
      <c r="F101" s="171"/>
      <c r="G101" s="171"/>
      <c r="H101" s="171"/>
      <c r="I101" s="172">
        <f>Q164</f>
        <v>0</v>
      </c>
      <c r="J101" s="172">
        <f>R164</f>
        <v>0</v>
      </c>
      <c r="K101" s="173">
        <f>K164</f>
        <v>0</v>
      </c>
      <c r="L101" s="169"/>
      <c r="M101" s="174"/>
    </row>
    <row r="102" spans="1:47" s="2" customFormat="1" ht="21.75" customHeight="1">
      <c r="A102" s="30"/>
      <c r="B102" s="31"/>
      <c r="C102" s="32"/>
      <c r="D102" s="32"/>
      <c r="E102" s="32"/>
      <c r="F102" s="32"/>
      <c r="G102" s="32"/>
      <c r="H102" s="32"/>
      <c r="I102" s="120"/>
      <c r="J102" s="120"/>
      <c r="K102" s="32"/>
      <c r="L102" s="32"/>
      <c r="M102" s="47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47" s="2" customFormat="1" ht="6.95" customHeight="1">
      <c r="A103" s="30"/>
      <c r="B103" s="50"/>
      <c r="C103" s="51"/>
      <c r="D103" s="51"/>
      <c r="E103" s="51"/>
      <c r="F103" s="51"/>
      <c r="G103" s="51"/>
      <c r="H103" s="51"/>
      <c r="I103" s="157"/>
      <c r="J103" s="157"/>
      <c r="K103" s="51"/>
      <c r="L103" s="51"/>
      <c r="M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7" spans="1:47" s="2" customFormat="1" ht="6.95" customHeight="1">
      <c r="A107" s="30"/>
      <c r="B107" s="52"/>
      <c r="C107" s="53"/>
      <c r="D107" s="53"/>
      <c r="E107" s="53"/>
      <c r="F107" s="53"/>
      <c r="G107" s="53"/>
      <c r="H107" s="53"/>
      <c r="I107" s="160"/>
      <c r="J107" s="160"/>
      <c r="K107" s="53"/>
      <c r="L107" s="53"/>
      <c r="M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24.95" customHeight="1">
      <c r="A108" s="30"/>
      <c r="B108" s="31"/>
      <c r="C108" s="20" t="s">
        <v>198</v>
      </c>
      <c r="D108" s="32"/>
      <c r="E108" s="32"/>
      <c r="F108" s="32"/>
      <c r="G108" s="32"/>
      <c r="H108" s="32"/>
      <c r="I108" s="120"/>
      <c r="J108" s="120"/>
      <c r="K108" s="32"/>
      <c r="L108" s="32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6.95" customHeight="1">
      <c r="A109" s="30"/>
      <c r="B109" s="31"/>
      <c r="C109" s="32"/>
      <c r="D109" s="32"/>
      <c r="E109" s="32"/>
      <c r="F109" s="32"/>
      <c r="G109" s="32"/>
      <c r="H109" s="32"/>
      <c r="I109" s="120"/>
      <c r="J109" s="120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12" customHeight="1">
      <c r="A110" s="30"/>
      <c r="B110" s="31"/>
      <c r="C110" s="26" t="s">
        <v>17</v>
      </c>
      <c r="D110" s="32"/>
      <c r="E110" s="32"/>
      <c r="F110" s="32"/>
      <c r="G110" s="32"/>
      <c r="H110" s="32"/>
      <c r="I110" s="120"/>
      <c r="J110" s="120"/>
      <c r="K110" s="32"/>
      <c r="L110" s="32"/>
      <c r="M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2" customFormat="1" ht="16.5" customHeight="1">
      <c r="A111" s="30"/>
      <c r="B111" s="31"/>
      <c r="C111" s="32"/>
      <c r="D111" s="32"/>
      <c r="E111" s="296" t="str">
        <f>E7</f>
        <v>Údržba, opravy a odstraňování závad u SEE 2020</v>
      </c>
      <c r="F111" s="297"/>
      <c r="G111" s="297"/>
      <c r="H111" s="297"/>
      <c r="I111" s="120"/>
      <c r="J111" s="120"/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1" customFormat="1" ht="12" customHeight="1">
      <c r="B112" s="18"/>
      <c r="C112" s="26" t="s">
        <v>181</v>
      </c>
      <c r="D112" s="19"/>
      <c r="E112" s="19"/>
      <c r="F112" s="19"/>
      <c r="G112" s="19"/>
      <c r="H112" s="19"/>
      <c r="I112" s="113"/>
      <c r="J112" s="113"/>
      <c r="K112" s="19"/>
      <c r="L112" s="19"/>
      <c r="M112" s="17"/>
    </row>
    <row r="113" spans="1:65" s="2" customFormat="1" ht="16.5" customHeight="1">
      <c r="A113" s="30"/>
      <c r="B113" s="31"/>
      <c r="C113" s="32"/>
      <c r="D113" s="32"/>
      <c r="E113" s="296" t="s">
        <v>725</v>
      </c>
      <c r="F113" s="298"/>
      <c r="G113" s="298"/>
      <c r="H113" s="298"/>
      <c r="I113" s="120"/>
      <c r="J113" s="120"/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6" t="s">
        <v>341</v>
      </c>
      <c r="D114" s="32"/>
      <c r="E114" s="32"/>
      <c r="F114" s="32"/>
      <c r="G114" s="32"/>
      <c r="H114" s="32"/>
      <c r="I114" s="120"/>
      <c r="J114" s="120"/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6.5" customHeight="1">
      <c r="A115" s="30"/>
      <c r="B115" s="31"/>
      <c r="C115" s="32"/>
      <c r="D115" s="32"/>
      <c r="E115" s="251" t="str">
        <f>E11</f>
        <v>PS08-1 - žst. Mohelnice</v>
      </c>
      <c r="F115" s="298"/>
      <c r="G115" s="298"/>
      <c r="H115" s="298"/>
      <c r="I115" s="120"/>
      <c r="J115" s="120"/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2"/>
      <c r="D116" s="32"/>
      <c r="E116" s="32"/>
      <c r="F116" s="32"/>
      <c r="G116" s="32"/>
      <c r="H116" s="32"/>
      <c r="I116" s="120"/>
      <c r="J116" s="120"/>
      <c r="K116" s="32"/>
      <c r="L116" s="32"/>
      <c r="M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2" customHeight="1">
      <c r="A117" s="30"/>
      <c r="B117" s="31"/>
      <c r="C117" s="26" t="s">
        <v>21</v>
      </c>
      <c r="D117" s="32"/>
      <c r="E117" s="32"/>
      <c r="F117" s="24" t="str">
        <f>F14</f>
        <v>OŘ Olomouc</v>
      </c>
      <c r="G117" s="32"/>
      <c r="H117" s="32"/>
      <c r="I117" s="121" t="s">
        <v>23</v>
      </c>
      <c r="J117" s="123">
        <f>IF(J14="","",J14)</f>
        <v>0</v>
      </c>
      <c r="K117" s="32"/>
      <c r="L117" s="32"/>
      <c r="M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6.95" customHeight="1">
      <c r="A118" s="30"/>
      <c r="B118" s="31"/>
      <c r="C118" s="32"/>
      <c r="D118" s="32"/>
      <c r="E118" s="32"/>
      <c r="F118" s="32"/>
      <c r="G118" s="32"/>
      <c r="H118" s="32"/>
      <c r="I118" s="120"/>
      <c r="J118" s="120"/>
      <c r="K118" s="32"/>
      <c r="L118" s="32"/>
      <c r="M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2" customHeight="1">
      <c r="A119" s="30"/>
      <c r="B119" s="31"/>
      <c r="C119" s="26" t="s">
        <v>24</v>
      </c>
      <c r="D119" s="32"/>
      <c r="E119" s="32"/>
      <c r="F119" s="24" t="str">
        <f>E17</f>
        <v>Správa železnic, státní organizace</v>
      </c>
      <c r="G119" s="32"/>
      <c r="H119" s="32"/>
      <c r="I119" s="121" t="s">
        <v>32</v>
      </c>
      <c r="J119" s="161" t="str">
        <f>E23</f>
        <v xml:space="preserve"> </v>
      </c>
      <c r="K119" s="32"/>
      <c r="L119" s="32"/>
      <c r="M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5.2" customHeight="1">
      <c r="A120" s="30"/>
      <c r="B120" s="31"/>
      <c r="C120" s="26" t="s">
        <v>30</v>
      </c>
      <c r="D120" s="32"/>
      <c r="E120" s="32"/>
      <c r="F120" s="24" t="str">
        <f>IF(E20="","",E20)</f>
        <v>Vyplň údaj</v>
      </c>
      <c r="G120" s="32"/>
      <c r="H120" s="32"/>
      <c r="I120" s="121" t="s">
        <v>34</v>
      </c>
      <c r="J120" s="161" t="str">
        <f>E26</f>
        <v xml:space="preserve"> </v>
      </c>
      <c r="K120" s="32"/>
      <c r="L120" s="32"/>
      <c r="M120" s="47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10.35" customHeight="1">
      <c r="A121" s="30"/>
      <c r="B121" s="31"/>
      <c r="C121" s="32"/>
      <c r="D121" s="32"/>
      <c r="E121" s="32"/>
      <c r="F121" s="32"/>
      <c r="G121" s="32"/>
      <c r="H121" s="32"/>
      <c r="I121" s="120"/>
      <c r="J121" s="120"/>
      <c r="K121" s="32"/>
      <c r="L121" s="32"/>
      <c r="M121" s="47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11" customFormat="1" ht="29.25" customHeight="1">
      <c r="A122" s="181"/>
      <c r="B122" s="182"/>
      <c r="C122" s="183" t="s">
        <v>199</v>
      </c>
      <c r="D122" s="184" t="s">
        <v>61</v>
      </c>
      <c r="E122" s="184" t="s">
        <v>57</v>
      </c>
      <c r="F122" s="184" t="s">
        <v>58</v>
      </c>
      <c r="G122" s="184" t="s">
        <v>200</v>
      </c>
      <c r="H122" s="184" t="s">
        <v>201</v>
      </c>
      <c r="I122" s="185" t="s">
        <v>202</v>
      </c>
      <c r="J122" s="185" t="s">
        <v>203</v>
      </c>
      <c r="K122" s="184" t="s">
        <v>189</v>
      </c>
      <c r="L122" s="186" t="s">
        <v>204</v>
      </c>
      <c r="M122" s="187"/>
      <c r="N122" s="70" t="s">
        <v>1</v>
      </c>
      <c r="O122" s="71" t="s">
        <v>40</v>
      </c>
      <c r="P122" s="71" t="s">
        <v>205</v>
      </c>
      <c r="Q122" s="71" t="s">
        <v>206</v>
      </c>
      <c r="R122" s="71" t="s">
        <v>207</v>
      </c>
      <c r="S122" s="71" t="s">
        <v>208</v>
      </c>
      <c r="T122" s="71" t="s">
        <v>209</v>
      </c>
      <c r="U122" s="71" t="s">
        <v>210</v>
      </c>
      <c r="V122" s="71" t="s">
        <v>211</v>
      </c>
      <c r="W122" s="71" t="s">
        <v>212</v>
      </c>
      <c r="X122" s="71" t="s">
        <v>213</v>
      </c>
      <c r="Y122" s="72" t="s">
        <v>214</v>
      </c>
      <c r="Z122" s="181"/>
      <c r="AA122" s="181"/>
      <c r="AB122" s="181"/>
      <c r="AC122" s="181"/>
      <c r="AD122" s="181"/>
      <c r="AE122" s="181"/>
    </row>
    <row r="123" spans="1:65" s="2" customFormat="1" ht="22.9" customHeight="1">
      <c r="A123" s="30"/>
      <c r="B123" s="31"/>
      <c r="C123" s="77" t="s">
        <v>215</v>
      </c>
      <c r="D123" s="32"/>
      <c r="E123" s="32"/>
      <c r="F123" s="32"/>
      <c r="G123" s="32"/>
      <c r="H123" s="32"/>
      <c r="I123" s="120"/>
      <c r="J123" s="120"/>
      <c r="K123" s="188">
        <f>BK123</f>
        <v>0</v>
      </c>
      <c r="L123" s="32"/>
      <c r="M123" s="35"/>
      <c r="N123" s="73"/>
      <c r="O123" s="189"/>
      <c r="P123" s="74"/>
      <c r="Q123" s="190">
        <f>Q124+Q164</f>
        <v>0</v>
      </c>
      <c r="R123" s="190">
        <f>R124+R164</f>
        <v>0</v>
      </c>
      <c r="S123" s="74"/>
      <c r="T123" s="191">
        <f>T124+T164</f>
        <v>0</v>
      </c>
      <c r="U123" s="74"/>
      <c r="V123" s="191">
        <f>V124+V164</f>
        <v>0</v>
      </c>
      <c r="W123" s="74"/>
      <c r="X123" s="191">
        <f>X124+X164</f>
        <v>0</v>
      </c>
      <c r="Y123" s="75"/>
      <c r="Z123" s="30"/>
      <c r="AA123" s="30"/>
      <c r="AB123" s="30"/>
      <c r="AC123" s="30"/>
      <c r="AD123" s="30"/>
      <c r="AE123" s="30"/>
      <c r="AT123" s="14" t="s">
        <v>77</v>
      </c>
      <c r="AU123" s="14" t="s">
        <v>191</v>
      </c>
      <c r="BK123" s="192">
        <f>BK124+BK164</f>
        <v>0</v>
      </c>
    </row>
    <row r="124" spans="1:65" s="12" customFormat="1" ht="25.9" customHeight="1">
      <c r="B124" s="193"/>
      <c r="C124" s="194"/>
      <c r="D124" s="195" t="s">
        <v>77</v>
      </c>
      <c r="E124" s="196" t="s">
        <v>475</v>
      </c>
      <c r="F124" s="196" t="s">
        <v>476</v>
      </c>
      <c r="G124" s="194"/>
      <c r="H124" s="194"/>
      <c r="I124" s="197"/>
      <c r="J124" s="197"/>
      <c r="K124" s="198">
        <f>BK124</f>
        <v>0</v>
      </c>
      <c r="L124" s="194"/>
      <c r="M124" s="199"/>
      <c r="N124" s="200"/>
      <c r="O124" s="201"/>
      <c r="P124" s="201"/>
      <c r="Q124" s="202">
        <f>Q125</f>
        <v>0</v>
      </c>
      <c r="R124" s="202">
        <f>R125</f>
        <v>0</v>
      </c>
      <c r="S124" s="201"/>
      <c r="T124" s="203">
        <f>T125</f>
        <v>0</v>
      </c>
      <c r="U124" s="201"/>
      <c r="V124" s="203">
        <f>V125</f>
        <v>0</v>
      </c>
      <c r="W124" s="201"/>
      <c r="X124" s="203">
        <f>X125</f>
        <v>0</v>
      </c>
      <c r="Y124" s="204"/>
      <c r="AR124" s="205" t="s">
        <v>88</v>
      </c>
      <c r="AT124" s="206" t="s">
        <v>77</v>
      </c>
      <c r="AU124" s="206" t="s">
        <v>78</v>
      </c>
      <c r="AY124" s="205" t="s">
        <v>218</v>
      </c>
      <c r="BK124" s="207">
        <f>BK125</f>
        <v>0</v>
      </c>
    </row>
    <row r="125" spans="1:65" s="12" customFormat="1" ht="22.9" customHeight="1">
      <c r="B125" s="193"/>
      <c r="C125" s="194"/>
      <c r="D125" s="195" t="s">
        <v>77</v>
      </c>
      <c r="E125" s="237" t="s">
        <v>477</v>
      </c>
      <c r="F125" s="237" t="s">
        <v>478</v>
      </c>
      <c r="G125" s="194"/>
      <c r="H125" s="194"/>
      <c r="I125" s="197"/>
      <c r="J125" s="197"/>
      <c r="K125" s="238">
        <f>BK125</f>
        <v>0</v>
      </c>
      <c r="L125" s="194"/>
      <c r="M125" s="199"/>
      <c r="N125" s="200"/>
      <c r="O125" s="201"/>
      <c r="P125" s="201"/>
      <c r="Q125" s="202">
        <f>SUM(Q126:Q163)</f>
        <v>0</v>
      </c>
      <c r="R125" s="202">
        <f>SUM(R126:R163)</f>
        <v>0</v>
      </c>
      <c r="S125" s="201"/>
      <c r="T125" s="203">
        <f>SUM(T126:T163)</f>
        <v>0</v>
      </c>
      <c r="U125" s="201"/>
      <c r="V125" s="203">
        <f>SUM(V126:V163)</f>
        <v>0</v>
      </c>
      <c r="W125" s="201"/>
      <c r="X125" s="203">
        <f>SUM(X126:X163)</f>
        <v>0</v>
      </c>
      <c r="Y125" s="204"/>
      <c r="AR125" s="205" t="s">
        <v>88</v>
      </c>
      <c r="AT125" s="206" t="s">
        <v>77</v>
      </c>
      <c r="AU125" s="206" t="s">
        <v>86</v>
      </c>
      <c r="AY125" s="205" t="s">
        <v>218</v>
      </c>
      <c r="BK125" s="207">
        <f>SUM(BK126:BK163)</f>
        <v>0</v>
      </c>
    </row>
    <row r="126" spans="1:65" s="2" customFormat="1" ht="21.75" customHeight="1">
      <c r="A126" s="30"/>
      <c r="B126" s="31"/>
      <c r="C126" s="208" t="s">
        <v>86</v>
      </c>
      <c r="D126" s="208" t="s">
        <v>219</v>
      </c>
      <c r="E126" s="209" t="s">
        <v>727</v>
      </c>
      <c r="F126" s="210" t="s">
        <v>728</v>
      </c>
      <c r="G126" s="211" t="s">
        <v>486</v>
      </c>
      <c r="H126" s="212">
        <v>3</v>
      </c>
      <c r="I126" s="213"/>
      <c r="J126" s="213"/>
      <c r="K126" s="214">
        <f>ROUND(P126*H126,2)</f>
        <v>0</v>
      </c>
      <c r="L126" s="210" t="s">
        <v>223</v>
      </c>
      <c r="M126" s="35"/>
      <c r="N126" s="215" t="s">
        <v>1</v>
      </c>
      <c r="O126" s="216" t="s">
        <v>41</v>
      </c>
      <c r="P126" s="217">
        <f>I126+J126</f>
        <v>0</v>
      </c>
      <c r="Q126" s="217">
        <f>ROUND(I126*H126,2)</f>
        <v>0</v>
      </c>
      <c r="R126" s="217">
        <f>ROUND(J126*H126,2)</f>
        <v>0</v>
      </c>
      <c r="S126" s="66"/>
      <c r="T126" s="218">
        <f>S126*H126</f>
        <v>0</v>
      </c>
      <c r="U126" s="218">
        <v>0</v>
      </c>
      <c r="V126" s="218">
        <f>U126*H126</f>
        <v>0</v>
      </c>
      <c r="W126" s="218">
        <v>0</v>
      </c>
      <c r="X126" s="218">
        <f>W126*H126</f>
        <v>0</v>
      </c>
      <c r="Y126" s="219" t="s">
        <v>1</v>
      </c>
      <c r="Z126" s="30"/>
      <c r="AA126" s="30"/>
      <c r="AB126" s="30"/>
      <c r="AC126" s="30"/>
      <c r="AD126" s="30"/>
      <c r="AE126" s="30"/>
      <c r="AR126" s="220" t="s">
        <v>281</v>
      </c>
      <c r="AT126" s="220" t="s">
        <v>219</v>
      </c>
      <c r="AU126" s="220" t="s">
        <v>88</v>
      </c>
      <c r="AY126" s="14" t="s">
        <v>218</v>
      </c>
      <c r="BE126" s="221">
        <f>IF(O126="základní",K126,0)</f>
        <v>0</v>
      </c>
      <c r="BF126" s="221">
        <f>IF(O126="snížená",K126,0)</f>
        <v>0</v>
      </c>
      <c r="BG126" s="221">
        <f>IF(O126="zákl. přenesená",K126,0)</f>
        <v>0</v>
      </c>
      <c r="BH126" s="221">
        <f>IF(O126="sníž. přenesená",K126,0)</f>
        <v>0</v>
      </c>
      <c r="BI126" s="221">
        <f>IF(O126="nulová",K126,0)</f>
        <v>0</v>
      </c>
      <c r="BJ126" s="14" t="s">
        <v>86</v>
      </c>
      <c r="BK126" s="221">
        <f>ROUND(P126*H126,2)</f>
        <v>0</v>
      </c>
      <c r="BL126" s="14" t="s">
        <v>281</v>
      </c>
      <c r="BM126" s="220" t="s">
        <v>729</v>
      </c>
    </row>
    <row r="127" spans="1:65" s="2" customFormat="1" ht="29.25">
      <c r="A127" s="30"/>
      <c r="B127" s="31"/>
      <c r="C127" s="32"/>
      <c r="D127" s="222" t="s">
        <v>226</v>
      </c>
      <c r="E127" s="32"/>
      <c r="F127" s="223" t="s">
        <v>730</v>
      </c>
      <c r="G127" s="32"/>
      <c r="H127" s="32"/>
      <c r="I127" s="120"/>
      <c r="J127" s="120"/>
      <c r="K127" s="32"/>
      <c r="L127" s="32"/>
      <c r="M127" s="35"/>
      <c r="N127" s="224"/>
      <c r="O127" s="225"/>
      <c r="P127" s="66"/>
      <c r="Q127" s="66"/>
      <c r="R127" s="66"/>
      <c r="S127" s="66"/>
      <c r="T127" s="66"/>
      <c r="U127" s="66"/>
      <c r="V127" s="66"/>
      <c r="W127" s="66"/>
      <c r="X127" s="66"/>
      <c r="Y127" s="67"/>
      <c r="Z127" s="30"/>
      <c r="AA127" s="30"/>
      <c r="AB127" s="30"/>
      <c r="AC127" s="30"/>
      <c r="AD127" s="30"/>
      <c r="AE127" s="30"/>
      <c r="AT127" s="14" t="s">
        <v>226</v>
      </c>
      <c r="AU127" s="14" t="s">
        <v>88</v>
      </c>
    </row>
    <row r="128" spans="1:65" s="2" customFormat="1" ht="21.75" customHeight="1">
      <c r="A128" s="30"/>
      <c r="B128" s="31"/>
      <c r="C128" s="208" t="s">
        <v>88</v>
      </c>
      <c r="D128" s="208" t="s">
        <v>219</v>
      </c>
      <c r="E128" s="209" t="s">
        <v>628</v>
      </c>
      <c r="F128" s="210" t="s">
        <v>629</v>
      </c>
      <c r="G128" s="211" t="s">
        <v>486</v>
      </c>
      <c r="H128" s="212">
        <v>2</v>
      </c>
      <c r="I128" s="213"/>
      <c r="J128" s="213"/>
      <c r="K128" s="214">
        <f>ROUND(P128*H128,2)</f>
        <v>0</v>
      </c>
      <c r="L128" s="210" t="s">
        <v>223</v>
      </c>
      <c r="M128" s="35"/>
      <c r="N128" s="215" t="s">
        <v>1</v>
      </c>
      <c r="O128" s="216" t="s">
        <v>41</v>
      </c>
      <c r="P128" s="217">
        <f>I128+J128</f>
        <v>0</v>
      </c>
      <c r="Q128" s="217">
        <f>ROUND(I128*H128,2)</f>
        <v>0</v>
      </c>
      <c r="R128" s="217">
        <f>ROUND(J128*H128,2)</f>
        <v>0</v>
      </c>
      <c r="S128" s="66"/>
      <c r="T128" s="218">
        <f>S128*H128</f>
        <v>0</v>
      </c>
      <c r="U128" s="218">
        <v>0</v>
      </c>
      <c r="V128" s="218">
        <f>U128*H128</f>
        <v>0</v>
      </c>
      <c r="W128" s="218">
        <v>0</v>
      </c>
      <c r="X128" s="218">
        <f>W128*H128</f>
        <v>0</v>
      </c>
      <c r="Y128" s="219" t="s">
        <v>1</v>
      </c>
      <c r="Z128" s="30"/>
      <c r="AA128" s="30"/>
      <c r="AB128" s="30"/>
      <c r="AC128" s="30"/>
      <c r="AD128" s="30"/>
      <c r="AE128" s="30"/>
      <c r="AR128" s="220" t="s">
        <v>281</v>
      </c>
      <c r="AT128" s="220" t="s">
        <v>219</v>
      </c>
      <c r="AU128" s="220" t="s">
        <v>88</v>
      </c>
      <c r="AY128" s="14" t="s">
        <v>218</v>
      </c>
      <c r="BE128" s="221">
        <f>IF(O128="základní",K128,0)</f>
        <v>0</v>
      </c>
      <c r="BF128" s="221">
        <f>IF(O128="snížená",K128,0)</f>
        <v>0</v>
      </c>
      <c r="BG128" s="221">
        <f>IF(O128="zákl. přenesená",K128,0)</f>
        <v>0</v>
      </c>
      <c r="BH128" s="221">
        <f>IF(O128="sníž. přenesená",K128,0)</f>
        <v>0</v>
      </c>
      <c r="BI128" s="221">
        <f>IF(O128="nulová",K128,0)</f>
        <v>0</v>
      </c>
      <c r="BJ128" s="14" t="s">
        <v>86</v>
      </c>
      <c r="BK128" s="221">
        <f>ROUND(P128*H128,2)</f>
        <v>0</v>
      </c>
      <c r="BL128" s="14" t="s">
        <v>281</v>
      </c>
      <c r="BM128" s="220" t="s">
        <v>731</v>
      </c>
    </row>
    <row r="129" spans="1:65" s="2" customFormat="1" ht="19.5">
      <c r="A129" s="30"/>
      <c r="B129" s="31"/>
      <c r="C129" s="32"/>
      <c r="D129" s="222" t="s">
        <v>226</v>
      </c>
      <c r="E129" s="32"/>
      <c r="F129" s="223" t="s">
        <v>631</v>
      </c>
      <c r="G129" s="32"/>
      <c r="H129" s="32"/>
      <c r="I129" s="120"/>
      <c r="J129" s="120"/>
      <c r="K129" s="32"/>
      <c r="L129" s="32"/>
      <c r="M129" s="35"/>
      <c r="N129" s="224"/>
      <c r="O129" s="225"/>
      <c r="P129" s="66"/>
      <c r="Q129" s="66"/>
      <c r="R129" s="66"/>
      <c r="S129" s="66"/>
      <c r="T129" s="66"/>
      <c r="U129" s="66"/>
      <c r="V129" s="66"/>
      <c r="W129" s="66"/>
      <c r="X129" s="66"/>
      <c r="Y129" s="67"/>
      <c r="Z129" s="30"/>
      <c r="AA129" s="30"/>
      <c r="AB129" s="30"/>
      <c r="AC129" s="30"/>
      <c r="AD129" s="30"/>
      <c r="AE129" s="30"/>
      <c r="AT129" s="14" t="s">
        <v>226</v>
      </c>
      <c r="AU129" s="14" t="s">
        <v>88</v>
      </c>
    </row>
    <row r="130" spans="1:65" s="2" customFormat="1" ht="33" customHeight="1">
      <c r="A130" s="30"/>
      <c r="B130" s="31"/>
      <c r="C130" s="208" t="s">
        <v>231</v>
      </c>
      <c r="D130" s="208" t="s">
        <v>219</v>
      </c>
      <c r="E130" s="209" t="s">
        <v>632</v>
      </c>
      <c r="F130" s="210" t="s">
        <v>633</v>
      </c>
      <c r="G130" s="211" t="s">
        <v>222</v>
      </c>
      <c r="H130" s="212">
        <v>2</v>
      </c>
      <c r="I130" s="213"/>
      <c r="J130" s="213"/>
      <c r="K130" s="214">
        <f>ROUND(P130*H130,2)</f>
        <v>0</v>
      </c>
      <c r="L130" s="210" t="s">
        <v>223</v>
      </c>
      <c r="M130" s="35"/>
      <c r="N130" s="215" t="s">
        <v>1</v>
      </c>
      <c r="O130" s="216" t="s">
        <v>41</v>
      </c>
      <c r="P130" s="217">
        <f>I130+J130</f>
        <v>0</v>
      </c>
      <c r="Q130" s="217">
        <f>ROUND(I130*H130,2)</f>
        <v>0</v>
      </c>
      <c r="R130" s="217">
        <f>ROUND(J130*H130,2)</f>
        <v>0</v>
      </c>
      <c r="S130" s="66"/>
      <c r="T130" s="218">
        <f>S130*H130</f>
        <v>0</v>
      </c>
      <c r="U130" s="218">
        <v>0</v>
      </c>
      <c r="V130" s="218">
        <f>U130*H130</f>
        <v>0</v>
      </c>
      <c r="W130" s="218">
        <v>0</v>
      </c>
      <c r="X130" s="218">
        <f>W130*H130</f>
        <v>0</v>
      </c>
      <c r="Y130" s="219" t="s">
        <v>1</v>
      </c>
      <c r="Z130" s="30"/>
      <c r="AA130" s="30"/>
      <c r="AB130" s="30"/>
      <c r="AC130" s="30"/>
      <c r="AD130" s="30"/>
      <c r="AE130" s="30"/>
      <c r="AR130" s="220" t="s">
        <v>281</v>
      </c>
      <c r="AT130" s="220" t="s">
        <v>219</v>
      </c>
      <c r="AU130" s="220" t="s">
        <v>88</v>
      </c>
      <c r="AY130" s="14" t="s">
        <v>218</v>
      </c>
      <c r="BE130" s="221">
        <f>IF(O130="základní",K130,0)</f>
        <v>0</v>
      </c>
      <c r="BF130" s="221">
        <f>IF(O130="snížená",K130,0)</f>
        <v>0</v>
      </c>
      <c r="BG130" s="221">
        <f>IF(O130="zákl. přenesená",K130,0)</f>
        <v>0</v>
      </c>
      <c r="BH130" s="221">
        <f>IF(O130="sníž. přenesená",K130,0)</f>
        <v>0</v>
      </c>
      <c r="BI130" s="221">
        <f>IF(O130="nulová",K130,0)</f>
        <v>0</v>
      </c>
      <c r="BJ130" s="14" t="s">
        <v>86</v>
      </c>
      <c r="BK130" s="221">
        <f>ROUND(P130*H130,2)</f>
        <v>0</v>
      </c>
      <c r="BL130" s="14" t="s">
        <v>281</v>
      </c>
      <c r="BM130" s="220" t="s">
        <v>732</v>
      </c>
    </row>
    <row r="131" spans="1:65" s="2" customFormat="1" ht="48.75">
      <c r="A131" s="30"/>
      <c r="B131" s="31"/>
      <c r="C131" s="32"/>
      <c r="D131" s="222" t="s">
        <v>226</v>
      </c>
      <c r="E131" s="32"/>
      <c r="F131" s="223" t="s">
        <v>635</v>
      </c>
      <c r="G131" s="32"/>
      <c r="H131" s="32"/>
      <c r="I131" s="120"/>
      <c r="J131" s="120"/>
      <c r="K131" s="32"/>
      <c r="L131" s="32"/>
      <c r="M131" s="35"/>
      <c r="N131" s="224"/>
      <c r="O131" s="225"/>
      <c r="P131" s="66"/>
      <c r="Q131" s="66"/>
      <c r="R131" s="66"/>
      <c r="S131" s="66"/>
      <c r="T131" s="66"/>
      <c r="U131" s="66"/>
      <c r="V131" s="66"/>
      <c r="W131" s="66"/>
      <c r="X131" s="66"/>
      <c r="Y131" s="67"/>
      <c r="Z131" s="30"/>
      <c r="AA131" s="30"/>
      <c r="AB131" s="30"/>
      <c r="AC131" s="30"/>
      <c r="AD131" s="30"/>
      <c r="AE131" s="30"/>
      <c r="AT131" s="14" t="s">
        <v>226</v>
      </c>
      <c r="AU131" s="14" t="s">
        <v>88</v>
      </c>
    </row>
    <row r="132" spans="1:65" s="2" customFormat="1" ht="21.75" customHeight="1">
      <c r="A132" s="30"/>
      <c r="B132" s="31"/>
      <c r="C132" s="208" t="s">
        <v>224</v>
      </c>
      <c r="D132" s="208" t="s">
        <v>219</v>
      </c>
      <c r="E132" s="209" t="s">
        <v>733</v>
      </c>
      <c r="F132" s="210" t="s">
        <v>734</v>
      </c>
      <c r="G132" s="211" t="s">
        <v>222</v>
      </c>
      <c r="H132" s="212">
        <v>2</v>
      </c>
      <c r="I132" s="213"/>
      <c r="J132" s="213"/>
      <c r="K132" s="214">
        <f>ROUND(P132*H132,2)</f>
        <v>0</v>
      </c>
      <c r="L132" s="210" t="s">
        <v>223</v>
      </c>
      <c r="M132" s="35"/>
      <c r="N132" s="215" t="s">
        <v>1</v>
      </c>
      <c r="O132" s="216" t="s">
        <v>41</v>
      </c>
      <c r="P132" s="217">
        <f>I132+J132</f>
        <v>0</v>
      </c>
      <c r="Q132" s="217">
        <f>ROUND(I132*H132,2)</f>
        <v>0</v>
      </c>
      <c r="R132" s="217">
        <f>ROUND(J132*H132,2)</f>
        <v>0</v>
      </c>
      <c r="S132" s="66"/>
      <c r="T132" s="218">
        <f>S132*H132</f>
        <v>0</v>
      </c>
      <c r="U132" s="218">
        <v>0</v>
      </c>
      <c r="V132" s="218">
        <f>U132*H132</f>
        <v>0</v>
      </c>
      <c r="W132" s="218">
        <v>0</v>
      </c>
      <c r="X132" s="218">
        <f>W132*H132</f>
        <v>0</v>
      </c>
      <c r="Y132" s="219" t="s">
        <v>1</v>
      </c>
      <c r="Z132" s="30"/>
      <c r="AA132" s="30"/>
      <c r="AB132" s="30"/>
      <c r="AC132" s="30"/>
      <c r="AD132" s="30"/>
      <c r="AE132" s="30"/>
      <c r="AR132" s="220" t="s">
        <v>281</v>
      </c>
      <c r="AT132" s="220" t="s">
        <v>219</v>
      </c>
      <c r="AU132" s="220" t="s">
        <v>88</v>
      </c>
      <c r="AY132" s="14" t="s">
        <v>218</v>
      </c>
      <c r="BE132" s="221">
        <f>IF(O132="základní",K132,0)</f>
        <v>0</v>
      </c>
      <c r="BF132" s="221">
        <f>IF(O132="snížená",K132,0)</f>
        <v>0</v>
      </c>
      <c r="BG132" s="221">
        <f>IF(O132="zákl. přenesená",K132,0)</f>
        <v>0</v>
      </c>
      <c r="BH132" s="221">
        <f>IF(O132="sníž. přenesená",K132,0)</f>
        <v>0</v>
      </c>
      <c r="BI132" s="221">
        <f>IF(O132="nulová",K132,0)</f>
        <v>0</v>
      </c>
      <c r="BJ132" s="14" t="s">
        <v>86</v>
      </c>
      <c r="BK132" s="221">
        <f>ROUND(P132*H132,2)</f>
        <v>0</v>
      </c>
      <c r="BL132" s="14" t="s">
        <v>281</v>
      </c>
      <c r="BM132" s="220" t="s">
        <v>735</v>
      </c>
    </row>
    <row r="133" spans="1:65" s="2" customFormat="1" ht="11.25">
      <c r="A133" s="30"/>
      <c r="B133" s="31"/>
      <c r="C133" s="32"/>
      <c r="D133" s="222" t="s">
        <v>226</v>
      </c>
      <c r="E133" s="32"/>
      <c r="F133" s="223" t="s">
        <v>734</v>
      </c>
      <c r="G133" s="32"/>
      <c r="H133" s="32"/>
      <c r="I133" s="120"/>
      <c r="J133" s="120"/>
      <c r="K133" s="32"/>
      <c r="L133" s="32"/>
      <c r="M133" s="35"/>
      <c r="N133" s="224"/>
      <c r="O133" s="225"/>
      <c r="P133" s="66"/>
      <c r="Q133" s="66"/>
      <c r="R133" s="66"/>
      <c r="S133" s="66"/>
      <c r="T133" s="66"/>
      <c r="U133" s="66"/>
      <c r="V133" s="66"/>
      <c r="W133" s="66"/>
      <c r="X133" s="66"/>
      <c r="Y133" s="67"/>
      <c r="Z133" s="30"/>
      <c r="AA133" s="30"/>
      <c r="AB133" s="30"/>
      <c r="AC133" s="30"/>
      <c r="AD133" s="30"/>
      <c r="AE133" s="30"/>
      <c r="AT133" s="14" t="s">
        <v>226</v>
      </c>
      <c r="AU133" s="14" t="s">
        <v>88</v>
      </c>
    </row>
    <row r="134" spans="1:65" s="2" customFormat="1" ht="21.75" customHeight="1">
      <c r="A134" s="30"/>
      <c r="B134" s="31"/>
      <c r="C134" s="208" t="s">
        <v>246</v>
      </c>
      <c r="D134" s="208" t="s">
        <v>219</v>
      </c>
      <c r="E134" s="209" t="s">
        <v>736</v>
      </c>
      <c r="F134" s="210" t="s">
        <v>737</v>
      </c>
      <c r="G134" s="211" t="s">
        <v>222</v>
      </c>
      <c r="H134" s="212">
        <v>1</v>
      </c>
      <c r="I134" s="213"/>
      <c r="J134" s="213"/>
      <c r="K134" s="214">
        <f>ROUND(P134*H134,2)</f>
        <v>0</v>
      </c>
      <c r="L134" s="210" t="s">
        <v>223</v>
      </c>
      <c r="M134" s="35"/>
      <c r="N134" s="215" t="s">
        <v>1</v>
      </c>
      <c r="O134" s="216" t="s">
        <v>41</v>
      </c>
      <c r="P134" s="217">
        <f>I134+J134</f>
        <v>0</v>
      </c>
      <c r="Q134" s="217">
        <f>ROUND(I134*H134,2)</f>
        <v>0</v>
      </c>
      <c r="R134" s="217">
        <f>ROUND(J134*H134,2)</f>
        <v>0</v>
      </c>
      <c r="S134" s="66"/>
      <c r="T134" s="218">
        <f>S134*H134</f>
        <v>0</v>
      </c>
      <c r="U134" s="218">
        <v>0</v>
      </c>
      <c r="V134" s="218">
        <f>U134*H134</f>
        <v>0</v>
      </c>
      <c r="W134" s="218">
        <v>0</v>
      </c>
      <c r="X134" s="218">
        <f>W134*H134</f>
        <v>0</v>
      </c>
      <c r="Y134" s="219" t="s">
        <v>1</v>
      </c>
      <c r="Z134" s="30"/>
      <c r="AA134" s="30"/>
      <c r="AB134" s="30"/>
      <c r="AC134" s="30"/>
      <c r="AD134" s="30"/>
      <c r="AE134" s="30"/>
      <c r="AR134" s="220" t="s">
        <v>281</v>
      </c>
      <c r="AT134" s="220" t="s">
        <v>219</v>
      </c>
      <c r="AU134" s="220" t="s">
        <v>88</v>
      </c>
      <c r="AY134" s="14" t="s">
        <v>218</v>
      </c>
      <c r="BE134" s="221">
        <f>IF(O134="základní",K134,0)</f>
        <v>0</v>
      </c>
      <c r="BF134" s="221">
        <f>IF(O134="snížená",K134,0)</f>
        <v>0</v>
      </c>
      <c r="BG134" s="221">
        <f>IF(O134="zákl. přenesená",K134,0)</f>
        <v>0</v>
      </c>
      <c r="BH134" s="221">
        <f>IF(O134="sníž. přenesená",K134,0)</f>
        <v>0</v>
      </c>
      <c r="BI134" s="221">
        <f>IF(O134="nulová",K134,0)</f>
        <v>0</v>
      </c>
      <c r="BJ134" s="14" t="s">
        <v>86</v>
      </c>
      <c r="BK134" s="221">
        <f>ROUND(P134*H134,2)</f>
        <v>0</v>
      </c>
      <c r="BL134" s="14" t="s">
        <v>281</v>
      </c>
      <c r="BM134" s="220" t="s">
        <v>738</v>
      </c>
    </row>
    <row r="135" spans="1:65" s="2" customFormat="1" ht="19.5">
      <c r="A135" s="30"/>
      <c r="B135" s="31"/>
      <c r="C135" s="32"/>
      <c r="D135" s="222" t="s">
        <v>226</v>
      </c>
      <c r="E135" s="32"/>
      <c r="F135" s="223" t="s">
        <v>739</v>
      </c>
      <c r="G135" s="32"/>
      <c r="H135" s="32"/>
      <c r="I135" s="120"/>
      <c r="J135" s="120"/>
      <c r="K135" s="32"/>
      <c r="L135" s="32"/>
      <c r="M135" s="35"/>
      <c r="N135" s="224"/>
      <c r="O135" s="225"/>
      <c r="P135" s="66"/>
      <c r="Q135" s="66"/>
      <c r="R135" s="66"/>
      <c r="S135" s="66"/>
      <c r="T135" s="66"/>
      <c r="U135" s="66"/>
      <c r="V135" s="66"/>
      <c r="W135" s="66"/>
      <c r="X135" s="66"/>
      <c r="Y135" s="67"/>
      <c r="Z135" s="30"/>
      <c r="AA135" s="30"/>
      <c r="AB135" s="30"/>
      <c r="AC135" s="30"/>
      <c r="AD135" s="30"/>
      <c r="AE135" s="30"/>
      <c r="AT135" s="14" t="s">
        <v>226</v>
      </c>
      <c r="AU135" s="14" t="s">
        <v>88</v>
      </c>
    </row>
    <row r="136" spans="1:65" s="2" customFormat="1" ht="21.75" customHeight="1">
      <c r="A136" s="30"/>
      <c r="B136" s="31"/>
      <c r="C136" s="208" t="s">
        <v>254</v>
      </c>
      <c r="D136" s="208" t="s">
        <v>219</v>
      </c>
      <c r="E136" s="209" t="s">
        <v>740</v>
      </c>
      <c r="F136" s="210" t="s">
        <v>741</v>
      </c>
      <c r="G136" s="211" t="s">
        <v>222</v>
      </c>
      <c r="H136" s="212">
        <v>1</v>
      </c>
      <c r="I136" s="213"/>
      <c r="J136" s="213"/>
      <c r="K136" s="214">
        <f>ROUND(P136*H136,2)</f>
        <v>0</v>
      </c>
      <c r="L136" s="210" t="s">
        <v>223</v>
      </c>
      <c r="M136" s="35"/>
      <c r="N136" s="215" t="s">
        <v>1</v>
      </c>
      <c r="O136" s="216" t="s">
        <v>41</v>
      </c>
      <c r="P136" s="217">
        <f>I136+J136</f>
        <v>0</v>
      </c>
      <c r="Q136" s="217">
        <f>ROUND(I136*H136,2)</f>
        <v>0</v>
      </c>
      <c r="R136" s="217">
        <f>ROUND(J136*H136,2)</f>
        <v>0</v>
      </c>
      <c r="S136" s="66"/>
      <c r="T136" s="218">
        <f>S136*H136</f>
        <v>0</v>
      </c>
      <c r="U136" s="218">
        <v>0</v>
      </c>
      <c r="V136" s="218">
        <f>U136*H136</f>
        <v>0</v>
      </c>
      <c r="W136" s="218">
        <v>0</v>
      </c>
      <c r="X136" s="218">
        <f>W136*H136</f>
        <v>0</v>
      </c>
      <c r="Y136" s="219" t="s">
        <v>1</v>
      </c>
      <c r="Z136" s="30"/>
      <c r="AA136" s="30"/>
      <c r="AB136" s="30"/>
      <c r="AC136" s="30"/>
      <c r="AD136" s="30"/>
      <c r="AE136" s="30"/>
      <c r="AR136" s="220" t="s">
        <v>281</v>
      </c>
      <c r="AT136" s="220" t="s">
        <v>219</v>
      </c>
      <c r="AU136" s="220" t="s">
        <v>88</v>
      </c>
      <c r="AY136" s="14" t="s">
        <v>218</v>
      </c>
      <c r="BE136" s="221">
        <f>IF(O136="základní",K136,0)</f>
        <v>0</v>
      </c>
      <c r="BF136" s="221">
        <f>IF(O136="snížená",K136,0)</f>
        <v>0</v>
      </c>
      <c r="BG136" s="221">
        <f>IF(O136="zákl. přenesená",K136,0)</f>
        <v>0</v>
      </c>
      <c r="BH136" s="221">
        <f>IF(O136="sníž. přenesená",K136,0)</f>
        <v>0</v>
      </c>
      <c r="BI136" s="221">
        <f>IF(O136="nulová",K136,0)</f>
        <v>0</v>
      </c>
      <c r="BJ136" s="14" t="s">
        <v>86</v>
      </c>
      <c r="BK136" s="221">
        <f>ROUND(P136*H136,2)</f>
        <v>0</v>
      </c>
      <c r="BL136" s="14" t="s">
        <v>281</v>
      </c>
      <c r="BM136" s="220" t="s">
        <v>742</v>
      </c>
    </row>
    <row r="137" spans="1:65" s="2" customFormat="1" ht="19.5">
      <c r="A137" s="30"/>
      <c r="B137" s="31"/>
      <c r="C137" s="32"/>
      <c r="D137" s="222" t="s">
        <v>226</v>
      </c>
      <c r="E137" s="32"/>
      <c r="F137" s="223" t="s">
        <v>743</v>
      </c>
      <c r="G137" s="32"/>
      <c r="H137" s="32"/>
      <c r="I137" s="120"/>
      <c r="J137" s="120"/>
      <c r="K137" s="32"/>
      <c r="L137" s="32"/>
      <c r="M137" s="35"/>
      <c r="N137" s="224"/>
      <c r="O137" s="225"/>
      <c r="P137" s="66"/>
      <c r="Q137" s="66"/>
      <c r="R137" s="66"/>
      <c r="S137" s="66"/>
      <c r="T137" s="66"/>
      <c r="U137" s="66"/>
      <c r="V137" s="66"/>
      <c r="W137" s="66"/>
      <c r="X137" s="66"/>
      <c r="Y137" s="67"/>
      <c r="Z137" s="30"/>
      <c r="AA137" s="30"/>
      <c r="AB137" s="30"/>
      <c r="AC137" s="30"/>
      <c r="AD137" s="30"/>
      <c r="AE137" s="30"/>
      <c r="AT137" s="14" t="s">
        <v>226</v>
      </c>
      <c r="AU137" s="14" t="s">
        <v>88</v>
      </c>
    </row>
    <row r="138" spans="1:65" s="2" customFormat="1" ht="21.75" customHeight="1">
      <c r="A138" s="30"/>
      <c r="B138" s="31"/>
      <c r="C138" s="208" t="s">
        <v>257</v>
      </c>
      <c r="D138" s="208" t="s">
        <v>219</v>
      </c>
      <c r="E138" s="209" t="s">
        <v>744</v>
      </c>
      <c r="F138" s="210" t="s">
        <v>745</v>
      </c>
      <c r="G138" s="211" t="s">
        <v>222</v>
      </c>
      <c r="H138" s="212">
        <v>1</v>
      </c>
      <c r="I138" s="213"/>
      <c r="J138" s="213"/>
      <c r="K138" s="214">
        <f>ROUND(P138*H138,2)</f>
        <v>0</v>
      </c>
      <c r="L138" s="210" t="s">
        <v>223</v>
      </c>
      <c r="M138" s="35"/>
      <c r="N138" s="215" t="s">
        <v>1</v>
      </c>
      <c r="O138" s="216" t="s">
        <v>41</v>
      </c>
      <c r="P138" s="217">
        <f>I138+J138</f>
        <v>0</v>
      </c>
      <c r="Q138" s="217">
        <f>ROUND(I138*H138,2)</f>
        <v>0</v>
      </c>
      <c r="R138" s="217">
        <f>ROUND(J138*H138,2)</f>
        <v>0</v>
      </c>
      <c r="S138" s="66"/>
      <c r="T138" s="218">
        <f>S138*H138</f>
        <v>0</v>
      </c>
      <c r="U138" s="218">
        <v>0</v>
      </c>
      <c r="V138" s="218">
        <f>U138*H138</f>
        <v>0</v>
      </c>
      <c r="W138" s="218">
        <v>0</v>
      </c>
      <c r="X138" s="218">
        <f>W138*H138</f>
        <v>0</v>
      </c>
      <c r="Y138" s="219" t="s">
        <v>1</v>
      </c>
      <c r="Z138" s="30"/>
      <c r="AA138" s="30"/>
      <c r="AB138" s="30"/>
      <c r="AC138" s="30"/>
      <c r="AD138" s="30"/>
      <c r="AE138" s="30"/>
      <c r="AR138" s="220" t="s">
        <v>281</v>
      </c>
      <c r="AT138" s="220" t="s">
        <v>219</v>
      </c>
      <c r="AU138" s="220" t="s">
        <v>88</v>
      </c>
      <c r="AY138" s="14" t="s">
        <v>218</v>
      </c>
      <c r="BE138" s="221">
        <f>IF(O138="základní",K138,0)</f>
        <v>0</v>
      </c>
      <c r="BF138" s="221">
        <f>IF(O138="snížená",K138,0)</f>
        <v>0</v>
      </c>
      <c r="BG138" s="221">
        <f>IF(O138="zákl. přenesená",K138,0)</f>
        <v>0</v>
      </c>
      <c r="BH138" s="221">
        <f>IF(O138="sníž. přenesená",K138,0)</f>
        <v>0</v>
      </c>
      <c r="BI138" s="221">
        <f>IF(O138="nulová",K138,0)</f>
        <v>0</v>
      </c>
      <c r="BJ138" s="14" t="s">
        <v>86</v>
      </c>
      <c r="BK138" s="221">
        <f>ROUND(P138*H138,2)</f>
        <v>0</v>
      </c>
      <c r="BL138" s="14" t="s">
        <v>281</v>
      </c>
      <c r="BM138" s="220" t="s">
        <v>746</v>
      </c>
    </row>
    <row r="139" spans="1:65" s="2" customFormat="1" ht="11.25">
      <c r="A139" s="30"/>
      <c r="B139" s="31"/>
      <c r="C139" s="32"/>
      <c r="D139" s="222" t="s">
        <v>226</v>
      </c>
      <c r="E139" s="32"/>
      <c r="F139" s="223" t="s">
        <v>745</v>
      </c>
      <c r="G139" s="32"/>
      <c r="H139" s="32"/>
      <c r="I139" s="120"/>
      <c r="J139" s="120"/>
      <c r="K139" s="32"/>
      <c r="L139" s="32"/>
      <c r="M139" s="35"/>
      <c r="N139" s="224"/>
      <c r="O139" s="225"/>
      <c r="P139" s="66"/>
      <c r="Q139" s="66"/>
      <c r="R139" s="66"/>
      <c r="S139" s="66"/>
      <c r="T139" s="66"/>
      <c r="U139" s="66"/>
      <c r="V139" s="66"/>
      <c r="W139" s="66"/>
      <c r="X139" s="66"/>
      <c r="Y139" s="67"/>
      <c r="Z139" s="30"/>
      <c r="AA139" s="30"/>
      <c r="AB139" s="30"/>
      <c r="AC139" s="30"/>
      <c r="AD139" s="30"/>
      <c r="AE139" s="30"/>
      <c r="AT139" s="14" t="s">
        <v>226</v>
      </c>
      <c r="AU139" s="14" t="s">
        <v>88</v>
      </c>
    </row>
    <row r="140" spans="1:65" s="2" customFormat="1" ht="21.75" customHeight="1">
      <c r="A140" s="30"/>
      <c r="B140" s="31"/>
      <c r="C140" s="208" t="s">
        <v>235</v>
      </c>
      <c r="D140" s="208" t="s">
        <v>219</v>
      </c>
      <c r="E140" s="209" t="s">
        <v>747</v>
      </c>
      <c r="F140" s="210" t="s">
        <v>748</v>
      </c>
      <c r="G140" s="211" t="s">
        <v>222</v>
      </c>
      <c r="H140" s="212">
        <v>1</v>
      </c>
      <c r="I140" s="213"/>
      <c r="J140" s="213"/>
      <c r="K140" s="214">
        <f>ROUND(P140*H140,2)</f>
        <v>0</v>
      </c>
      <c r="L140" s="210" t="s">
        <v>223</v>
      </c>
      <c r="M140" s="35"/>
      <c r="N140" s="215" t="s">
        <v>1</v>
      </c>
      <c r="O140" s="216" t="s">
        <v>41</v>
      </c>
      <c r="P140" s="217">
        <f>I140+J140</f>
        <v>0</v>
      </c>
      <c r="Q140" s="217">
        <f>ROUND(I140*H140,2)</f>
        <v>0</v>
      </c>
      <c r="R140" s="217">
        <f>ROUND(J140*H140,2)</f>
        <v>0</v>
      </c>
      <c r="S140" s="66"/>
      <c r="T140" s="218">
        <f>S140*H140</f>
        <v>0</v>
      </c>
      <c r="U140" s="218">
        <v>0</v>
      </c>
      <c r="V140" s="218">
        <f>U140*H140</f>
        <v>0</v>
      </c>
      <c r="W140" s="218">
        <v>0</v>
      </c>
      <c r="X140" s="218">
        <f>W140*H140</f>
        <v>0</v>
      </c>
      <c r="Y140" s="219" t="s">
        <v>1</v>
      </c>
      <c r="Z140" s="30"/>
      <c r="AA140" s="30"/>
      <c r="AB140" s="30"/>
      <c r="AC140" s="30"/>
      <c r="AD140" s="30"/>
      <c r="AE140" s="30"/>
      <c r="AR140" s="220" t="s">
        <v>281</v>
      </c>
      <c r="AT140" s="220" t="s">
        <v>219</v>
      </c>
      <c r="AU140" s="220" t="s">
        <v>88</v>
      </c>
      <c r="AY140" s="14" t="s">
        <v>218</v>
      </c>
      <c r="BE140" s="221">
        <f>IF(O140="základní",K140,0)</f>
        <v>0</v>
      </c>
      <c r="BF140" s="221">
        <f>IF(O140="snížená",K140,0)</f>
        <v>0</v>
      </c>
      <c r="BG140" s="221">
        <f>IF(O140="zákl. přenesená",K140,0)</f>
        <v>0</v>
      </c>
      <c r="BH140" s="221">
        <f>IF(O140="sníž. přenesená",K140,0)</f>
        <v>0</v>
      </c>
      <c r="BI140" s="221">
        <f>IF(O140="nulová",K140,0)</f>
        <v>0</v>
      </c>
      <c r="BJ140" s="14" t="s">
        <v>86</v>
      </c>
      <c r="BK140" s="221">
        <f>ROUND(P140*H140,2)</f>
        <v>0</v>
      </c>
      <c r="BL140" s="14" t="s">
        <v>281</v>
      </c>
      <c r="BM140" s="220" t="s">
        <v>749</v>
      </c>
    </row>
    <row r="141" spans="1:65" s="2" customFormat="1" ht="19.5">
      <c r="A141" s="30"/>
      <c r="B141" s="31"/>
      <c r="C141" s="32"/>
      <c r="D141" s="222" t="s">
        <v>226</v>
      </c>
      <c r="E141" s="32"/>
      <c r="F141" s="223" t="s">
        <v>748</v>
      </c>
      <c r="G141" s="32"/>
      <c r="H141" s="32"/>
      <c r="I141" s="120"/>
      <c r="J141" s="120"/>
      <c r="K141" s="32"/>
      <c r="L141" s="32"/>
      <c r="M141" s="35"/>
      <c r="N141" s="224"/>
      <c r="O141" s="225"/>
      <c r="P141" s="66"/>
      <c r="Q141" s="66"/>
      <c r="R141" s="66"/>
      <c r="S141" s="66"/>
      <c r="T141" s="66"/>
      <c r="U141" s="66"/>
      <c r="V141" s="66"/>
      <c r="W141" s="66"/>
      <c r="X141" s="66"/>
      <c r="Y141" s="67"/>
      <c r="Z141" s="30"/>
      <c r="AA141" s="30"/>
      <c r="AB141" s="30"/>
      <c r="AC141" s="30"/>
      <c r="AD141" s="30"/>
      <c r="AE141" s="30"/>
      <c r="AT141" s="14" t="s">
        <v>226</v>
      </c>
      <c r="AU141" s="14" t="s">
        <v>88</v>
      </c>
    </row>
    <row r="142" spans="1:65" s="2" customFormat="1" ht="21.75" customHeight="1">
      <c r="A142" s="30"/>
      <c r="B142" s="31"/>
      <c r="C142" s="208" t="s">
        <v>265</v>
      </c>
      <c r="D142" s="208" t="s">
        <v>219</v>
      </c>
      <c r="E142" s="209" t="s">
        <v>750</v>
      </c>
      <c r="F142" s="210" t="s">
        <v>751</v>
      </c>
      <c r="G142" s="211" t="s">
        <v>222</v>
      </c>
      <c r="H142" s="212">
        <v>1</v>
      </c>
      <c r="I142" s="213"/>
      <c r="J142" s="213"/>
      <c r="K142" s="214">
        <f>ROUND(P142*H142,2)</f>
        <v>0</v>
      </c>
      <c r="L142" s="210" t="s">
        <v>223</v>
      </c>
      <c r="M142" s="35"/>
      <c r="N142" s="215" t="s">
        <v>1</v>
      </c>
      <c r="O142" s="216" t="s">
        <v>41</v>
      </c>
      <c r="P142" s="217">
        <f>I142+J142</f>
        <v>0</v>
      </c>
      <c r="Q142" s="217">
        <f>ROUND(I142*H142,2)</f>
        <v>0</v>
      </c>
      <c r="R142" s="217">
        <f>ROUND(J142*H142,2)</f>
        <v>0</v>
      </c>
      <c r="S142" s="66"/>
      <c r="T142" s="218">
        <f>S142*H142</f>
        <v>0</v>
      </c>
      <c r="U142" s="218">
        <v>0</v>
      </c>
      <c r="V142" s="218">
        <f>U142*H142</f>
        <v>0</v>
      </c>
      <c r="W142" s="218">
        <v>0</v>
      </c>
      <c r="X142" s="218">
        <f>W142*H142</f>
        <v>0</v>
      </c>
      <c r="Y142" s="219" t="s">
        <v>1</v>
      </c>
      <c r="Z142" s="30"/>
      <c r="AA142" s="30"/>
      <c r="AB142" s="30"/>
      <c r="AC142" s="30"/>
      <c r="AD142" s="30"/>
      <c r="AE142" s="30"/>
      <c r="AR142" s="220" t="s">
        <v>281</v>
      </c>
      <c r="AT142" s="220" t="s">
        <v>219</v>
      </c>
      <c r="AU142" s="220" t="s">
        <v>88</v>
      </c>
      <c r="AY142" s="14" t="s">
        <v>218</v>
      </c>
      <c r="BE142" s="221">
        <f>IF(O142="základní",K142,0)</f>
        <v>0</v>
      </c>
      <c r="BF142" s="221">
        <f>IF(O142="snížená",K142,0)</f>
        <v>0</v>
      </c>
      <c r="BG142" s="221">
        <f>IF(O142="zákl. přenesená",K142,0)</f>
        <v>0</v>
      </c>
      <c r="BH142" s="221">
        <f>IF(O142="sníž. přenesená",K142,0)</f>
        <v>0</v>
      </c>
      <c r="BI142" s="221">
        <f>IF(O142="nulová",K142,0)</f>
        <v>0</v>
      </c>
      <c r="BJ142" s="14" t="s">
        <v>86</v>
      </c>
      <c r="BK142" s="221">
        <f>ROUND(P142*H142,2)</f>
        <v>0</v>
      </c>
      <c r="BL142" s="14" t="s">
        <v>281</v>
      </c>
      <c r="BM142" s="220" t="s">
        <v>752</v>
      </c>
    </row>
    <row r="143" spans="1:65" s="2" customFormat="1" ht="19.5">
      <c r="A143" s="30"/>
      <c r="B143" s="31"/>
      <c r="C143" s="32"/>
      <c r="D143" s="222" t="s">
        <v>226</v>
      </c>
      <c r="E143" s="32"/>
      <c r="F143" s="223" t="s">
        <v>751</v>
      </c>
      <c r="G143" s="32"/>
      <c r="H143" s="32"/>
      <c r="I143" s="120"/>
      <c r="J143" s="120"/>
      <c r="K143" s="32"/>
      <c r="L143" s="32"/>
      <c r="M143" s="35"/>
      <c r="N143" s="224"/>
      <c r="O143" s="225"/>
      <c r="P143" s="66"/>
      <c r="Q143" s="66"/>
      <c r="R143" s="66"/>
      <c r="S143" s="66"/>
      <c r="T143" s="66"/>
      <c r="U143" s="66"/>
      <c r="V143" s="66"/>
      <c r="W143" s="66"/>
      <c r="X143" s="66"/>
      <c r="Y143" s="67"/>
      <c r="Z143" s="30"/>
      <c r="AA143" s="30"/>
      <c r="AB143" s="30"/>
      <c r="AC143" s="30"/>
      <c r="AD143" s="30"/>
      <c r="AE143" s="30"/>
      <c r="AT143" s="14" t="s">
        <v>226</v>
      </c>
      <c r="AU143" s="14" t="s">
        <v>88</v>
      </c>
    </row>
    <row r="144" spans="1:65" s="2" customFormat="1" ht="21.75" customHeight="1">
      <c r="A144" s="30"/>
      <c r="B144" s="31"/>
      <c r="C144" s="208" t="s">
        <v>267</v>
      </c>
      <c r="D144" s="208" t="s">
        <v>219</v>
      </c>
      <c r="E144" s="209" t="s">
        <v>753</v>
      </c>
      <c r="F144" s="210" t="s">
        <v>754</v>
      </c>
      <c r="G144" s="211" t="s">
        <v>222</v>
      </c>
      <c r="H144" s="212">
        <v>1</v>
      </c>
      <c r="I144" s="213"/>
      <c r="J144" s="213"/>
      <c r="K144" s="214">
        <f>ROUND(P144*H144,2)</f>
        <v>0</v>
      </c>
      <c r="L144" s="210" t="s">
        <v>223</v>
      </c>
      <c r="M144" s="35"/>
      <c r="N144" s="215" t="s">
        <v>1</v>
      </c>
      <c r="O144" s="216" t="s">
        <v>41</v>
      </c>
      <c r="P144" s="217">
        <f>I144+J144</f>
        <v>0</v>
      </c>
      <c r="Q144" s="217">
        <f>ROUND(I144*H144,2)</f>
        <v>0</v>
      </c>
      <c r="R144" s="217">
        <f>ROUND(J144*H144,2)</f>
        <v>0</v>
      </c>
      <c r="S144" s="66"/>
      <c r="T144" s="218">
        <f>S144*H144</f>
        <v>0</v>
      </c>
      <c r="U144" s="218">
        <v>0</v>
      </c>
      <c r="V144" s="218">
        <f>U144*H144</f>
        <v>0</v>
      </c>
      <c r="W144" s="218">
        <v>0</v>
      </c>
      <c r="X144" s="218">
        <f>W144*H144</f>
        <v>0</v>
      </c>
      <c r="Y144" s="219" t="s">
        <v>1</v>
      </c>
      <c r="Z144" s="30"/>
      <c r="AA144" s="30"/>
      <c r="AB144" s="30"/>
      <c r="AC144" s="30"/>
      <c r="AD144" s="30"/>
      <c r="AE144" s="30"/>
      <c r="AR144" s="220" t="s">
        <v>281</v>
      </c>
      <c r="AT144" s="220" t="s">
        <v>219</v>
      </c>
      <c r="AU144" s="220" t="s">
        <v>88</v>
      </c>
      <c r="AY144" s="14" t="s">
        <v>218</v>
      </c>
      <c r="BE144" s="221">
        <f>IF(O144="základní",K144,0)</f>
        <v>0</v>
      </c>
      <c r="BF144" s="221">
        <f>IF(O144="snížená",K144,0)</f>
        <v>0</v>
      </c>
      <c r="BG144" s="221">
        <f>IF(O144="zákl. přenesená",K144,0)</f>
        <v>0</v>
      </c>
      <c r="BH144" s="221">
        <f>IF(O144="sníž. přenesená",K144,0)</f>
        <v>0</v>
      </c>
      <c r="BI144" s="221">
        <f>IF(O144="nulová",K144,0)</f>
        <v>0</v>
      </c>
      <c r="BJ144" s="14" t="s">
        <v>86</v>
      </c>
      <c r="BK144" s="221">
        <f>ROUND(P144*H144,2)</f>
        <v>0</v>
      </c>
      <c r="BL144" s="14" t="s">
        <v>281</v>
      </c>
      <c r="BM144" s="220" t="s">
        <v>755</v>
      </c>
    </row>
    <row r="145" spans="1:65" s="2" customFormat="1" ht="19.5">
      <c r="A145" s="30"/>
      <c r="B145" s="31"/>
      <c r="C145" s="32"/>
      <c r="D145" s="222" t="s">
        <v>226</v>
      </c>
      <c r="E145" s="32"/>
      <c r="F145" s="223" t="s">
        <v>754</v>
      </c>
      <c r="G145" s="32"/>
      <c r="H145" s="32"/>
      <c r="I145" s="120"/>
      <c r="J145" s="120"/>
      <c r="K145" s="32"/>
      <c r="L145" s="32"/>
      <c r="M145" s="35"/>
      <c r="N145" s="224"/>
      <c r="O145" s="225"/>
      <c r="P145" s="66"/>
      <c r="Q145" s="66"/>
      <c r="R145" s="66"/>
      <c r="S145" s="66"/>
      <c r="T145" s="66"/>
      <c r="U145" s="66"/>
      <c r="V145" s="66"/>
      <c r="W145" s="66"/>
      <c r="X145" s="66"/>
      <c r="Y145" s="67"/>
      <c r="Z145" s="30"/>
      <c r="AA145" s="30"/>
      <c r="AB145" s="30"/>
      <c r="AC145" s="30"/>
      <c r="AD145" s="30"/>
      <c r="AE145" s="30"/>
      <c r="AT145" s="14" t="s">
        <v>226</v>
      </c>
      <c r="AU145" s="14" t="s">
        <v>88</v>
      </c>
    </row>
    <row r="146" spans="1:65" s="2" customFormat="1" ht="21.75" customHeight="1">
      <c r="A146" s="30"/>
      <c r="B146" s="31"/>
      <c r="C146" s="226" t="s">
        <v>269</v>
      </c>
      <c r="D146" s="226" t="s">
        <v>232</v>
      </c>
      <c r="E146" s="227" t="s">
        <v>756</v>
      </c>
      <c r="F146" s="228" t="s">
        <v>757</v>
      </c>
      <c r="G146" s="229" t="s">
        <v>222</v>
      </c>
      <c r="H146" s="230">
        <v>1</v>
      </c>
      <c r="I146" s="231"/>
      <c r="J146" s="232"/>
      <c r="K146" s="233">
        <f>ROUND(P146*H146,2)</f>
        <v>0</v>
      </c>
      <c r="L146" s="228" t="s">
        <v>223</v>
      </c>
      <c r="M146" s="234"/>
      <c r="N146" s="235" t="s">
        <v>1</v>
      </c>
      <c r="O146" s="216" t="s">
        <v>41</v>
      </c>
      <c r="P146" s="217">
        <f>I146+J146</f>
        <v>0</v>
      </c>
      <c r="Q146" s="217">
        <f>ROUND(I146*H146,2)</f>
        <v>0</v>
      </c>
      <c r="R146" s="217">
        <f>ROUND(J146*H146,2)</f>
        <v>0</v>
      </c>
      <c r="S146" s="66"/>
      <c r="T146" s="218">
        <f>S146*H146</f>
        <v>0</v>
      </c>
      <c r="U146" s="218">
        <v>0</v>
      </c>
      <c r="V146" s="218">
        <f>U146*H146</f>
        <v>0</v>
      </c>
      <c r="W146" s="218">
        <v>0</v>
      </c>
      <c r="X146" s="218">
        <f>W146*H146</f>
        <v>0</v>
      </c>
      <c r="Y146" s="219" t="s">
        <v>1</v>
      </c>
      <c r="Z146" s="30"/>
      <c r="AA146" s="30"/>
      <c r="AB146" s="30"/>
      <c r="AC146" s="30"/>
      <c r="AD146" s="30"/>
      <c r="AE146" s="30"/>
      <c r="AR146" s="220" t="s">
        <v>281</v>
      </c>
      <c r="AT146" s="220" t="s">
        <v>232</v>
      </c>
      <c r="AU146" s="220" t="s">
        <v>88</v>
      </c>
      <c r="AY146" s="14" t="s">
        <v>218</v>
      </c>
      <c r="BE146" s="221">
        <f>IF(O146="základní",K146,0)</f>
        <v>0</v>
      </c>
      <c r="BF146" s="221">
        <f>IF(O146="snížená",K146,0)</f>
        <v>0</v>
      </c>
      <c r="BG146" s="221">
        <f>IF(O146="zákl. přenesená",K146,0)</f>
        <v>0</v>
      </c>
      <c r="BH146" s="221">
        <f>IF(O146="sníž. přenesená",K146,0)</f>
        <v>0</v>
      </c>
      <c r="BI146" s="221">
        <f>IF(O146="nulová",K146,0)</f>
        <v>0</v>
      </c>
      <c r="BJ146" s="14" t="s">
        <v>86</v>
      </c>
      <c r="BK146" s="221">
        <f>ROUND(P146*H146,2)</f>
        <v>0</v>
      </c>
      <c r="BL146" s="14" t="s">
        <v>281</v>
      </c>
      <c r="BM146" s="220" t="s">
        <v>758</v>
      </c>
    </row>
    <row r="147" spans="1:65" s="2" customFormat="1" ht="19.5">
      <c r="A147" s="30"/>
      <c r="B147" s="31"/>
      <c r="C147" s="32"/>
      <c r="D147" s="222" t="s">
        <v>226</v>
      </c>
      <c r="E147" s="32"/>
      <c r="F147" s="223" t="s">
        <v>757</v>
      </c>
      <c r="G147" s="32"/>
      <c r="H147" s="32"/>
      <c r="I147" s="120"/>
      <c r="J147" s="120"/>
      <c r="K147" s="32"/>
      <c r="L147" s="32"/>
      <c r="M147" s="35"/>
      <c r="N147" s="224"/>
      <c r="O147" s="225"/>
      <c r="P147" s="66"/>
      <c r="Q147" s="66"/>
      <c r="R147" s="66"/>
      <c r="S147" s="66"/>
      <c r="T147" s="66"/>
      <c r="U147" s="66"/>
      <c r="V147" s="66"/>
      <c r="W147" s="66"/>
      <c r="X147" s="66"/>
      <c r="Y147" s="67"/>
      <c r="Z147" s="30"/>
      <c r="AA147" s="30"/>
      <c r="AB147" s="30"/>
      <c r="AC147" s="30"/>
      <c r="AD147" s="30"/>
      <c r="AE147" s="30"/>
      <c r="AT147" s="14" t="s">
        <v>226</v>
      </c>
      <c r="AU147" s="14" t="s">
        <v>88</v>
      </c>
    </row>
    <row r="148" spans="1:65" s="2" customFormat="1" ht="21.75" customHeight="1">
      <c r="A148" s="30"/>
      <c r="B148" s="31"/>
      <c r="C148" s="226" t="s">
        <v>274</v>
      </c>
      <c r="D148" s="226" t="s">
        <v>232</v>
      </c>
      <c r="E148" s="227" t="s">
        <v>759</v>
      </c>
      <c r="F148" s="228" t="s">
        <v>760</v>
      </c>
      <c r="G148" s="229" t="s">
        <v>222</v>
      </c>
      <c r="H148" s="230">
        <v>1</v>
      </c>
      <c r="I148" s="231"/>
      <c r="J148" s="232"/>
      <c r="K148" s="233">
        <f>ROUND(P148*H148,2)</f>
        <v>0</v>
      </c>
      <c r="L148" s="228" t="s">
        <v>223</v>
      </c>
      <c r="M148" s="234"/>
      <c r="N148" s="235" t="s">
        <v>1</v>
      </c>
      <c r="O148" s="216" t="s">
        <v>41</v>
      </c>
      <c r="P148" s="217">
        <f>I148+J148</f>
        <v>0</v>
      </c>
      <c r="Q148" s="217">
        <f>ROUND(I148*H148,2)</f>
        <v>0</v>
      </c>
      <c r="R148" s="217">
        <f>ROUND(J148*H148,2)</f>
        <v>0</v>
      </c>
      <c r="S148" s="66"/>
      <c r="T148" s="218">
        <f>S148*H148</f>
        <v>0</v>
      </c>
      <c r="U148" s="218">
        <v>0</v>
      </c>
      <c r="V148" s="218">
        <f>U148*H148</f>
        <v>0</v>
      </c>
      <c r="W148" s="218">
        <v>0</v>
      </c>
      <c r="X148" s="218">
        <f>W148*H148</f>
        <v>0</v>
      </c>
      <c r="Y148" s="219" t="s">
        <v>1</v>
      </c>
      <c r="Z148" s="30"/>
      <c r="AA148" s="30"/>
      <c r="AB148" s="30"/>
      <c r="AC148" s="30"/>
      <c r="AD148" s="30"/>
      <c r="AE148" s="30"/>
      <c r="AR148" s="220" t="s">
        <v>281</v>
      </c>
      <c r="AT148" s="220" t="s">
        <v>232</v>
      </c>
      <c r="AU148" s="220" t="s">
        <v>88</v>
      </c>
      <c r="AY148" s="14" t="s">
        <v>218</v>
      </c>
      <c r="BE148" s="221">
        <f>IF(O148="základní",K148,0)</f>
        <v>0</v>
      </c>
      <c r="BF148" s="221">
        <f>IF(O148="snížená",K148,0)</f>
        <v>0</v>
      </c>
      <c r="BG148" s="221">
        <f>IF(O148="zákl. přenesená",K148,0)</f>
        <v>0</v>
      </c>
      <c r="BH148" s="221">
        <f>IF(O148="sníž. přenesená",K148,0)</f>
        <v>0</v>
      </c>
      <c r="BI148" s="221">
        <f>IF(O148="nulová",K148,0)</f>
        <v>0</v>
      </c>
      <c r="BJ148" s="14" t="s">
        <v>86</v>
      </c>
      <c r="BK148" s="221">
        <f>ROUND(P148*H148,2)</f>
        <v>0</v>
      </c>
      <c r="BL148" s="14" t="s">
        <v>281</v>
      </c>
      <c r="BM148" s="220" t="s">
        <v>761</v>
      </c>
    </row>
    <row r="149" spans="1:65" s="2" customFormat="1" ht="11.25">
      <c r="A149" s="30"/>
      <c r="B149" s="31"/>
      <c r="C149" s="32"/>
      <c r="D149" s="222" t="s">
        <v>226</v>
      </c>
      <c r="E149" s="32"/>
      <c r="F149" s="223" t="s">
        <v>760</v>
      </c>
      <c r="G149" s="32"/>
      <c r="H149" s="32"/>
      <c r="I149" s="120"/>
      <c r="J149" s="120"/>
      <c r="K149" s="32"/>
      <c r="L149" s="32"/>
      <c r="M149" s="35"/>
      <c r="N149" s="224"/>
      <c r="O149" s="225"/>
      <c r="P149" s="66"/>
      <c r="Q149" s="66"/>
      <c r="R149" s="66"/>
      <c r="S149" s="66"/>
      <c r="T149" s="66"/>
      <c r="U149" s="66"/>
      <c r="V149" s="66"/>
      <c r="W149" s="66"/>
      <c r="X149" s="66"/>
      <c r="Y149" s="67"/>
      <c r="Z149" s="30"/>
      <c r="AA149" s="30"/>
      <c r="AB149" s="30"/>
      <c r="AC149" s="30"/>
      <c r="AD149" s="30"/>
      <c r="AE149" s="30"/>
      <c r="AT149" s="14" t="s">
        <v>226</v>
      </c>
      <c r="AU149" s="14" t="s">
        <v>88</v>
      </c>
    </row>
    <row r="150" spans="1:65" s="2" customFormat="1" ht="21.75" customHeight="1">
      <c r="A150" s="30"/>
      <c r="B150" s="31"/>
      <c r="C150" s="226" t="s">
        <v>278</v>
      </c>
      <c r="D150" s="226" t="s">
        <v>232</v>
      </c>
      <c r="E150" s="227" t="s">
        <v>762</v>
      </c>
      <c r="F150" s="228" t="s">
        <v>763</v>
      </c>
      <c r="G150" s="229" t="s">
        <v>222</v>
      </c>
      <c r="H150" s="230">
        <v>1</v>
      </c>
      <c r="I150" s="231"/>
      <c r="J150" s="232"/>
      <c r="K150" s="233">
        <f>ROUND(P150*H150,2)</f>
        <v>0</v>
      </c>
      <c r="L150" s="228" t="s">
        <v>223</v>
      </c>
      <c r="M150" s="234"/>
      <c r="N150" s="235" t="s">
        <v>1</v>
      </c>
      <c r="O150" s="216" t="s">
        <v>41</v>
      </c>
      <c r="P150" s="217">
        <f>I150+J150</f>
        <v>0</v>
      </c>
      <c r="Q150" s="217">
        <f>ROUND(I150*H150,2)</f>
        <v>0</v>
      </c>
      <c r="R150" s="217">
        <f>ROUND(J150*H150,2)</f>
        <v>0</v>
      </c>
      <c r="S150" s="66"/>
      <c r="T150" s="218">
        <f>S150*H150</f>
        <v>0</v>
      </c>
      <c r="U150" s="218">
        <v>0</v>
      </c>
      <c r="V150" s="218">
        <f>U150*H150</f>
        <v>0</v>
      </c>
      <c r="W150" s="218">
        <v>0</v>
      </c>
      <c r="X150" s="218">
        <f>W150*H150</f>
        <v>0</v>
      </c>
      <c r="Y150" s="219" t="s">
        <v>1</v>
      </c>
      <c r="Z150" s="30"/>
      <c r="AA150" s="30"/>
      <c r="AB150" s="30"/>
      <c r="AC150" s="30"/>
      <c r="AD150" s="30"/>
      <c r="AE150" s="30"/>
      <c r="AR150" s="220" t="s">
        <v>281</v>
      </c>
      <c r="AT150" s="220" t="s">
        <v>232</v>
      </c>
      <c r="AU150" s="220" t="s">
        <v>88</v>
      </c>
      <c r="AY150" s="14" t="s">
        <v>218</v>
      </c>
      <c r="BE150" s="221">
        <f>IF(O150="základní",K150,0)</f>
        <v>0</v>
      </c>
      <c r="BF150" s="221">
        <f>IF(O150="snížená",K150,0)</f>
        <v>0</v>
      </c>
      <c r="BG150" s="221">
        <f>IF(O150="zákl. přenesená",K150,0)</f>
        <v>0</v>
      </c>
      <c r="BH150" s="221">
        <f>IF(O150="sníž. přenesená",K150,0)</f>
        <v>0</v>
      </c>
      <c r="BI150" s="221">
        <f>IF(O150="nulová",K150,0)</f>
        <v>0</v>
      </c>
      <c r="BJ150" s="14" t="s">
        <v>86</v>
      </c>
      <c r="BK150" s="221">
        <f>ROUND(P150*H150,2)</f>
        <v>0</v>
      </c>
      <c r="BL150" s="14" t="s">
        <v>281</v>
      </c>
      <c r="BM150" s="220" t="s">
        <v>764</v>
      </c>
    </row>
    <row r="151" spans="1:65" s="2" customFormat="1" ht="11.25">
      <c r="A151" s="30"/>
      <c r="B151" s="31"/>
      <c r="C151" s="32"/>
      <c r="D151" s="222" t="s">
        <v>226</v>
      </c>
      <c r="E151" s="32"/>
      <c r="F151" s="223" t="s">
        <v>763</v>
      </c>
      <c r="G151" s="32"/>
      <c r="H151" s="32"/>
      <c r="I151" s="120"/>
      <c r="J151" s="120"/>
      <c r="K151" s="32"/>
      <c r="L151" s="32"/>
      <c r="M151" s="35"/>
      <c r="N151" s="224"/>
      <c r="O151" s="225"/>
      <c r="P151" s="66"/>
      <c r="Q151" s="66"/>
      <c r="R151" s="66"/>
      <c r="S151" s="66"/>
      <c r="T151" s="66"/>
      <c r="U151" s="66"/>
      <c r="V151" s="66"/>
      <c r="W151" s="66"/>
      <c r="X151" s="66"/>
      <c r="Y151" s="67"/>
      <c r="Z151" s="30"/>
      <c r="AA151" s="30"/>
      <c r="AB151" s="30"/>
      <c r="AC151" s="30"/>
      <c r="AD151" s="30"/>
      <c r="AE151" s="30"/>
      <c r="AT151" s="14" t="s">
        <v>226</v>
      </c>
      <c r="AU151" s="14" t="s">
        <v>88</v>
      </c>
    </row>
    <row r="152" spans="1:65" s="2" customFormat="1" ht="33" customHeight="1">
      <c r="A152" s="30"/>
      <c r="B152" s="31"/>
      <c r="C152" s="226" t="s">
        <v>512</v>
      </c>
      <c r="D152" s="226" t="s">
        <v>232</v>
      </c>
      <c r="E152" s="227" t="s">
        <v>765</v>
      </c>
      <c r="F152" s="228" t="s">
        <v>766</v>
      </c>
      <c r="G152" s="229" t="s">
        <v>222</v>
      </c>
      <c r="H152" s="230">
        <v>1</v>
      </c>
      <c r="I152" s="231"/>
      <c r="J152" s="232"/>
      <c r="K152" s="233">
        <f>ROUND(P152*H152,2)</f>
        <v>0</v>
      </c>
      <c r="L152" s="228" t="s">
        <v>223</v>
      </c>
      <c r="M152" s="234"/>
      <c r="N152" s="235" t="s">
        <v>1</v>
      </c>
      <c r="O152" s="216" t="s">
        <v>41</v>
      </c>
      <c r="P152" s="217">
        <f>I152+J152</f>
        <v>0</v>
      </c>
      <c r="Q152" s="217">
        <f>ROUND(I152*H152,2)</f>
        <v>0</v>
      </c>
      <c r="R152" s="217">
        <f>ROUND(J152*H152,2)</f>
        <v>0</v>
      </c>
      <c r="S152" s="66"/>
      <c r="T152" s="218">
        <f>S152*H152</f>
        <v>0</v>
      </c>
      <c r="U152" s="218">
        <v>0</v>
      </c>
      <c r="V152" s="218">
        <f>U152*H152</f>
        <v>0</v>
      </c>
      <c r="W152" s="218">
        <v>0</v>
      </c>
      <c r="X152" s="218">
        <f>W152*H152</f>
        <v>0</v>
      </c>
      <c r="Y152" s="219" t="s">
        <v>1</v>
      </c>
      <c r="Z152" s="30"/>
      <c r="AA152" s="30"/>
      <c r="AB152" s="30"/>
      <c r="AC152" s="30"/>
      <c r="AD152" s="30"/>
      <c r="AE152" s="30"/>
      <c r="AR152" s="220" t="s">
        <v>502</v>
      </c>
      <c r="AT152" s="220" t="s">
        <v>232</v>
      </c>
      <c r="AU152" s="220" t="s">
        <v>88</v>
      </c>
      <c r="AY152" s="14" t="s">
        <v>218</v>
      </c>
      <c r="BE152" s="221">
        <f>IF(O152="základní",K152,0)</f>
        <v>0</v>
      </c>
      <c r="BF152" s="221">
        <f>IF(O152="snížená",K152,0)</f>
        <v>0</v>
      </c>
      <c r="BG152" s="221">
        <f>IF(O152="zákl. přenesená",K152,0)</f>
        <v>0</v>
      </c>
      <c r="BH152" s="221">
        <f>IF(O152="sníž. přenesená",K152,0)</f>
        <v>0</v>
      </c>
      <c r="BI152" s="221">
        <f>IF(O152="nulová",K152,0)</f>
        <v>0</v>
      </c>
      <c r="BJ152" s="14" t="s">
        <v>86</v>
      </c>
      <c r="BK152" s="221">
        <f>ROUND(P152*H152,2)</f>
        <v>0</v>
      </c>
      <c r="BL152" s="14" t="s">
        <v>502</v>
      </c>
      <c r="BM152" s="220" t="s">
        <v>767</v>
      </c>
    </row>
    <row r="153" spans="1:65" s="2" customFormat="1" ht="19.5">
      <c r="A153" s="30"/>
      <c r="B153" s="31"/>
      <c r="C153" s="32"/>
      <c r="D153" s="222" t="s">
        <v>226</v>
      </c>
      <c r="E153" s="32"/>
      <c r="F153" s="223" t="s">
        <v>766</v>
      </c>
      <c r="G153" s="32"/>
      <c r="H153" s="32"/>
      <c r="I153" s="120"/>
      <c r="J153" s="120"/>
      <c r="K153" s="32"/>
      <c r="L153" s="32"/>
      <c r="M153" s="35"/>
      <c r="N153" s="224"/>
      <c r="O153" s="225"/>
      <c r="P153" s="66"/>
      <c r="Q153" s="66"/>
      <c r="R153" s="66"/>
      <c r="S153" s="66"/>
      <c r="T153" s="66"/>
      <c r="U153" s="66"/>
      <c r="V153" s="66"/>
      <c r="W153" s="66"/>
      <c r="X153" s="66"/>
      <c r="Y153" s="67"/>
      <c r="Z153" s="30"/>
      <c r="AA153" s="30"/>
      <c r="AB153" s="30"/>
      <c r="AC153" s="30"/>
      <c r="AD153" s="30"/>
      <c r="AE153" s="30"/>
      <c r="AT153" s="14" t="s">
        <v>226</v>
      </c>
      <c r="AU153" s="14" t="s">
        <v>88</v>
      </c>
    </row>
    <row r="154" spans="1:65" s="2" customFormat="1" ht="33" customHeight="1">
      <c r="A154" s="30"/>
      <c r="B154" s="31"/>
      <c r="C154" s="226" t="s">
        <v>9</v>
      </c>
      <c r="D154" s="226" t="s">
        <v>232</v>
      </c>
      <c r="E154" s="227" t="s">
        <v>768</v>
      </c>
      <c r="F154" s="228" t="s">
        <v>769</v>
      </c>
      <c r="G154" s="229" t="s">
        <v>222</v>
      </c>
      <c r="H154" s="230">
        <v>2</v>
      </c>
      <c r="I154" s="231"/>
      <c r="J154" s="232"/>
      <c r="K154" s="233">
        <f>ROUND(P154*H154,2)</f>
        <v>0</v>
      </c>
      <c r="L154" s="228" t="s">
        <v>223</v>
      </c>
      <c r="M154" s="234"/>
      <c r="N154" s="235" t="s">
        <v>1</v>
      </c>
      <c r="O154" s="216" t="s">
        <v>41</v>
      </c>
      <c r="P154" s="217">
        <f>I154+J154</f>
        <v>0</v>
      </c>
      <c r="Q154" s="217">
        <f>ROUND(I154*H154,2)</f>
        <v>0</v>
      </c>
      <c r="R154" s="217">
        <f>ROUND(J154*H154,2)</f>
        <v>0</v>
      </c>
      <c r="S154" s="66"/>
      <c r="T154" s="218">
        <f>S154*H154</f>
        <v>0</v>
      </c>
      <c r="U154" s="218">
        <v>0</v>
      </c>
      <c r="V154" s="218">
        <f>U154*H154</f>
        <v>0</v>
      </c>
      <c r="W154" s="218">
        <v>0</v>
      </c>
      <c r="X154" s="218">
        <f>W154*H154</f>
        <v>0</v>
      </c>
      <c r="Y154" s="219" t="s">
        <v>1</v>
      </c>
      <c r="Z154" s="30"/>
      <c r="AA154" s="30"/>
      <c r="AB154" s="30"/>
      <c r="AC154" s="30"/>
      <c r="AD154" s="30"/>
      <c r="AE154" s="30"/>
      <c r="AR154" s="220" t="s">
        <v>502</v>
      </c>
      <c r="AT154" s="220" t="s">
        <v>232</v>
      </c>
      <c r="AU154" s="220" t="s">
        <v>88</v>
      </c>
      <c r="AY154" s="14" t="s">
        <v>218</v>
      </c>
      <c r="BE154" s="221">
        <f>IF(O154="základní",K154,0)</f>
        <v>0</v>
      </c>
      <c r="BF154" s="221">
        <f>IF(O154="snížená",K154,0)</f>
        <v>0</v>
      </c>
      <c r="BG154" s="221">
        <f>IF(O154="zákl. přenesená",K154,0)</f>
        <v>0</v>
      </c>
      <c r="BH154" s="221">
        <f>IF(O154="sníž. přenesená",K154,0)</f>
        <v>0</v>
      </c>
      <c r="BI154" s="221">
        <f>IF(O154="nulová",K154,0)</f>
        <v>0</v>
      </c>
      <c r="BJ154" s="14" t="s">
        <v>86</v>
      </c>
      <c r="BK154" s="221">
        <f>ROUND(P154*H154,2)</f>
        <v>0</v>
      </c>
      <c r="BL154" s="14" t="s">
        <v>502</v>
      </c>
      <c r="BM154" s="220" t="s">
        <v>770</v>
      </c>
    </row>
    <row r="155" spans="1:65" s="2" customFormat="1" ht="19.5">
      <c r="A155" s="30"/>
      <c r="B155" s="31"/>
      <c r="C155" s="32"/>
      <c r="D155" s="222" t="s">
        <v>226</v>
      </c>
      <c r="E155" s="32"/>
      <c r="F155" s="223" t="s">
        <v>769</v>
      </c>
      <c r="G155" s="32"/>
      <c r="H155" s="32"/>
      <c r="I155" s="120"/>
      <c r="J155" s="120"/>
      <c r="K155" s="32"/>
      <c r="L155" s="32"/>
      <c r="M155" s="35"/>
      <c r="N155" s="224"/>
      <c r="O155" s="225"/>
      <c r="P155" s="66"/>
      <c r="Q155" s="66"/>
      <c r="R155" s="66"/>
      <c r="S155" s="66"/>
      <c r="T155" s="66"/>
      <c r="U155" s="66"/>
      <c r="V155" s="66"/>
      <c r="W155" s="66"/>
      <c r="X155" s="66"/>
      <c r="Y155" s="67"/>
      <c r="Z155" s="30"/>
      <c r="AA155" s="30"/>
      <c r="AB155" s="30"/>
      <c r="AC155" s="30"/>
      <c r="AD155" s="30"/>
      <c r="AE155" s="30"/>
      <c r="AT155" s="14" t="s">
        <v>226</v>
      </c>
      <c r="AU155" s="14" t="s">
        <v>88</v>
      </c>
    </row>
    <row r="156" spans="1:65" s="2" customFormat="1" ht="33" customHeight="1">
      <c r="A156" s="30"/>
      <c r="B156" s="31"/>
      <c r="C156" s="226" t="s">
        <v>523</v>
      </c>
      <c r="D156" s="226" t="s">
        <v>232</v>
      </c>
      <c r="E156" s="227" t="s">
        <v>771</v>
      </c>
      <c r="F156" s="228" t="s">
        <v>772</v>
      </c>
      <c r="G156" s="229" t="s">
        <v>222</v>
      </c>
      <c r="H156" s="230">
        <v>1</v>
      </c>
      <c r="I156" s="231"/>
      <c r="J156" s="232"/>
      <c r="K156" s="233">
        <f>ROUND(P156*H156,2)</f>
        <v>0</v>
      </c>
      <c r="L156" s="228" t="s">
        <v>223</v>
      </c>
      <c r="M156" s="234"/>
      <c r="N156" s="235" t="s">
        <v>1</v>
      </c>
      <c r="O156" s="216" t="s">
        <v>41</v>
      </c>
      <c r="P156" s="217">
        <f>I156+J156</f>
        <v>0</v>
      </c>
      <c r="Q156" s="217">
        <f>ROUND(I156*H156,2)</f>
        <v>0</v>
      </c>
      <c r="R156" s="217">
        <f>ROUND(J156*H156,2)</f>
        <v>0</v>
      </c>
      <c r="S156" s="66"/>
      <c r="T156" s="218">
        <f>S156*H156</f>
        <v>0</v>
      </c>
      <c r="U156" s="218">
        <v>0</v>
      </c>
      <c r="V156" s="218">
        <f>U156*H156</f>
        <v>0</v>
      </c>
      <c r="W156" s="218">
        <v>0</v>
      </c>
      <c r="X156" s="218">
        <f>W156*H156</f>
        <v>0</v>
      </c>
      <c r="Y156" s="219" t="s">
        <v>1</v>
      </c>
      <c r="Z156" s="30"/>
      <c r="AA156" s="30"/>
      <c r="AB156" s="30"/>
      <c r="AC156" s="30"/>
      <c r="AD156" s="30"/>
      <c r="AE156" s="30"/>
      <c r="AR156" s="220" t="s">
        <v>502</v>
      </c>
      <c r="AT156" s="220" t="s">
        <v>232</v>
      </c>
      <c r="AU156" s="220" t="s">
        <v>88</v>
      </c>
      <c r="AY156" s="14" t="s">
        <v>218</v>
      </c>
      <c r="BE156" s="221">
        <f>IF(O156="základní",K156,0)</f>
        <v>0</v>
      </c>
      <c r="BF156" s="221">
        <f>IF(O156="snížená",K156,0)</f>
        <v>0</v>
      </c>
      <c r="BG156" s="221">
        <f>IF(O156="zákl. přenesená",K156,0)</f>
        <v>0</v>
      </c>
      <c r="BH156" s="221">
        <f>IF(O156="sníž. přenesená",K156,0)</f>
        <v>0</v>
      </c>
      <c r="BI156" s="221">
        <f>IF(O156="nulová",K156,0)</f>
        <v>0</v>
      </c>
      <c r="BJ156" s="14" t="s">
        <v>86</v>
      </c>
      <c r="BK156" s="221">
        <f>ROUND(P156*H156,2)</f>
        <v>0</v>
      </c>
      <c r="BL156" s="14" t="s">
        <v>502</v>
      </c>
      <c r="BM156" s="220" t="s">
        <v>773</v>
      </c>
    </row>
    <row r="157" spans="1:65" s="2" customFormat="1" ht="19.5">
      <c r="A157" s="30"/>
      <c r="B157" s="31"/>
      <c r="C157" s="32"/>
      <c r="D157" s="222" t="s">
        <v>226</v>
      </c>
      <c r="E157" s="32"/>
      <c r="F157" s="223" t="s">
        <v>772</v>
      </c>
      <c r="G157" s="32"/>
      <c r="H157" s="32"/>
      <c r="I157" s="120"/>
      <c r="J157" s="120"/>
      <c r="K157" s="32"/>
      <c r="L157" s="32"/>
      <c r="M157" s="35"/>
      <c r="N157" s="224"/>
      <c r="O157" s="225"/>
      <c r="P157" s="66"/>
      <c r="Q157" s="66"/>
      <c r="R157" s="66"/>
      <c r="S157" s="66"/>
      <c r="T157" s="66"/>
      <c r="U157" s="66"/>
      <c r="V157" s="66"/>
      <c r="W157" s="66"/>
      <c r="X157" s="66"/>
      <c r="Y157" s="67"/>
      <c r="Z157" s="30"/>
      <c r="AA157" s="30"/>
      <c r="AB157" s="30"/>
      <c r="AC157" s="30"/>
      <c r="AD157" s="30"/>
      <c r="AE157" s="30"/>
      <c r="AT157" s="14" t="s">
        <v>226</v>
      </c>
      <c r="AU157" s="14" t="s">
        <v>88</v>
      </c>
    </row>
    <row r="158" spans="1:65" s="2" customFormat="1" ht="21.75" customHeight="1">
      <c r="A158" s="30"/>
      <c r="B158" s="31"/>
      <c r="C158" s="226" t="s">
        <v>528</v>
      </c>
      <c r="D158" s="226" t="s">
        <v>232</v>
      </c>
      <c r="E158" s="227" t="s">
        <v>774</v>
      </c>
      <c r="F158" s="228" t="s">
        <v>775</v>
      </c>
      <c r="G158" s="229" t="s">
        <v>222</v>
      </c>
      <c r="H158" s="230">
        <v>1</v>
      </c>
      <c r="I158" s="231"/>
      <c r="J158" s="232"/>
      <c r="K158" s="233">
        <f>ROUND(P158*H158,2)</f>
        <v>0</v>
      </c>
      <c r="L158" s="228" t="s">
        <v>223</v>
      </c>
      <c r="M158" s="234"/>
      <c r="N158" s="235" t="s">
        <v>1</v>
      </c>
      <c r="O158" s="216" t="s">
        <v>41</v>
      </c>
      <c r="P158" s="217">
        <f>I158+J158</f>
        <v>0</v>
      </c>
      <c r="Q158" s="217">
        <f>ROUND(I158*H158,2)</f>
        <v>0</v>
      </c>
      <c r="R158" s="217">
        <f>ROUND(J158*H158,2)</f>
        <v>0</v>
      </c>
      <c r="S158" s="66"/>
      <c r="T158" s="218">
        <f>S158*H158</f>
        <v>0</v>
      </c>
      <c r="U158" s="218">
        <v>0</v>
      </c>
      <c r="V158" s="218">
        <f>U158*H158</f>
        <v>0</v>
      </c>
      <c r="W158" s="218">
        <v>0</v>
      </c>
      <c r="X158" s="218">
        <f>W158*H158</f>
        <v>0</v>
      </c>
      <c r="Y158" s="219" t="s">
        <v>1</v>
      </c>
      <c r="Z158" s="30"/>
      <c r="AA158" s="30"/>
      <c r="AB158" s="30"/>
      <c r="AC158" s="30"/>
      <c r="AD158" s="30"/>
      <c r="AE158" s="30"/>
      <c r="AR158" s="220" t="s">
        <v>502</v>
      </c>
      <c r="AT158" s="220" t="s">
        <v>232</v>
      </c>
      <c r="AU158" s="220" t="s">
        <v>88</v>
      </c>
      <c r="AY158" s="14" t="s">
        <v>218</v>
      </c>
      <c r="BE158" s="221">
        <f>IF(O158="základní",K158,0)</f>
        <v>0</v>
      </c>
      <c r="BF158" s="221">
        <f>IF(O158="snížená",K158,0)</f>
        <v>0</v>
      </c>
      <c r="BG158" s="221">
        <f>IF(O158="zákl. přenesená",K158,0)</f>
        <v>0</v>
      </c>
      <c r="BH158" s="221">
        <f>IF(O158="sníž. přenesená",K158,0)</f>
        <v>0</v>
      </c>
      <c r="BI158" s="221">
        <f>IF(O158="nulová",K158,0)</f>
        <v>0</v>
      </c>
      <c r="BJ158" s="14" t="s">
        <v>86</v>
      </c>
      <c r="BK158" s="221">
        <f>ROUND(P158*H158,2)</f>
        <v>0</v>
      </c>
      <c r="BL158" s="14" t="s">
        <v>502</v>
      </c>
      <c r="BM158" s="220" t="s">
        <v>776</v>
      </c>
    </row>
    <row r="159" spans="1:65" s="2" customFormat="1" ht="19.5">
      <c r="A159" s="30"/>
      <c r="B159" s="31"/>
      <c r="C159" s="32"/>
      <c r="D159" s="222" t="s">
        <v>226</v>
      </c>
      <c r="E159" s="32"/>
      <c r="F159" s="223" t="s">
        <v>775</v>
      </c>
      <c r="G159" s="32"/>
      <c r="H159" s="32"/>
      <c r="I159" s="120"/>
      <c r="J159" s="120"/>
      <c r="K159" s="32"/>
      <c r="L159" s="32"/>
      <c r="M159" s="35"/>
      <c r="N159" s="224"/>
      <c r="O159" s="225"/>
      <c r="P159" s="66"/>
      <c r="Q159" s="66"/>
      <c r="R159" s="66"/>
      <c r="S159" s="66"/>
      <c r="T159" s="66"/>
      <c r="U159" s="66"/>
      <c r="V159" s="66"/>
      <c r="W159" s="66"/>
      <c r="X159" s="66"/>
      <c r="Y159" s="67"/>
      <c r="Z159" s="30"/>
      <c r="AA159" s="30"/>
      <c r="AB159" s="30"/>
      <c r="AC159" s="30"/>
      <c r="AD159" s="30"/>
      <c r="AE159" s="30"/>
      <c r="AT159" s="14" t="s">
        <v>226</v>
      </c>
      <c r="AU159" s="14" t="s">
        <v>88</v>
      </c>
    </row>
    <row r="160" spans="1:65" s="2" customFormat="1" ht="21.75" customHeight="1">
      <c r="A160" s="30"/>
      <c r="B160" s="31"/>
      <c r="C160" s="226" t="s">
        <v>534</v>
      </c>
      <c r="D160" s="226" t="s">
        <v>232</v>
      </c>
      <c r="E160" s="227" t="s">
        <v>777</v>
      </c>
      <c r="F160" s="228" t="s">
        <v>778</v>
      </c>
      <c r="G160" s="229" t="s">
        <v>222</v>
      </c>
      <c r="H160" s="230">
        <v>1</v>
      </c>
      <c r="I160" s="231"/>
      <c r="J160" s="232"/>
      <c r="K160" s="233">
        <f>ROUND(P160*H160,2)</f>
        <v>0</v>
      </c>
      <c r="L160" s="228" t="s">
        <v>223</v>
      </c>
      <c r="M160" s="234"/>
      <c r="N160" s="235" t="s">
        <v>1</v>
      </c>
      <c r="O160" s="216" t="s">
        <v>41</v>
      </c>
      <c r="P160" s="217">
        <f>I160+J160</f>
        <v>0</v>
      </c>
      <c r="Q160" s="217">
        <f>ROUND(I160*H160,2)</f>
        <v>0</v>
      </c>
      <c r="R160" s="217">
        <f>ROUND(J160*H160,2)</f>
        <v>0</v>
      </c>
      <c r="S160" s="66"/>
      <c r="T160" s="218">
        <f>S160*H160</f>
        <v>0</v>
      </c>
      <c r="U160" s="218">
        <v>0</v>
      </c>
      <c r="V160" s="218">
        <f>U160*H160</f>
        <v>0</v>
      </c>
      <c r="W160" s="218">
        <v>0</v>
      </c>
      <c r="X160" s="218">
        <f>W160*H160</f>
        <v>0</v>
      </c>
      <c r="Y160" s="219" t="s">
        <v>1</v>
      </c>
      <c r="Z160" s="30"/>
      <c r="AA160" s="30"/>
      <c r="AB160" s="30"/>
      <c r="AC160" s="30"/>
      <c r="AD160" s="30"/>
      <c r="AE160" s="30"/>
      <c r="AR160" s="220" t="s">
        <v>502</v>
      </c>
      <c r="AT160" s="220" t="s">
        <v>232</v>
      </c>
      <c r="AU160" s="220" t="s">
        <v>88</v>
      </c>
      <c r="AY160" s="14" t="s">
        <v>218</v>
      </c>
      <c r="BE160" s="221">
        <f>IF(O160="základní",K160,0)</f>
        <v>0</v>
      </c>
      <c r="BF160" s="221">
        <f>IF(O160="snížená",K160,0)</f>
        <v>0</v>
      </c>
      <c r="BG160" s="221">
        <f>IF(O160="zákl. přenesená",K160,0)</f>
        <v>0</v>
      </c>
      <c r="BH160" s="221">
        <f>IF(O160="sníž. přenesená",K160,0)</f>
        <v>0</v>
      </c>
      <c r="BI160" s="221">
        <f>IF(O160="nulová",K160,0)</f>
        <v>0</v>
      </c>
      <c r="BJ160" s="14" t="s">
        <v>86</v>
      </c>
      <c r="BK160" s="221">
        <f>ROUND(P160*H160,2)</f>
        <v>0</v>
      </c>
      <c r="BL160" s="14" t="s">
        <v>502</v>
      </c>
      <c r="BM160" s="220" t="s">
        <v>779</v>
      </c>
    </row>
    <row r="161" spans="1:65" s="2" customFormat="1" ht="19.5">
      <c r="A161" s="30"/>
      <c r="B161" s="31"/>
      <c r="C161" s="32"/>
      <c r="D161" s="222" t="s">
        <v>226</v>
      </c>
      <c r="E161" s="32"/>
      <c r="F161" s="223" t="s">
        <v>778</v>
      </c>
      <c r="G161" s="32"/>
      <c r="H161" s="32"/>
      <c r="I161" s="120"/>
      <c r="J161" s="120"/>
      <c r="K161" s="32"/>
      <c r="L161" s="32"/>
      <c r="M161" s="35"/>
      <c r="N161" s="224"/>
      <c r="O161" s="225"/>
      <c r="P161" s="66"/>
      <c r="Q161" s="66"/>
      <c r="R161" s="66"/>
      <c r="S161" s="66"/>
      <c r="T161" s="66"/>
      <c r="U161" s="66"/>
      <c r="V161" s="66"/>
      <c r="W161" s="66"/>
      <c r="X161" s="66"/>
      <c r="Y161" s="67"/>
      <c r="Z161" s="30"/>
      <c r="AA161" s="30"/>
      <c r="AB161" s="30"/>
      <c r="AC161" s="30"/>
      <c r="AD161" s="30"/>
      <c r="AE161" s="30"/>
      <c r="AT161" s="14" t="s">
        <v>226</v>
      </c>
      <c r="AU161" s="14" t="s">
        <v>88</v>
      </c>
    </row>
    <row r="162" spans="1:65" s="2" customFormat="1" ht="21.75" customHeight="1">
      <c r="A162" s="30"/>
      <c r="B162" s="31"/>
      <c r="C162" s="226" t="s">
        <v>537</v>
      </c>
      <c r="D162" s="226" t="s">
        <v>232</v>
      </c>
      <c r="E162" s="227" t="s">
        <v>780</v>
      </c>
      <c r="F162" s="228" t="s">
        <v>781</v>
      </c>
      <c r="G162" s="229" t="s">
        <v>486</v>
      </c>
      <c r="H162" s="230">
        <v>2</v>
      </c>
      <c r="I162" s="231"/>
      <c r="J162" s="232"/>
      <c r="K162" s="233">
        <f>ROUND(P162*H162,2)</f>
        <v>0</v>
      </c>
      <c r="L162" s="228" t="s">
        <v>223</v>
      </c>
      <c r="M162" s="234"/>
      <c r="N162" s="235" t="s">
        <v>1</v>
      </c>
      <c r="O162" s="216" t="s">
        <v>41</v>
      </c>
      <c r="P162" s="217">
        <f>I162+J162</f>
        <v>0</v>
      </c>
      <c r="Q162" s="217">
        <f>ROUND(I162*H162,2)</f>
        <v>0</v>
      </c>
      <c r="R162" s="217">
        <f>ROUND(J162*H162,2)</f>
        <v>0</v>
      </c>
      <c r="S162" s="66"/>
      <c r="T162" s="218">
        <f>S162*H162</f>
        <v>0</v>
      </c>
      <c r="U162" s="218">
        <v>0</v>
      </c>
      <c r="V162" s="218">
        <f>U162*H162</f>
        <v>0</v>
      </c>
      <c r="W162" s="218">
        <v>0</v>
      </c>
      <c r="X162" s="218">
        <f>W162*H162</f>
        <v>0</v>
      </c>
      <c r="Y162" s="219" t="s">
        <v>1</v>
      </c>
      <c r="Z162" s="30"/>
      <c r="AA162" s="30"/>
      <c r="AB162" s="30"/>
      <c r="AC162" s="30"/>
      <c r="AD162" s="30"/>
      <c r="AE162" s="30"/>
      <c r="AR162" s="220" t="s">
        <v>502</v>
      </c>
      <c r="AT162" s="220" t="s">
        <v>232</v>
      </c>
      <c r="AU162" s="220" t="s">
        <v>88</v>
      </c>
      <c r="AY162" s="14" t="s">
        <v>218</v>
      </c>
      <c r="BE162" s="221">
        <f>IF(O162="základní",K162,0)</f>
        <v>0</v>
      </c>
      <c r="BF162" s="221">
        <f>IF(O162="snížená",K162,0)</f>
        <v>0</v>
      </c>
      <c r="BG162" s="221">
        <f>IF(O162="zákl. přenesená",K162,0)</f>
        <v>0</v>
      </c>
      <c r="BH162" s="221">
        <f>IF(O162="sníž. přenesená",K162,0)</f>
        <v>0</v>
      </c>
      <c r="BI162" s="221">
        <f>IF(O162="nulová",K162,0)</f>
        <v>0</v>
      </c>
      <c r="BJ162" s="14" t="s">
        <v>86</v>
      </c>
      <c r="BK162" s="221">
        <f>ROUND(P162*H162,2)</f>
        <v>0</v>
      </c>
      <c r="BL162" s="14" t="s">
        <v>502</v>
      </c>
      <c r="BM162" s="220" t="s">
        <v>782</v>
      </c>
    </row>
    <row r="163" spans="1:65" s="2" customFormat="1" ht="19.5">
      <c r="A163" s="30"/>
      <c r="B163" s="31"/>
      <c r="C163" s="32"/>
      <c r="D163" s="222" t="s">
        <v>226</v>
      </c>
      <c r="E163" s="32"/>
      <c r="F163" s="223" t="s">
        <v>781</v>
      </c>
      <c r="G163" s="32"/>
      <c r="H163" s="32"/>
      <c r="I163" s="120"/>
      <c r="J163" s="120"/>
      <c r="K163" s="32"/>
      <c r="L163" s="32"/>
      <c r="M163" s="35"/>
      <c r="N163" s="224"/>
      <c r="O163" s="225"/>
      <c r="P163" s="66"/>
      <c r="Q163" s="66"/>
      <c r="R163" s="66"/>
      <c r="S163" s="66"/>
      <c r="T163" s="66"/>
      <c r="U163" s="66"/>
      <c r="V163" s="66"/>
      <c r="W163" s="66"/>
      <c r="X163" s="66"/>
      <c r="Y163" s="67"/>
      <c r="Z163" s="30"/>
      <c r="AA163" s="30"/>
      <c r="AB163" s="30"/>
      <c r="AC163" s="30"/>
      <c r="AD163" s="30"/>
      <c r="AE163" s="30"/>
      <c r="AT163" s="14" t="s">
        <v>226</v>
      </c>
      <c r="AU163" s="14" t="s">
        <v>88</v>
      </c>
    </row>
    <row r="164" spans="1:65" s="12" customFormat="1" ht="25.9" customHeight="1">
      <c r="B164" s="193"/>
      <c r="C164" s="194"/>
      <c r="D164" s="195" t="s">
        <v>77</v>
      </c>
      <c r="E164" s="196" t="s">
        <v>276</v>
      </c>
      <c r="F164" s="196" t="s">
        <v>277</v>
      </c>
      <c r="G164" s="194"/>
      <c r="H164" s="194"/>
      <c r="I164" s="197"/>
      <c r="J164" s="197"/>
      <c r="K164" s="198">
        <f>BK164</f>
        <v>0</v>
      </c>
      <c r="L164" s="194"/>
      <c r="M164" s="199"/>
      <c r="N164" s="200"/>
      <c r="O164" s="201"/>
      <c r="P164" s="201"/>
      <c r="Q164" s="202">
        <f>SUM(Q165:Q175)</f>
        <v>0</v>
      </c>
      <c r="R164" s="202">
        <f>SUM(R165:R175)</f>
        <v>0</v>
      </c>
      <c r="S164" s="201"/>
      <c r="T164" s="203">
        <f>SUM(T165:T175)</f>
        <v>0</v>
      </c>
      <c r="U164" s="201"/>
      <c r="V164" s="203">
        <f>SUM(V165:V175)</f>
        <v>0</v>
      </c>
      <c r="W164" s="201"/>
      <c r="X164" s="203">
        <f>SUM(X165:X175)</f>
        <v>0</v>
      </c>
      <c r="Y164" s="204"/>
      <c r="AR164" s="205" t="s">
        <v>224</v>
      </c>
      <c r="AT164" s="206" t="s">
        <v>77</v>
      </c>
      <c r="AU164" s="206" t="s">
        <v>78</v>
      </c>
      <c r="AY164" s="205" t="s">
        <v>218</v>
      </c>
      <c r="BK164" s="207">
        <f>SUM(BK165:BK175)</f>
        <v>0</v>
      </c>
    </row>
    <row r="165" spans="1:65" s="2" customFormat="1" ht="21.75" customHeight="1">
      <c r="A165" s="30"/>
      <c r="B165" s="31"/>
      <c r="C165" s="208" t="s">
        <v>540</v>
      </c>
      <c r="D165" s="208" t="s">
        <v>219</v>
      </c>
      <c r="E165" s="209" t="s">
        <v>783</v>
      </c>
      <c r="F165" s="210" t="s">
        <v>784</v>
      </c>
      <c r="G165" s="211" t="s">
        <v>222</v>
      </c>
      <c r="H165" s="212">
        <v>1</v>
      </c>
      <c r="I165" s="213"/>
      <c r="J165" s="213"/>
      <c r="K165" s="214">
        <f>ROUND(P165*H165,2)</f>
        <v>0</v>
      </c>
      <c r="L165" s="210" t="s">
        <v>223</v>
      </c>
      <c r="M165" s="35"/>
      <c r="N165" s="215" t="s">
        <v>1</v>
      </c>
      <c r="O165" s="216" t="s">
        <v>41</v>
      </c>
      <c r="P165" s="217">
        <f>I165+J165</f>
        <v>0</v>
      </c>
      <c r="Q165" s="217">
        <f>ROUND(I165*H165,2)</f>
        <v>0</v>
      </c>
      <c r="R165" s="217">
        <f>ROUND(J165*H165,2)</f>
        <v>0</v>
      </c>
      <c r="S165" s="66"/>
      <c r="T165" s="218">
        <f>S165*H165</f>
        <v>0</v>
      </c>
      <c r="U165" s="218">
        <v>0</v>
      </c>
      <c r="V165" s="218">
        <f>U165*H165</f>
        <v>0</v>
      </c>
      <c r="W165" s="218">
        <v>0</v>
      </c>
      <c r="X165" s="218">
        <f>W165*H165</f>
        <v>0</v>
      </c>
      <c r="Y165" s="219" t="s">
        <v>1</v>
      </c>
      <c r="Z165" s="30"/>
      <c r="AA165" s="30"/>
      <c r="AB165" s="30"/>
      <c r="AC165" s="30"/>
      <c r="AD165" s="30"/>
      <c r="AE165" s="30"/>
      <c r="AR165" s="220" t="s">
        <v>281</v>
      </c>
      <c r="AT165" s="220" t="s">
        <v>219</v>
      </c>
      <c r="AU165" s="220" t="s">
        <v>86</v>
      </c>
      <c r="AY165" s="14" t="s">
        <v>218</v>
      </c>
      <c r="BE165" s="221">
        <f>IF(O165="základní",K165,0)</f>
        <v>0</v>
      </c>
      <c r="BF165" s="221">
        <f>IF(O165="snížená",K165,0)</f>
        <v>0</v>
      </c>
      <c r="BG165" s="221">
        <f>IF(O165="zákl. přenesená",K165,0)</f>
        <v>0</v>
      </c>
      <c r="BH165" s="221">
        <f>IF(O165="sníž. přenesená",K165,0)</f>
        <v>0</v>
      </c>
      <c r="BI165" s="221">
        <f>IF(O165="nulová",K165,0)</f>
        <v>0</v>
      </c>
      <c r="BJ165" s="14" t="s">
        <v>86</v>
      </c>
      <c r="BK165" s="221">
        <f>ROUND(P165*H165,2)</f>
        <v>0</v>
      </c>
      <c r="BL165" s="14" t="s">
        <v>281</v>
      </c>
      <c r="BM165" s="220" t="s">
        <v>785</v>
      </c>
    </row>
    <row r="166" spans="1:65" s="2" customFormat="1" ht="48.75">
      <c r="A166" s="30"/>
      <c r="B166" s="31"/>
      <c r="C166" s="32"/>
      <c r="D166" s="222" t="s">
        <v>226</v>
      </c>
      <c r="E166" s="32"/>
      <c r="F166" s="223" t="s">
        <v>786</v>
      </c>
      <c r="G166" s="32"/>
      <c r="H166" s="32"/>
      <c r="I166" s="120"/>
      <c r="J166" s="120"/>
      <c r="K166" s="32"/>
      <c r="L166" s="32"/>
      <c r="M166" s="35"/>
      <c r="N166" s="224"/>
      <c r="O166" s="225"/>
      <c r="P166" s="66"/>
      <c r="Q166" s="66"/>
      <c r="R166" s="66"/>
      <c r="S166" s="66"/>
      <c r="T166" s="66"/>
      <c r="U166" s="66"/>
      <c r="V166" s="66"/>
      <c r="W166" s="66"/>
      <c r="X166" s="66"/>
      <c r="Y166" s="67"/>
      <c r="Z166" s="30"/>
      <c r="AA166" s="30"/>
      <c r="AB166" s="30"/>
      <c r="AC166" s="30"/>
      <c r="AD166" s="30"/>
      <c r="AE166" s="30"/>
      <c r="AT166" s="14" t="s">
        <v>226</v>
      </c>
      <c r="AU166" s="14" t="s">
        <v>86</v>
      </c>
    </row>
    <row r="167" spans="1:65" s="2" customFormat="1" ht="21.75" customHeight="1">
      <c r="A167" s="30"/>
      <c r="B167" s="31"/>
      <c r="C167" s="208" t="s">
        <v>8</v>
      </c>
      <c r="D167" s="208" t="s">
        <v>219</v>
      </c>
      <c r="E167" s="209" t="s">
        <v>545</v>
      </c>
      <c r="F167" s="210" t="s">
        <v>546</v>
      </c>
      <c r="G167" s="211" t="s">
        <v>518</v>
      </c>
      <c r="H167" s="212">
        <v>8</v>
      </c>
      <c r="I167" s="213"/>
      <c r="J167" s="213"/>
      <c r="K167" s="214">
        <f>ROUND(P167*H167,2)</f>
        <v>0</v>
      </c>
      <c r="L167" s="210" t="s">
        <v>223</v>
      </c>
      <c r="M167" s="35"/>
      <c r="N167" s="215" t="s">
        <v>1</v>
      </c>
      <c r="O167" s="216" t="s">
        <v>41</v>
      </c>
      <c r="P167" s="217">
        <f>I167+J167</f>
        <v>0</v>
      </c>
      <c r="Q167" s="217">
        <f>ROUND(I167*H167,2)</f>
        <v>0</v>
      </c>
      <c r="R167" s="217">
        <f>ROUND(J167*H167,2)</f>
        <v>0</v>
      </c>
      <c r="S167" s="66"/>
      <c r="T167" s="218">
        <f>S167*H167</f>
        <v>0</v>
      </c>
      <c r="U167" s="218">
        <v>0</v>
      </c>
      <c r="V167" s="218">
        <f>U167*H167</f>
        <v>0</v>
      </c>
      <c r="W167" s="218">
        <v>0</v>
      </c>
      <c r="X167" s="218">
        <f>W167*H167</f>
        <v>0</v>
      </c>
      <c r="Y167" s="219" t="s">
        <v>1</v>
      </c>
      <c r="Z167" s="30"/>
      <c r="AA167" s="30"/>
      <c r="AB167" s="30"/>
      <c r="AC167" s="30"/>
      <c r="AD167" s="30"/>
      <c r="AE167" s="30"/>
      <c r="AR167" s="220" t="s">
        <v>281</v>
      </c>
      <c r="AT167" s="220" t="s">
        <v>219</v>
      </c>
      <c r="AU167" s="220" t="s">
        <v>86</v>
      </c>
      <c r="AY167" s="14" t="s">
        <v>218</v>
      </c>
      <c r="BE167" s="221">
        <f>IF(O167="základní",K167,0)</f>
        <v>0</v>
      </c>
      <c r="BF167" s="221">
        <f>IF(O167="snížená",K167,0)</f>
        <v>0</v>
      </c>
      <c r="BG167" s="221">
        <f>IF(O167="zákl. přenesená",K167,0)</f>
        <v>0</v>
      </c>
      <c r="BH167" s="221">
        <f>IF(O167="sníž. přenesená",K167,0)</f>
        <v>0</v>
      </c>
      <c r="BI167" s="221">
        <f>IF(O167="nulová",K167,0)</f>
        <v>0</v>
      </c>
      <c r="BJ167" s="14" t="s">
        <v>86</v>
      </c>
      <c r="BK167" s="221">
        <f>ROUND(P167*H167,2)</f>
        <v>0</v>
      </c>
      <c r="BL167" s="14" t="s">
        <v>281</v>
      </c>
      <c r="BM167" s="220" t="s">
        <v>787</v>
      </c>
    </row>
    <row r="168" spans="1:65" s="2" customFormat="1" ht="29.25">
      <c r="A168" s="30"/>
      <c r="B168" s="31"/>
      <c r="C168" s="32"/>
      <c r="D168" s="222" t="s">
        <v>226</v>
      </c>
      <c r="E168" s="32"/>
      <c r="F168" s="223" t="s">
        <v>548</v>
      </c>
      <c r="G168" s="32"/>
      <c r="H168" s="32"/>
      <c r="I168" s="120"/>
      <c r="J168" s="120"/>
      <c r="K168" s="32"/>
      <c r="L168" s="32"/>
      <c r="M168" s="35"/>
      <c r="N168" s="224"/>
      <c r="O168" s="225"/>
      <c r="P168" s="66"/>
      <c r="Q168" s="66"/>
      <c r="R168" s="66"/>
      <c r="S168" s="66"/>
      <c r="T168" s="66"/>
      <c r="U168" s="66"/>
      <c r="V168" s="66"/>
      <c r="W168" s="66"/>
      <c r="X168" s="66"/>
      <c r="Y168" s="67"/>
      <c r="Z168" s="30"/>
      <c r="AA168" s="30"/>
      <c r="AB168" s="30"/>
      <c r="AC168" s="30"/>
      <c r="AD168" s="30"/>
      <c r="AE168" s="30"/>
      <c r="AT168" s="14" t="s">
        <v>226</v>
      </c>
      <c r="AU168" s="14" t="s">
        <v>86</v>
      </c>
    </row>
    <row r="169" spans="1:65" s="2" customFormat="1" ht="21.75" customHeight="1">
      <c r="A169" s="30"/>
      <c r="B169" s="31"/>
      <c r="C169" s="208" t="s">
        <v>549</v>
      </c>
      <c r="D169" s="208" t="s">
        <v>219</v>
      </c>
      <c r="E169" s="209" t="s">
        <v>550</v>
      </c>
      <c r="F169" s="210" t="s">
        <v>551</v>
      </c>
      <c r="G169" s="211" t="s">
        <v>518</v>
      </c>
      <c r="H169" s="212">
        <v>12</v>
      </c>
      <c r="I169" s="213"/>
      <c r="J169" s="213"/>
      <c r="K169" s="214">
        <f>ROUND(P169*H169,2)</f>
        <v>0</v>
      </c>
      <c r="L169" s="210" t="s">
        <v>223</v>
      </c>
      <c r="M169" s="35"/>
      <c r="N169" s="215" t="s">
        <v>1</v>
      </c>
      <c r="O169" s="216" t="s">
        <v>41</v>
      </c>
      <c r="P169" s="217">
        <f>I169+J169</f>
        <v>0</v>
      </c>
      <c r="Q169" s="217">
        <f>ROUND(I169*H169,2)</f>
        <v>0</v>
      </c>
      <c r="R169" s="217">
        <f>ROUND(J169*H169,2)</f>
        <v>0</v>
      </c>
      <c r="S169" s="66"/>
      <c r="T169" s="218">
        <f>S169*H169</f>
        <v>0</v>
      </c>
      <c r="U169" s="218">
        <v>0</v>
      </c>
      <c r="V169" s="218">
        <f>U169*H169</f>
        <v>0</v>
      </c>
      <c r="W169" s="218">
        <v>0</v>
      </c>
      <c r="X169" s="218">
        <f>W169*H169</f>
        <v>0</v>
      </c>
      <c r="Y169" s="219" t="s">
        <v>1</v>
      </c>
      <c r="Z169" s="30"/>
      <c r="AA169" s="30"/>
      <c r="AB169" s="30"/>
      <c r="AC169" s="30"/>
      <c r="AD169" s="30"/>
      <c r="AE169" s="30"/>
      <c r="AR169" s="220" t="s">
        <v>281</v>
      </c>
      <c r="AT169" s="220" t="s">
        <v>219</v>
      </c>
      <c r="AU169" s="220" t="s">
        <v>86</v>
      </c>
      <c r="AY169" s="14" t="s">
        <v>218</v>
      </c>
      <c r="BE169" s="221">
        <f>IF(O169="základní",K169,0)</f>
        <v>0</v>
      </c>
      <c r="BF169" s="221">
        <f>IF(O169="snížená",K169,0)</f>
        <v>0</v>
      </c>
      <c r="BG169" s="221">
        <f>IF(O169="zákl. přenesená",K169,0)</f>
        <v>0</v>
      </c>
      <c r="BH169" s="221">
        <f>IF(O169="sníž. přenesená",K169,0)</f>
        <v>0</v>
      </c>
      <c r="BI169" s="221">
        <f>IF(O169="nulová",K169,0)</f>
        <v>0</v>
      </c>
      <c r="BJ169" s="14" t="s">
        <v>86</v>
      </c>
      <c r="BK169" s="221">
        <f>ROUND(P169*H169,2)</f>
        <v>0</v>
      </c>
      <c r="BL169" s="14" t="s">
        <v>281</v>
      </c>
      <c r="BM169" s="220" t="s">
        <v>788</v>
      </c>
    </row>
    <row r="170" spans="1:65" s="2" customFormat="1" ht="48.75">
      <c r="A170" s="30"/>
      <c r="B170" s="31"/>
      <c r="C170" s="32"/>
      <c r="D170" s="222" t="s">
        <v>226</v>
      </c>
      <c r="E170" s="32"/>
      <c r="F170" s="223" t="s">
        <v>553</v>
      </c>
      <c r="G170" s="32"/>
      <c r="H170" s="32"/>
      <c r="I170" s="120"/>
      <c r="J170" s="120"/>
      <c r="K170" s="32"/>
      <c r="L170" s="32"/>
      <c r="M170" s="35"/>
      <c r="N170" s="224"/>
      <c r="O170" s="225"/>
      <c r="P170" s="66"/>
      <c r="Q170" s="66"/>
      <c r="R170" s="66"/>
      <c r="S170" s="66"/>
      <c r="T170" s="66"/>
      <c r="U170" s="66"/>
      <c r="V170" s="66"/>
      <c r="W170" s="66"/>
      <c r="X170" s="66"/>
      <c r="Y170" s="67"/>
      <c r="Z170" s="30"/>
      <c r="AA170" s="30"/>
      <c r="AB170" s="30"/>
      <c r="AC170" s="30"/>
      <c r="AD170" s="30"/>
      <c r="AE170" s="30"/>
      <c r="AT170" s="14" t="s">
        <v>226</v>
      </c>
      <c r="AU170" s="14" t="s">
        <v>86</v>
      </c>
    </row>
    <row r="171" spans="1:65" s="2" customFormat="1" ht="21.75" customHeight="1">
      <c r="A171" s="30"/>
      <c r="B171" s="31"/>
      <c r="C171" s="208" t="s">
        <v>554</v>
      </c>
      <c r="D171" s="208" t="s">
        <v>219</v>
      </c>
      <c r="E171" s="209" t="s">
        <v>555</v>
      </c>
      <c r="F171" s="210" t="s">
        <v>556</v>
      </c>
      <c r="G171" s="211" t="s">
        <v>518</v>
      </c>
      <c r="H171" s="212">
        <v>4</v>
      </c>
      <c r="I171" s="213"/>
      <c r="J171" s="213"/>
      <c r="K171" s="214">
        <f>ROUND(P171*H171,2)</f>
        <v>0</v>
      </c>
      <c r="L171" s="210" t="s">
        <v>223</v>
      </c>
      <c r="M171" s="35"/>
      <c r="N171" s="215" t="s">
        <v>1</v>
      </c>
      <c r="O171" s="216" t="s">
        <v>41</v>
      </c>
      <c r="P171" s="217">
        <f>I171+J171</f>
        <v>0</v>
      </c>
      <c r="Q171" s="217">
        <f>ROUND(I171*H171,2)</f>
        <v>0</v>
      </c>
      <c r="R171" s="217">
        <f>ROUND(J171*H171,2)</f>
        <v>0</v>
      </c>
      <c r="S171" s="66"/>
      <c r="T171" s="218">
        <f>S171*H171</f>
        <v>0</v>
      </c>
      <c r="U171" s="218">
        <v>0</v>
      </c>
      <c r="V171" s="218">
        <f>U171*H171</f>
        <v>0</v>
      </c>
      <c r="W171" s="218">
        <v>0</v>
      </c>
      <c r="X171" s="218">
        <f>W171*H171</f>
        <v>0</v>
      </c>
      <c r="Y171" s="219" t="s">
        <v>1</v>
      </c>
      <c r="Z171" s="30"/>
      <c r="AA171" s="30"/>
      <c r="AB171" s="30"/>
      <c r="AC171" s="30"/>
      <c r="AD171" s="30"/>
      <c r="AE171" s="30"/>
      <c r="AR171" s="220" t="s">
        <v>281</v>
      </c>
      <c r="AT171" s="220" t="s">
        <v>219</v>
      </c>
      <c r="AU171" s="220" t="s">
        <v>86</v>
      </c>
      <c r="AY171" s="14" t="s">
        <v>218</v>
      </c>
      <c r="BE171" s="221">
        <f>IF(O171="základní",K171,0)</f>
        <v>0</v>
      </c>
      <c r="BF171" s="221">
        <f>IF(O171="snížená",K171,0)</f>
        <v>0</v>
      </c>
      <c r="BG171" s="221">
        <f>IF(O171="zákl. přenesená",K171,0)</f>
        <v>0</v>
      </c>
      <c r="BH171" s="221">
        <f>IF(O171="sníž. přenesená",K171,0)</f>
        <v>0</v>
      </c>
      <c r="BI171" s="221">
        <f>IF(O171="nulová",K171,0)</f>
        <v>0</v>
      </c>
      <c r="BJ171" s="14" t="s">
        <v>86</v>
      </c>
      <c r="BK171" s="221">
        <f>ROUND(P171*H171,2)</f>
        <v>0</v>
      </c>
      <c r="BL171" s="14" t="s">
        <v>281</v>
      </c>
      <c r="BM171" s="220" t="s">
        <v>789</v>
      </c>
    </row>
    <row r="172" spans="1:65" s="2" customFormat="1" ht="19.5">
      <c r="A172" s="30"/>
      <c r="B172" s="31"/>
      <c r="C172" s="32"/>
      <c r="D172" s="222" t="s">
        <v>226</v>
      </c>
      <c r="E172" s="32"/>
      <c r="F172" s="223" t="s">
        <v>558</v>
      </c>
      <c r="G172" s="32"/>
      <c r="H172" s="32"/>
      <c r="I172" s="120"/>
      <c r="J172" s="120"/>
      <c r="K172" s="32"/>
      <c r="L172" s="32"/>
      <c r="M172" s="35"/>
      <c r="N172" s="224"/>
      <c r="O172" s="225"/>
      <c r="P172" s="66"/>
      <c r="Q172" s="66"/>
      <c r="R172" s="66"/>
      <c r="S172" s="66"/>
      <c r="T172" s="66"/>
      <c r="U172" s="66"/>
      <c r="V172" s="66"/>
      <c r="W172" s="66"/>
      <c r="X172" s="66"/>
      <c r="Y172" s="67"/>
      <c r="Z172" s="30"/>
      <c r="AA172" s="30"/>
      <c r="AB172" s="30"/>
      <c r="AC172" s="30"/>
      <c r="AD172" s="30"/>
      <c r="AE172" s="30"/>
      <c r="AT172" s="14" t="s">
        <v>226</v>
      </c>
      <c r="AU172" s="14" t="s">
        <v>86</v>
      </c>
    </row>
    <row r="173" spans="1:65" s="2" customFormat="1" ht="55.5" customHeight="1">
      <c r="A173" s="30"/>
      <c r="B173" s="31"/>
      <c r="C173" s="208" t="s">
        <v>559</v>
      </c>
      <c r="D173" s="208" t="s">
        <v>219</v>
      </c>
      <c r="E173" s="209" t="s">
        <v>335</v>
      </c>
      <c r="F173" s="210" t="s">
        <v>790</v>
      </c>
      <c r="G173" s="211" t="s">
        <v>222</v>
      </c>
      <c r="H173" s="212">
        <v>1</v>
      </c>
      <c r="I173" s="213"/>
      <c r="J173" s="213"/>
      <c r="K173" s="214">
        <f>ROUND(P173*H173,2)</f>
        <v>0</v>
      </c>
      <c r="L173" s="210" t="s">
        <v>223</v>
      </c>
      <c r="M173" s="35"/>
      <c r="N173" s="215" t="s">
        <v>1</v>
      </c>
      <c r="O173" s="216" t="s">
        <v>41</v>
      </c>
      <c r="P173" s="217">
        <f>I173+J173</f>
        <v>0</v>
      </c>
      <c r="Q173" s="217">
        <f>ROUND(I173*H173,2)</f>
        <v>0</v>
      </c>
      <c r="R173" s="217">
        <f>ROUND(J173*H173,2)</f>
        <v>0</v>
      </c>
      <c r="S173" s="66"/>
      <c r="T173" s="218">
        <f>S173*H173</f>
        <v>0</v>
      </c>
      <c r="U173" s="218">
        <v>0</v>
      </c>
      <c r="V173" s="218">
        <f>U173*H173</f>
        <v>0</v>
      </c>
      <c r="W173" s="218">
        <v>0</v>
      </c>
      <c r="X173" s="218">
        <f>W173*H173</f>
        <v>0</v>
      </c>
      <c r="Y173" s="219" t="s">
        <v>1</v>
      </c>
      <c r="Z173" s="30"/>
      <c r="AA173" s="30"/>
      <c r="AB173" s="30"/>
      <c r="AC173" s="30"/>
      <c r="AD173" s="30"/>
      <c r="AE173" s="30"/>
      <c r="AR173" s="220" t="s">
        <v>281</v>
      </c>
      <c r="AT173" s="220" t="s">
        <v>219</v>
      </c>
      <c r="AU173" s="220" t="s">
        <v>86</v>
      </c>
      <c r="AY173" s="14" t="s">
        <v>218</v>
      </c>
      <c r="BE173" s="221">
        <f>IF(O173="základní",K173,0)</f>
        <v>0</v>
      </c>
      <c r="BF173" s="221">
        <f>IF(O173="snížená",K173,0)</f>
        <v>0</v>
      </c>
      <c r="BG173" s="221">
        <f>IF(O173="zákl. přenesená",K173,0)</f>
        <v>0</v>
      </c>
      <c r="BH173" s="221">
        <f>IF(O173="sníž. přenesená",K173,0)</f>
        <v>0</v>
      </c>
      <c r="BI173" s="221">
        <f>IF(O173="nulová",K173,0)</f>
        <v>0</v>
      </c>
      <c r="BJ173" s="14" t="s">
        <v>86</v>
      </c>
      <c r="BK173" s="221">
        <f>ROUND(P173*H173,2)</f>
        <v>0</v>
      </c>
      <c r="BL173" s="14" t="s">
        <v>281</v>
      </c>
      <c r="BM173" s="220" t="s">
        <v>791</v>
      </c>
    </row>
    <row r="174" spans="1:65" s="2" customFormat="1" ht="136.5">
      <c r="A174" s="30"/>
      <c r="B174" s="31"/>
      <c r="C174" s="32"/>
      <c r="D174" s="222" t="s">
        <v>226</v>
      </c>
      <c r="E174" s="32"/>
      <c r="F174" s="223" t="s">
        <v>792</v>
      </c>
      <c r="G174" s="32"/>
      <c r="H174" s="32"/>
      <c r="I174" s="120"/>
      <c r="J174" s="120"/>
      <c r="K174" s="32"/>
      <c r="L174" s="32"/>
      <c r="M174" s="35"/>
      <c r="N174" s="224"/>
      <c r="O174" s="225"/>
      <c r="P174" s="66"/>
      <c r="Q174" s="66"/>
      <c r="R174" s="66"/>
      <c r="S174" s="66"/>
      <c r="T174" s="66"/>
      <c r="U174" s="66"/>
      <c r="V174" s="66"/>
      <c r="W174" s="66"/>
      <c r="X174" s="66"/>
      <c r="Y174" s="67"/>
      <c r="Z174" s="30"/>
      <c r="AA174" s="30"/>
      <c r="AB174" s="30"/>
      <c r="AC174" s="30"/>
      <c r="AD174" s="30"/>
      <c r="AE174" s="30"/>
      <c r="AT174" s="14" t="s">
        <v>226</v>
      </c>
      <c r="AU174" s="14" t="s">
        <v>86</v>
      </c>
    </row>
    <row r="175" spans="1:65" s="2" customFormat="1" ht="19.5">
      <c r="A175" s="30"/>
      <c r="B175" s="31"/>
      <c r="C175" s="32"/>
      <c r="D175" s="222" t="s">
        <v>237</v>
      </c>
      <c r="E175" s="32"/>
      <c r="F175" s="236" t="s">
        <v>569</v>
      </c>
      <c r="G175" s="32"/>
      <c r="H175" s="32"/>
      <c r="I175" s="120"/>
      <c r="J175" s="120"/>
      <c r="K175" s="32"/>
      <c r="L175" s="32"/>
      <c r="M175" s="35"/>
      <c r="N175" s="239"/>
      <c r="O175" s="240"/>
      <c r="P175" s="241"/>
      <c r="Q175" s="241"/>
      <c r="R175" s="241"/>
      <c r="S175" s="241"/>
      <c r="T175" s="241"/>
      <c r="U175" s="241"/>
      <c r="V175" s="241"/>
      <c r="W175" s="241"/>
      <c r="X175" s="241"/>
      <c r="Y175" s="242"/>
      <c r="Z175" s="30"/>
      <c r="AA175" s="30"/>
      <c r="AB175" s="30"/>
      <c r="AC175" s="30"/>
      <c r="AD175" s="30"/>
      <c r="AE175" s="30"/>
      <c r="AT175" s="14" t="s">
        <v>237</v>
      </c>
      <c r="AU175" s="14" t="s">
        <v>86</v>
      </c>
    </row>
    <row r="176" spans="1:65" s="2" customFormat="1" ht="6.95" customHeight="1">
      <c r="A176" s="30"/>
      <c r="B176" s="50"/>
      <c r="C176" s="51"/>
      <c r="D176" s="51"/>
      <c r="E176" s="51"/>
      <c r="F176" s="51"/>
      <c r="G176" s="51"/>
      <c r="H176" s="51"/>
      <c r="I176" s="157"/>
      <c r="J176" s="157"/>
      <c r="K176" s="51"/>
      <c r="L176" s="51"/>
      <c r="M176" s="35"/>
      <c r="N176" s="30"/>
      <c r="P176" s="30"/>
      <c r="Q176" s="30"/>
      <c r="R176" s="30"/>
      <c r="S176" s="30"/>
      <c r="T176" s="30"/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</row>
  </sheetData>
  <sheetProtection algorithmName="SHA-512" hashValue="hyDKcqTmzcbludUDcsPOreUla8F2FckSWVBSa/5obkCpZAQ1rrcZxHjekXVJnMrR783ayA23N7voabRb9rmbRQ==" saltValue="fBA/sRpQMHiYtsr1mf/KzHwQdENeBqsqRzmfP+zGoXKIFUIU3+vfv9KwWP78bU7lXFDnnIQfHpkYd0HpjzSBhQ==" spinCount="100000" sheet="1" objects="1" scenarios="1" formatColumns="0" formatRows="0" autoFilter="0"/>
  <autoFilter ref="C122:L175"/>
  <mergeCells count="12">
    <mergeCell ref="E115:H115"/>
    <mergeCell ref="M2:Z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2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13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3"/>
      <c r="J2" s="113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T2" s="14" t="s">
        <v>149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6"/>
      <c r="J3" s="116"/>
      <c r="K3" s="115"/>
      <c r="L3" s="115"/>
      <c r="M3" s="17"/>
      <c r="AT3" s="14" t="s">
        <v>88</v>
      </c>
    </row>
    <row r="4" spans="1:46" s="1" customFormat="1" ht="24.95" customHeight="1">
      <c r="B4" s="17"/>
      <c r="D4" s="117" t="s">
        <v>180</v>
      </c>
      <c r="I4" s="113"/>
      <c r="J4" s="113"/>
      <c r="M4" s="17"/>
      <c r="N4" s="118" t="s">
        <v>11</v>
      </c>
      <c r="AT4" s="14" t="s">
        <v>4</v>
      </c>
    </row>
    <row r="5" spans="1:46" s="1" customFormat="1" ht="6.95" customHeight="1">
      <c r="B5" s="17"/>
      <c r="I5" s="113"/>
      <c r="J5" s="113"/>
      <c r="M5" s="17"/>
    </row>
    <row r="6" spans="1:46" s="1" customFormat="1" ht="12" customHeight="1">
      <c r="B6" s="17"/>
      <c r="D6" s="119" t="s">
        <v>17</v>
      </c>
      <c r="I6" s="113"/>
      <c r="J6" s="113"/>
      <c r="M6" s="17"/>
    </row>
    <row r="7" spans="1:46" s="1" customFormat="1" ht="16.5" customHeight="1">
      <c r="B7" s="17"/>
      <c r="E7" s="289" t="str">
        <f>'Rekapitulace stavby'!K6</f>
        <v>Údržba, opravy a odstraňování závad u SEE 2020</v>
      </c>
      <c r="F7" s="290"/>
      <c r="G7" s="290"/>
      <c r="H7" s="290"/>
      <c r="I7" s="113"/>
      <c r="J7" s="113"/>
      <c r="M7" s="17"/>
    </row>
    <row r="8" spans="1:46" s="1" customFormat="1" ht="12" customHeight="1">
      <c r="B8" s="17"/>
      <c r="D8" s="119" t="s">
        <v>181</v>
      </c>
      <c r="I8" s="113"/>
      <c r="J8" s="113"/>
      <c r="M8" s="17"/>
    </row>
    <row r="9" spans="1:46" s="2" customFormat="1" ht="16.5" customHeight="1">
      <c r="A9" s="30"/>
      <c r="B9" s="35"/>
      <c r="C9" s="30"/>
      <c r="D9" s="30"/>
      <c r="E9" s="289" t="s">
        <v>725</v>
      </c>
      <c r="F9" s="292"/>
      <c r="G9" s="292"/>
      <c r="H9" s="292"/>
      <c r="I9" s="120"/>
      <c r="J9" s="120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19" t="s">
        <v>341</v>
      </c>
      <c r="E10" s="30"/>
      <c r="F10" s="30"/>
      <c r="G10" s="30"/>
      <c r="H10" s="30"/>
      <c r="I10" s="120"/>
      <c r="J10" s="120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5"/>
      <c r="C11" s="30"/>
      <c r="D11" s="30"/>
      <c r="E11" s="291" t="s">
        <v>793</v>
      </c>
      <c r="F11" s="292"/>
      <c r="G11" s="292"/>
      <c r="H11" s="292"/>
      <c r="I11" s="120"/>
      <c r="J11" s="120"/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5"/>
      <c r="C12" s="30"/>
      <c r="D12" s="30"/>
      <c r="E12" s="30"/>
      <c r="F12" s="30"/>
      <c r="G12" s="30"/>
      <c r="H12" s="30"/>
      <c r="I12" s="120"/>
      <c r="J12" s="120"/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5"/>
      <c r="C13" s="30"/>
      <c r="D13" s="119" t="s">
        <v>19</v>
      </c>
      <c r="E13" s="30"/>
      <c r="F13" s="108" t="s">
        <v>1</v>
      </c>
      <c r="G13" s="30"/>
      <c r="H13" s="30"/>
      <c r="I13" s="121" t="s">
        <v>20</v>
      </c>
      <c r="J13" s="122" t="s">
        <v>1</v>
      </c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9" t="s">
        <v>21</v>
      </c>
      <c r="E14" s="30"/>
      <c r="F14" s="108" t="s">
        <v>22</v>
      </c>
      <c r="G14" s="30"/>
      <c r="H14" s="30"/>
      <c r="I14" s="121" t="s">
        <v>23</v>
      </c>
      <c r="J14" s="123">
        <f>'Rekapitulace stavby'!AN8</f>
        <v>0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5"/>
      <c r="C15" s="30"/>
      <c r="D15" s="30"/>
      <c r="E15" s="30"/>
      <c r="F15" s="30"/>
      <c r="G15" s="30"/>
      <c r="H15" s="30"/>
      <c r="I15" s="120"/>
      <c r="J15" s="120"/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5"/>
      <c r="C16" s="30"/>
      <c r="D16" s="119" t="s">
        <v>24</v>
      </c>
      <c r="E16" s="30"/>
      <c r="F16" s="30"/>
      <c r="G16" s="30"/>
      <c r="H16" s="30"/>
      <c r="I16" s="121" t="s">
        <v>25</v>
      </c>
      <c r="J16" s="122" t="str">
        <f>IF('Rekapitulace stavby'!AN10="","",'Rekapitulace stavby'!AN10)</f>
        <v>70994234</v>
      </c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5"/>
      <c r="C17" s="30"/>
      <c r="D17" s="30"/>
      <c r="E17" s="108" t="str">
        <f>IF('Rekapitulace stavby'!E11="","",'Rekapitulace stavby'!E11)</f>
        <v>Správa železnic, státní organizace</v>
      </c>
      <c r="F17" s="30"/>
      <c r="G17" s="30"/>
      <c r="H17" s="30"/>
      <c r="I17" s="121" t="s">
        <v>28</v>
      </c>
      <c r="J17" s="122" t="str">
        <f>IF('Rekapitulace stavby'!AN11="","",'Rekapitulace stavby'!AN11)</f>
        <v>CZ70994234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5"/>
      <c r="C18" s="30"/>
      <c r="D18" s="30"/>
      <c r="E18" s="30"/>
      <c r="F18" s="30"/>
      <c r="G18" s="30"/>
      <c r="H18" s="30"/>
      <c r="I18" s="120"/>
      <c r="J18" s="120"/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5"/>
      <c r="C19" s="30"/>
      <c r="D19" s="119" t="s">
        <v>30</v>
      </c>
      <c r="E19" s="30"/>
      <c r="F19" s="30"/>
      <c r="G19" s="30"/>
      <c r="H19" s="30"/>
      <c r="I19" s="121" t="s">
        <v>25</v>
      </c>
      <c r="J19" s="27" t="str">
        <f>'Rekapitulace stavby'!AN13</f>
        <v>Vyplň údaj</v>
      </c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5"/>
      <c r="C20" s="30"/>
      <c r="D20" s="30"/>
      <c r="E20" s="293" t="str">
        <f>'Rekapitulace stavby'!E14</f>
        <v>Vyplň údaj</v>
      </c>
      <c r="F20" s="294"/>
      <c r="G20" s="294"/>
      <c r="H20" s="294"/>
      <c r="I20" s="121" t="s">
        <v>28</v>
      </c>
      <c r="J20" s="27" t="str">
        <f>'Rekapitulace stavby'!AN14</f>
        <v>Vyplň údaj</v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5"/>
      <c r="C21" s="30"/>
      <c r="D21" s="30"/>
      <c r="E21" s="30"/>
      <c r="F21" s="30"/>
      <c r="G21" s="30"/>
      <c r="H21" s="30"/>
      <c r="I21" s="120"/>
      <c r="J21" s="120"/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5"/>
      <c r="C22" s="30"/>
      <c r="D22" s="119" t="s">
        <v>32</v>
      </c>
      <c r="E22" s="30"/>
      <c r="F22" s="30"/>
      <c r="G22" s="30"/>
      <c r="H22" s="30"/>
      <c r="I22" s="121" t="s">
        <v>25</v>
      </c>
      <c r="J22" s="122" t="str">
        <f>IF('Rekapitulace stavby'!AN16="","",'Rekapitulace stavby'!AN16)</f>
        <v/>
      </c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5"/>
      <c r="C23" s="30"/>
      <c r="D23" s="30"/>
      <c r="E23" s="108" t="str">
        <f>IF('Rekapitulace stavby'!E17="","",'Rekapitulace stavby'!E17)</f>
        <v xml:space="preserve"> </v>
      </c>
      <c r="F23" s="30"/>
      <c r="G23" s="30"/>
      <c r="H23" s="30"/>
      <c r="I23" s="121" t="s">
        <v>28</v>
      </c>
      <c r="J23" s="122" t="str">
        <f>IF('Rekapitulace stavby'!AN17="","",'Rekapitulace stavby'!AN17)</f>
        <v/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5"/>
      <c r="C24" s="30"/>
      <c r="D24" s="30"/>
      <c r="E24" s="30"/>
      <c r="F24" s="30"/>
      <c r="G24" s="30"/>
      <c r="H24" s="30"/>
      <c r="I24" s="120"/>
      <c r="J24" s="120"/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5"/>
      <c r="C25" s="30"/>
      <c r="D25" s="119" t="s">
        <v>34</v>
      </c>
      <c r="E25" s="30"/>
      <c r="F25" s="30"/>
      <c r="G25" s="30"/>
      <c r="H25" s="30"/>
      <c r="I25" s="121" t="s">
        <v>25</v>
      </c>
      <c r="J25" s="122" t="str">
        <f>IF('Rekapitulace stavby'!AN19="","",'Rekapitulace stavby'!AN19)</f>
        <v/>
      </c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5"/>
      <c r="C26" s="30"/>
      <c r="D26" s="30"/>
      <c r="E26" s="108" t="str">
        <f>IF('Rekapitulace stavby'!E20="","",'Rekapitulace stavby'!E20)</f>
        <v xml:space="preserve"> </v>
      </c>
      <c r="F26" s="30"/>
      <c r="G26" s="30"/>
      <c r="H26" s="30"/>
      <c r="I26" s="121" t="s">
        <v>28</v>
      </c>
      <c r="J26" s="122" t="str">
        <f>IF('Rekapitulace stavby'!AN20="","",'Rekapitulace stavby'!AN20)</f>
        <v/>
      </c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30"/>
      <c r="E27" s="30"/>
      <c r="F27" s="30"/>
      <c r="G27" s="30"/>
      <c r="H27" s="30"/>
      <c r="I27" s="120"/>
      <c r="J27" s="120"/>
      <c r="K27" s="30"/>
      <c r="L27" s="30"/>
      <c r="M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5"/>
      <c r="C28" s="30"/>
      <c r="D28" s="119" t="s">
        <v>35</v>
      </c>
      <c r="E28" s="30"/>
      <c r="F28" s="30"/>
      <c r="G28" s="30"/>
      <c r="H28" s="30"/>
      <c r="I28" s="120"/>
      <c r="J28" s="120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124"/>
      <c r="B29" s="125"/>
      <c r="C29" s="124"/>
      <c r="D29" s="124"/>
      <c r="E29" s="295" t="s">
        <v>1</v>
      </c>
      <c r="F29" s="295"/>
      <c r="G29" s="295"/>
      <c r="H29" s="295"/>
      <c r="I29" s="126"/>
      <c r="J29" s="126"/>
      <c r="K29" s="124"/>
      <c r="L29" s="124"/>
      <c r="M29" s="127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pans="1:31" s="2" customFormat="1" ht="6.95" customHeight="1">
      <c r="A30" s="30"/>
      <c r="B30" s="35"/>
      <c r="C30" s="30"/>
      <c r="D30" s="30"/>
      <c r="E30" s="30"/>
      <c r="F30" s="30"/>
      <c r="G30" s="30"/>
      <c r="H30" s="30"/>
      <c r="I30" s="120"/>
      <c r="J30" s="120"/>
      <c r="K30" s="30"/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28"/>
      <c r="E31" s="128"/>
      <c r="F31" s="128"/>
      <c r="G31" s="128"/>
      <c r="H31" s="128"/>
      <c r="I31" s="129"/>
      <c r="J31" s="129"/>
      <c r="K31" s="128"/>
      <c r="L31" s="128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2.75">
      <c r="A32" s="30"/>
      <c r="B32" s="35"/>
      <c r="C32" s="30"/>
      <c r="D32" s="30"/>
      <c r="E32" s="119" t="s">
        <v>183</v>
      </c>
      <c r="F32" s="30"/>
      <c r="G32" s="30"/>
      <c r="H32" s="30"/>
      <c r="I32" s="120"/>
      <c r="J32" s="120"/>
      <c r="K32" s="130">
        <f>I98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2.75">
      <c r="A33" s="30"/>
      <c r="B33" s="35"/>
      <c r="C33" s="30"/>
      <c r="D33" s="30"/>
      <c r="E33" s="119" t="s">
        <v>184</v>
      </c>
      <c r="F33" s="30"/>
      <c r="G33" s="30"/>
      <c r="H33" s="30"/>
      <c r="I33" s="120"/>
      <c r="J33" s="120"/>
      <c r="K33" s="130">
        <f>J98</f>
        <v>0</v>
      </c>
      <c r="L33" s="30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25.35" customHeight="1">
      <c r="A34" s="30"/>
      <c r="B34" s="35"/>
      <c r="C34" s="30"/>
      <c r="D34" s="131" t="s">
        <v>36</v>
      </c>
      <c r="E34" s="30"/>
      <c r="F34" s="30"/>
      <c r="G34" s="30"/>
      <c r="H34" s="30"/>
      <c r="I34" s="120"/>
      <c r="J34" s="120"/>
      <c r="K34" s="132">
        <f>ROUND(K123, 2)</f>
        <v>0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6.95" customHeight="1">
      <c r="A35" s="30"/>
      <c r="B35" s="35"/>
      <c r="C35" s="30"/>
      <c r="D35" s="128"/>
      <c r="E35" s="128"/>
      <c r="F35" s="128"/>
      <c r="G35" s="128"/>
      <c r="H35" s="128"/>
      <c r="I35" s="129"/>
      <c r="J35" s="129"/>
      <c r="K35" s="128"/>
      <c r="L35" s="128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30"/>
      <c r="F36" s="133" t="s">
        <v>38</v>
      </c>
      <c r="G36" s="30"/>
      <c r="H36" s="30"/>
      <c r="I36" s="134" t="s">
        <v>37</v>
      </c>
      <c r="J36" s="120"/>
      <c r="K36" s="133" t="s">
        <v>39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customHeight="1">
      <c r="A37" s="30"/>
      <c r="B37" s="35"/>
      <c r="C37" s="30"/>
      <c r="D37" s="135" t="s">
        <v>40</v>
      </c>
      <c r="E37" s="119" t="s">
        <v>41</v>
      </c>
      <c r="F37" s="130">
        <f>ROUND((SUM(BE123:BE171)),  2)</f>
        <v>0</v>
      </c>
      <c r="G37" s="30"/>
      <c r="H37" s="30"/>
      <c r="I37" s="136">
        <v>0.21</v>
      </c>
      <c r="J37" s="120"/>
      <c r="K37" s="130">
        <f>ROUND(((SUM(BE123:BE171))*I37),  2)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5"/>
      <c r="C38" s="30"/>
      <c r="D38" s="30"/>
      <c r="E38" s="119" t="s">
        <v>42</v>
      </c>
      <c r="F38" s="130">
        <f>ROUND((SUM(BF123:BF171)),  2)</f>
        <v>0</v>
      </c>
      <c r="G38" s="30"/>
      <c r="H38" s="30"/>
      <c r="I38" s="136">
        <v>0.15</v>
      </c>
      <c r="J38" s="120"/>
      <c r="K38" s="130">
        <f>ROUND(((SUM(BF123:BF171))*I38),  2)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9" t="s">
        <v>43</v>
      </c>
      <c r="F39" s="130">
        <f>ROUND((SUM(BG123:BG171)),  2)</f>
        <v>0</v>
      </c>
      <c r="G39" s="30"/>
      <c r="H39" s="30"/>
      <c r="I39" s="136">
        <v>0.21</v>
      </c>
      <c r="J39" s="120"/>
      <c r="K39" s="130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5"/>
      <c r="C40" s="30"/>
      <c r="D40" s="30"/>
      <c r="E40" s="119" t="s">
        <v>44</v>
      </c>
      <c r="F40" s="130">
        <f>ROUND((SUM(BH123:BH171)),  2)</f>
        <v>0</v>
      </c>
      <c r="G40" s="30"/>
      <c r="H40" s="30"/>
      <c r="I40" s="136">
        <v>0.15</v>
      </c>
      <c r="J40" s="120"/>
      <c r="K40" s="130">
        <f>0</f>
        <v>0</v>
      </c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14.45" hidden="1" customHeight="1">
      <c r="A41" s="30"/>
      <c r="B41" s="35"/>
      <c r="C41" s="30"/>
      <c r="D41" s="30"/>
      <c r="E41" s="119" t="s">
        <v>45</v>
      </c>
      <c r="F41" s="130">
        <f>ROUND((SUM(BI123:BI171)),  2)</f>
        <v>0</v>
      </c>
      <c r="G41" s="30"/>
      <c r="H41" s="30"/>
      <c r="I41" s="136">
        <v>0</v>
      </c>
      <c r="J41" s="120"/>
      <c r="K41" s="130">
        <f>0</f>
        <v>0</v>
      </c>
      <c r="L41" s="30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6.95" customHeight="1">
      <c r="A42" s="30"/>
      <c r="B42" s="35"/>
      <c r="C42" s="30"/>
      <c r="D42" s="30"/>
      <c r="E42" s="30"/>
      <c r="F42" s="30"/>
      <c r="G42" s="30"/>
      <c r="H42" s="30"/>
      <c r="I42" s="120"/>
      <c r="J42" s="120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2" customFormat="1" ht="25.35" customHeight="1">
      <c r="A43" s="30"/>
      <c r="B43" s="35"/>
      <c r="C43" s="137"/>
      <c r="D43" s="138" t="s">
        <v>46</v>
      </c>
      <c r="E43" s="139"/>
      <c r="F43" s="139"/>
      <c r="G43" s="140" t="s">
        <v>47</v>
      </c>
      <c r="H43" s="141" t="s">
        <v>48</v>
      </c>
      <c r="I43" s="142"/>
      <c r="J43" s="142"/>
      <c r="K43" s="143">
        <f>SUM(K34:K41)</f>
        <v>0</v>
      </c>
      <c r="L43" s="144"/>
      <c r="M43" s="47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2" customFormat="1" ht="14.45" customHeight="1">
      <c r="A44" s="30"/>
      <c r="B44" s="35"/>
      <c r="C44" s="30"/>
      <c r="D44" s="30"/>
      <c r="E44" s="30"/>
      <c r="F44" s="30"/>
      <c r="G44" s="30"/>
      <c r="H44" s="30"/>
      <c r="I44" s="120"/>
      <c r="J44" s="120"/>
      <c r="K44" s="30"/>
      <c r="L44" s="30"/>
      <c r="M44" s="47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1" customFormat="1" ht="14.45" customHeight="1">
      <c r="B45" s="17"/>
      <c r="I45" s="113"/>
      <c r="J45" s="113"/>
      <c r="M45" s="17"/>
    </row>
    <row r="46" spans="1:31" s="1" customFormat="1" ht="14.45" customHeight="1">
      <c r="B46" s="17"/>
      <c r="I46" s="113"/>
      <c r="J46" s="113"/>
      <c r="M46" s="17"/>
    </row>
    <row r="47" spans="1:31" s="1" customFormat="1" ht="14.45" customHeight="1">
      <c r="B47" s="17"/>
      <c r="I47" s="113"/>
      <c r="J47" s="113"/>
      <c r="M47" s="17"/>
    </row>
    <row r="48" spans="1:31" s="1" customFormat="1" ht="14.45" customHeight="1">
      <c r="B48" s="17"/>
      <c r="I48" s="113"/>
      <c r="J48" s="113"/>
      <c r="M48" s="17"/>
    </row>
    <row r="49" spans="1:31" s="1" customFormat="1" ht="14.45" customHeight="1">
      <c r="B49" s="17"/>
      <c r="I49" s="113"/>
      <c r="J49" s="113"/>
      <c r="M49" s="17"/>
    </row>
    <row r="50" spans="1:31" s="2" customFormat="1" ht="14.45" customHeight="1">
      <c r="B50" s="47"/>
      <c r="D50" s="145" t="s">
        <v>49</v>
      </c>
      <c r="E50" s="146"/>
      <c r="F50" s="146"/>
      <c r="G50" s="145" t="s">
        <v>50</v>
      </c>
      <c r="H50" s="146"/>
      <c r="I50" s="147"/>
      <c r="J50" s="147"/>
      <c r="K50" s="146"/>
      <c r="L50" s="146"/>
      <c r="M50" s="47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0"/>
      <c r="B61" s="35"/>
      <c r="C61" s="30"/>
      <c r="D61" s="148" t="s">
        <v>51</v>
      </c>
      <c r="E61" s="149"/>
      <c r="F61" s="150" t="s">
        <v>52</v>
      </c>
      <c r="G61" s="148" t="s">
        <v>51</v>
      </c>
      <c r="H61" s="149"/>
      <c r="I61" s="151"/>
      <c r="J61" s="152" t="s">
        <v>52</v>
      </c>
      <c r="K61" s="149"/>
      <c r="L61" s="149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0"/>
      <c r="B65" s="35"/>
      <c r="C65" s="30"/>
      <c r="D65" s="145" t="s">
        <v>53</v>
      </c>
      <c r="E65" s="153"/>
      <c r="F65" s="153"/>
      <c r="G65" s="145" t="s">
        <v>54</v>
      </c>
      <c r="H65" s="153"/>
      <c r="I65" s="154"/>
      <c r="J65" s="154"/>
      <c r="K65" s="153"/>
      <c r="L65" s="153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0"/>
      <c r="B76" s="35"/>
      <c r="C76" s="30"/>
      <c r="D76" s="148" t="s">
        <v>51</v>
      </c>
      <c r="E76" s="149"/>
      <c r="F76" s="150" t="s">
        <v>52</v>
      </c>
      <c r="G76" s="148" t="s">
        <v>51</v>
      </c>
      <c r="H76" s="149"/>
      <c r="I76" s="151"/>
      <c r="J76" s="152" t="s">
        <v>52</v>
      </c>
      <c r="K76" s="149"/>
      <c r="L76" s="149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55"/>
      <c r="C77" s="156"/>
      <c r="D77" s="156"/>
      <c r="E77" s="156"/>
      <c r="F77" s="156"/>
      <c r="G77" s="156"/>
      <c r="H77" s="156"/>
      <c r="I77" s="157"/>
      <c r="J77" s="157"/>
      <c r="K77" s="156"/>
      <c r="L77" s="156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158"/>
      <c r="C81" s="159"/>
      <c r="D81" s="159"/>
      <c r="E81" s="159"/>
      <c r="F81" s="159"/>
      <c r="G81" s="159"/>
      <c r="H81" s="159"/>
      <c r="I81" s="160"/>
      <c r="J81" s="160"/>
      <c r="K81" s="159"/>
      <c r="L81" s="159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0" t="s">
        <v>185</v>
      </c>
      <c r="D82" s="32"/>
      <c r="E82" s="32"/>
      <c r="F82" s="32"/>
      <c r="G82" s="32"/>
      <c r="H82" s="32"/>
      <c r="I82" s="120"/>
      <c r="J82" s="120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20"/>
      <c r="J83" s="120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6" t="s">
        <v>17</v>
      </c>
      <c r="D84" s="32"/>
      <c r="E84" s="32"/>
      <c r="F84" s="32"/>
      <c r="G84" s="32"/>
      <c r="H84" s="32"/>
      <c r="I84" s="120"/>
      <c r="J84" s="120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2"/>
      <c r="D85" s="32"/>
      <c r="E85" s="296" t="str">
        <f>E7</f>
        <v>Údržba, opravy a odstraňování závad u SEE 2020</v>
      </c>
      <c r="F85" s="297"/>
      <c r="G85" s="297"/>
      <c r="H85" s="297"/>
      <c r="I85" s="120"/>
      <c r="J85" s="120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18"/>
      <c r="C86" s="26" t="s">
        <v>181</v>
      </c>
      <c r="D86" s="19"/>
      <c r="E86" s="19"/>
      <c r="F86" s="19"/>
      <c r="G86" s="19"/>
      <c r="H86" s="19"/>
      <c r="I86" s="113"/>
      <c r="J86" s="113"/>
      <c r="K86" s="19"/>
      <c r="L86" s="19"/>
      <c r="M86" s="17"/>
    </row>
    <row r="87" spans="1:31" s="2" customFormat="1" ht="16.5" customHeight="1">
      <c r="A87" s="30"/>
      <c r="B87" s="31"/>
      <c r="C87" s="32"/>
      <c r="D87" s="32"/>
      <c r="E87" s="296" t="s">
        <v>725</v>
      </c>
      <c r="F87" s="298"/>
      <c r="G87" s="298"/>
      <c r="H87" s="298"/>
      <c r="I87" s="120"/>
      <c r="J87" s="120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6" t="s">
        <v>341</v>
      </c>
      <c r="D88" s="32"/>
      <c r="E88" s="32"/>
      <c r="F88" s="32"/>
      <c r="G88" s="32"/>
      <c r="H88" s="32"/>
      <c r="I88" s="120"/>
      <c r="J88" s="120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2"/>
      <c r="D89" s="32"/>
      <c r="E89" s="251" t="str">
        <f>E11</f>
        <v>PS08-2 - žst. Moravičany</v>
      </c>
      <c r="F89" s="298"/>
      <c r="G89" s="298"/>
      <c r="H89" s="298"/>
      <c r="I89" s="120"/>
      <c r="J89" s="120"/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20"/>
      <c r="J90" s="120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6" t="s">
        <v>21</v>
      </c>
      <c r="D91" s="32"/>
      <c r="E91" s="32"/>
      <c r="F91" s="24" t="str">
        <f>F14</f>
        <v>OŘ Olomouc</v>
      </c>
      <c r="G91" s="32"/>
      <c r="H91" s="32"/>
      <c r="I91" s="121" t="s">
        <v>23</v>
      </c>
      <c r="J91" s="123">
        <f>IF(J14="","",J14)</f>
        <v>0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2"/>
      <c r="D92" s="32"/>
      <c r="E92" s="32"/>
      <c r="F92" s="32"/>
      <c r="G92" s="32"/>
      <c r="H92" s="32"/>
      <c r="I92" s="120"/>
      <c r="J92" s="120"/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6" t="s">
        <v>24</v>
      </c>
      <c r="D93" s="32"/>
      <c r="E93" s="32"/>
      <c r="F93" s="24" t="str">
        <f>E17</f>
        <v>Správa železnic, státní organizace</v>
      </c>
      <c r="G93" s="32"/>
      <c r="H93" s="32"/>
      <c r="I93" s="121" t="s">
        <v>32</v>
      </c>
      <c r="J93" s="161" t="str">
        <f>E23</f>
        <v xml:space="preserve"> </v>
      </c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6" t="s">
        <v>30</v>
      </c>
      <c r="D94" s="32"/>
      <c r="E94" s="32"/>
      <c r="F94" s="24" t="str">
        <f>IF(E20="","",E20)</f>
        <v>Vyplň údaj</v>
      </c>
      <c r="G94" s="32"/>
      <c r="H94" s="32"/>
      <c r="I94" s="121" t="s">
        <v>34</v>
      </c>
      <c r="J94" s="161" t="str">
        <f>E26</f>
        <v xml:space="preserve"> </v>
      </c>
      <c r="K94" s="32"/>
      <c r="L94" s="32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20"/>
      <c r="J95" s="120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62" t="s">
        <v>186</v>
      </c>
      <c r="D96" s="163"/>
      <c r="E96" s="163"/>
      <c r="F96" s="163"/>
      <c r="G96" s="163"/>
      <c r="H96" s="163"/>
      <c r="I96" s="164" t="s">
        <v>187</v>
      </c>
      <c r="J96" s="164" t="s">
        <v>188</v>
      </c>
      <c r="K96" s="165" t="s">
        <v>189</v>
      </c>
      <c r="L96" s="163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2"/>
      <c r="D97" s="32"/>
      <c r="E97" s="32"/>
      <c r="F97" s="32"/>
      <c r="G97" s="32"/>
      <c r="H97" s="32"/>
      <c r="I97" s="120"/>
      <c r="J97" s="120"/>
      <c r="K97" s="32"/>
      <c r="L97" s="32"/>
      <c r="M97" s="47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66" t="s">
        <v>190</v>
      </c>
      <c r="D98" s="32"/>
      <c r="E98" s="32"/>
      <c r="F98" s="32"/>
      <c r="G98" s="32"/>
      <c r="H98" s="32"/>
      <c r="I98" s="167">
        <f t="shared" ref="I98:J100" si="0">Q123</f>
        <v>0</v>
      </c>
      <c r="J98" s="167">
        <f t="shared" si="0"/>
        <v>0</v>
      </c>
      <c r="K98" s="79">
        <f>K123</f>
        <v>0</v>
      </c>
      <c r="L98" s="32"/>
      <c r="M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4" t="s">
        <v>191</v>
      </c>
    </row>
    <row r="99" spans="1:47" s="9" customFormat="1" ht="24.95" customHeight="1">
      <c r="B99" s="168"/>
      <c r="C99" s="169"/>
      <c r="D99" s="170" t="s">
        <v>447</v>
      </c>
      <c r="E99" s="171"/>
      <c r="F99" s="171"/>
      <c r="G99" s="171"/>
      <c r="H99" s="171"/>
      <c r="I99" s="172">
        <f t="shared" si="0"/>
        <v>0</v>
      </c>
      <c r="J99" s="172">
        <f t="shared" si="0"/>
        <v>0</v>
      </c>
      <c r="K99" s="173">
        <f>K124</f>
        <v>0</v>
      </c>
      <c r="L99" s="169"/>
      <c r="M99" s="174"/>
    </row>
    <row r="100" spans="1:47" s="10" customFormat="1" ht="19.899999999999999" customHeight="1">
      <c r="B100" s="175"/>
      <c r="C100" s="102"/>
      <c r="D100" s="176" t="s">
        <v>448</v>
      </c>
      <c r="E100" s="177"/>
      <c r="F100" s="177"/>
      <c r="G100" s="177"/>
      <c r="H100" s="177"/>
      <c r="I100" s="178">
        <f t="shared" si="0"/>
        <v>0</v>
      </c>
      <c r="J100" s="178">
        <f t="shared" si="0"/>
        <v>0</v>
      </c>
      <c r="K100" s="179">
        <f>K125</f>
        <v>0</v>
      </c>
      <c r="L100" s="102"/>
      <c r="M100" s="180"/>
    </row>
    <row r="101" spans="1:47" s="9" customFormat="1" ht="24.95" customHeight="1">
      <c r="B101" s="168"/>
      <c r="C101" s="169"/>
      <c r="D101" s="170" t="s">
        <v>197</v>
      </c>
      <c r="E101" s="171"/>
      <c r="F101" s="171"/>
      <c r="G101" s="171"/>
      <c r="H101" s="171"/>
      <c r="I101" s="172">
        <f>Q160</f>
        <v>0</v>
      </c>
      <c r="J101" s="172">
        <f>R160</f>
        <v>0</v>
      </c>
      <c r="K101" s="173">
        <f>K160</f>
        <v>0</v>
      </c>
      <c r="L101" s="169"/>
      <c r="M101" s="174"/>
    </row>
    <row r="102" spans="1:47" s="2" customFormat="1" ht="21.75" customHeight="1">
      <c r="A102" s="30"/>
      <c r="B102" s="31"/>
      <c r="C102" s="32"/>
      <c r="D102" s="32"/>
      <c r="E102" s="32"/>
      <c r="F102" s="32"/>
      <c r="G102" s="32"/>
      <c r="H102" s="32"/>
      <c r="I102" s="120"/>
      <c r="J102" s="120"/>
      <c r="K102" s="32"/>
      <c r="L102" s="32"/>
      <c r="M102" s="47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47" s="2" customFormat="1" ht="6.95" customHeight="1">
      <c r="A103" s="30"/>
      <c r="B103" s="50"/>
      <c r="C103" s="51"/>
      <c r="D103" s="51"/>
      <c r="E103" s="51"/>
      <c r="F103" s="51"/>
      <c r="G103" s="51"/>
      <c r="H103" s="51"/>
      <c r="I103" s="157"/>
      <c r="J103" s="157"/>
      <c r="K103" s="51"/>
      <c r="L103" s="51"/>
      <c r="M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7" spans="1:47" s="2" customFormat="1" ht="6.95" customHeight="1">
      <c r="A107" s="30"/>
      <c r="B107" s="52"/>
      <c r="C107" s="53"/>
      <c r="D107" s="53"/>
      <c r="E107" s="53"/>
      <c r="F107" s="53"/>
      <c r="G107" s="53"/>
      <c r="H107" s="53"/>
      <c r="I107" s="160"/>
      <c r="J107" s="160"/>
      <c r="K107" s="53"/>
      <c r="L107" s="53"/>
      <c r="M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24.95" customHeight="1">
      <c r="A108" s="30"/>
      <c r="B108" s="31"/>
      <c r="C108" s="20" t="s">
        <v>198</v>
      </c>
      <c r="D108" s="32"/>
      <c r="E108" s="32"/>
      <c r="F108" s="32"/>
      <c r="G108" s="32"/>
      <c r="H108" s="32"/>
      <c r="I108" s="120"/>
      <c r="J108" s="120"/>
      <c r="K108" s="32"/>
      <c r="L108" s="32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6.95" customHeight="1">
      <c r="A109" s="30"/>
      <c r="B109" s="31"/>
      <c r="C109" s="32"/>
      <c r="D109" s="32"/>
      <c r="E109" s="32"/>
      <c r="F109" s="32"/>
      <c r="G109" s="32"/>
      <c r="H109" s="32"/>
      <c r="I109" s="120"/>
      <c r="J109" s="120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12" customHeight="1">
      <c r="A110" s="30"/>
      <c r="B110" s="31"/>
      <c r="C110" s="26" t="s">
        <v>17</v>
      </c>
      <c r="D110" s="32"/>
      <c r="E110" s="32"/>
      <c r="F110" s="32"/>
      <c r="G110" s="32"/>
      <c r="H110" s="32"/>
      <c r="I110" s="120"/>
      <c r="J110" s="120"/>
      <c r="K110" s="32"/>
      <c r="L110" s="32"/>
      <c r="M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2" customFormat="1" ht="16.5" customHeight="1">
      <c r="A111" s="30"/>
      <c r="B111" s="31"/>
      <c r="C111" s="32"/>
      <c r="D111" s="32"/>
      <c r="E111" s="296" t="str">
        <f>E7</f>
        <v>Údržba, opravy a odstraňování závad u SEE 2020</v>
      </c>
      <c r="F111" s="297"/>
      <c r="G111" s="297"/>
      <c r="H111" s="297"/>
      <c r="I111" s="120"/>
      <c r="J111" s="120"/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1" customFormat="1" ht="12" customHeight="1">
      <c r="B112" s="18"/>
      <c r="C112" s="26" t="s">
        <v>181</v>
      </c>
      <c r="D112" s="19"/>
      <c r="E112" s="19"/>
      <c r="F112" s="19"/>
      <c r="G112" s="19"/>
      <c r="H112" s="19"/>
      <c r="I112" s="113"/>
      <c r="J112" s="113"/>
      <c r="K112" s="19"/>
      <c r="L112" s="19"/>
      <c r="M112" s="17"/>
    </row>
    <row r="113" spans="1:65" s="2" customFormat="1" ht="16.5" customHeight="1">
      <c r="A113" s="30"/>
      <c r="B113" s="31"/>
      <c r="C113" s="32"/>
      <c r="D113" s="32"/>
      <c r="E113" s="296" t="s">
        <v>725</v>
      </c>
      <c r="F113" s="298"/>
      <c r="G113" s="298"/>
      <c r="H113" s="298"/>
      <c r="I113" s="120"/>
      <c r="J113" s="120"/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6" t="s">
        <v>341</v>
      </c>
      <c r="D114" s="32"/>
      <c r="E114" s="32"/>
      <c r="F114" s="32"/>
      <c r="G114" s="32"/>
      <c r="H114" s="32"/>
      <c r="I114" s="120"/>
      <c r="J114" s="120"/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6.5" customHeight="1">
      <c r="A115" s="30"/>
      <c r="B115" s="31"/>
      <c r="C115" s="32"/>
      <c r="D115" s="32"/>
      <c r="E115" s="251" t="str">
        <f>E11</f>
        <v>PS08-2 - žst. Moravičany</v>
      </c>
      <c r="F115" s="298"/>
      <c r="G115" s="298"/>
      <c r="H115" s="298"/>
      <c r="I115" s="120"/>
      <c r="J115" s="120"/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2"/>
      <c r="D116" s="32"/>
      <c r="E116" s="32"/>
      <c r="F116" s="32"/>
      <c r="G116" s="32"/>
      <c r="H116" s="32"/>
      <c r="I116" s="120"/>
      <c r="J116" s="120"/>
      <c r="K116" s="32"/>
      <c r="L116" s="32"/>
      <c r="M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2" customHeight="1">
      <c r="A117" s="30"/>
      <c r="B117" s="31"/>
      <c r="C117" s="26" t="s">
        <v>21</v>
      </c>
      <c r="D117" s="32"/>
      <c r="E117" s="32"/>
      <c r="F117" s="24" t="str">
        <f>F14</f>
        <v>OŘ Olomouc</v>
      </c>
      <c r="G117" s="32"/>
      <c r="H117" s="32"/>
      <c r="I117" s="121" t="s">
        <v>23</v>
      </c>
      <c r="J117" s="123">
        <f>IF(J14="","",J14)</f>
        <v>0</v>
      </c>
      <c r="K117" s="32"/>
      <c r="L117" s="32"/>
      <c r="M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6.95" customHeight="1">
      <c r="A118" s="30"/>
      <c r="B118" s="31"/>
      <c r="C118" s="32"/>
      <c r="D118" s="32"/>
      <c r="E118" s="32"/>
      <c r="F118" s="32"/>
      <c r="G118" s="32"/>
      <c r="H118" s="32"/>
      <c r="I118" s="120"/>
      <c r="J118" s="120"/>
      <c r="K118" s="32"/>
      <c r="L118" s="32"/>
      <c r="M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2" customHeight="1">
      <c r="A119" s="30"/>
      <c r="B119" s="31"/>
      <c r="C119" s="26" t="s">
        <v>24</v>
      </c>
      <c r="D119" s="32"/>
      <c r="E119" s="32"/>
      <c r="F119" s="24" t="str">
        <f>E17</f>
        <v>Správa železnic, státní organizace</v>
      </c>
      <c r="G119" s="32"/>
      <c r="H119" s="32"/>
      <c r="I119" s="121" t="s">
        <v>32</v>
      </c>
      <c r="J119" s="161" t="str">
        <f>E23</f>
        <v xml:space="preserve"> </v>
      </c>
      <c r="K119" s="32"/>
      <c r="L119" s="32"/>
      <c r="M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5.2" customHeight="1">
      <c r="A120" s="30"/>
      <c r="B120" s="31"/>
      <c r="C120" s="26" t="s">
        <v>30</v>
      </c>
      <c r="D120" s="32"/>
      <c r="E120" s="32"/>
      <c r="F120" s="24" t="str">
        <f>IF(E20="","",E20)</f>
        <v>Vyplň údaj</v>
      </c>
      <c r="G120" s="32"/>
      <c r="H120" s="32"/>
      <c r="I120" s="121" t="s">
        <v>34</v>
      </c>
      <c r="J120" s="161" t="str">
        <f>E26</f>
        <v xml:space="preserve"> </v>
      </c>
      <c r="K120" s="32"/>
      <c r="L120" s="32"/>
      <c r="M120" s="47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10.35" customHeight="1">
      <c r="A121" s="30"/>
      <c r="B121" s="31"/>
      <c r="C121" s="32"/>
      <c r="D121" s="32"/>
      <c r="E121" s="32"/>
      <c r="F121" s="32"/>
      <c r="G121" s="32"/>
      <c r="H121" s="32"/>
      <c r="I121" s="120"/>
      <c r="J121" s="120"/>
      <c r="K121" s="32"/>
      <c r="L121" s="32"/>
      <c r="M121" s="47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11" customFormat="1" ht="29.25" customHeight="1">
      <c r="A122" s="181"/>
      <c r="B122" s="182"/>
      <c r="C122" s="183" t="s">
        <v>199</v>
      </c>
      <c r="D122" s="184" t="s">
        <v>61</v>
      </c>
      <c r="E122" s="184" t="s">
        <v>57</v>
      </c>
      <c r="F122" s="184" t="s">
        <v>58</v>
      </c>
      <c r="G122" s="184" t="s">
        <v>200</v>
      </c>
      <c r="H122" s="184" t="s">
        <v>201</v>
      </c>
      <c r="I122" s="185" t="s">
        <v>202</v>
      </c>
      <c r="J122" s="185" t="s">
        <v>203</v>
      </c>
      <c r="K122" s="184" t="s">
        <v>189</v>
      </c>
      <c r="L122" s="186" t="s">
        <v>204</v>
      </c>
      <c r="M122" s="187"/>
      <c r="N122" s="70" t="s">
        <v>1</v>
      </c>
      <c r="O122" s="71" t="s">
        <v>40</v>
      </c>
      <c r="P122" s="71" t="s">
        <v>205</v>
      </c>
      <c r="Q122" s="71" t="s">
        <v>206</v>
      </c>
      <c r="R122" s="71" t="s">
        <v>207</v>
      </c>
      <c r="S122" s="71" t="s">
        <v>208</v>
      </c>
      <c r="T122" s="71" t="s">
        <v>209</v>
      </c>
      <c r="U122" s="71" t="s">
        <v>210</v>
      </c>
      <c r="V122" s="71" t="s">
        <v>211</v>
      </c>
      <c r="W122" s="71" t="s">
        <v>212</v>
      </c>
      <c r="X122" s="71" t="s">
        <v>213</v>
      </c>
      <c r="Y122" s="72" t="s">
        <v>214</v>
      </c>
      <c r="Z122" s="181"/>
      <c r="AA122" s="181"/>
      <c r="AB122" s="181"/>
      <c r="AC122" s="181"/>
      <c r="AD122" s="181"/>
      <c r="AE122" s="181"/>
    </row>
    <row r="123" spans="1:65" s="2" customFormat="1" ht="22.9" customHeight="1">
      <c r="A123" s="30"/>
      <c r="B123" s="31"/>
      <c r="C123" s="77" t="s">
        <v>215</v>
      </c>
      <c r="D123" s="32"/>
      <c r="E123" s="32"/>
      <c r="F123" s="32"/>
      <c r="G123" s="32"/>
      <c r="H123" s="32"/>
      <c r="I123" s="120"/>
      <c r="J123" s="120"/>
      <c r="K123" s="188">
        <f>BK123</f>
        <v>0</v>
      </c>
      <c r="L123" s="32"/>
      <c r="M123" s="35"/>
      <c r="N123" s="73"/>
      <c r="O123" s="189"/>
      <c r="P123" s="74"/>
      <c r="Q123" s="190">
        <f>Q124+Q160</f>
        <v>0</v>
      </c>
      <c r="R123" s="190">
        <f>R124+R160</f>
        <v>0</v>
      </c>
      <c r="S123" s="74"/>
      <c r="T123" s="191">
        <f>T124+T160</f>
        <v>0</v>
      </c>
      <c r="U123" s="74"/>
      <c r="V123" s="191">
        <f>V124+V160</f>
        <v>0</v>
      </c>
      <c r="W123" s="74"/>
      <c r="X123" s="191">
        <f>X124+X160</f>
        <v>0</v>
      </c>
      <c r="Y123" s="75"/>
      <c r="Z123" s="30"/>
      <c r="AA123" s="30"/>
      <c r="AB123" s="30"/>
      <c r="AC123" s="30"/>
      <c r="AD123" s="30"/>
      <c r="AE123" s="30"/>
      <c r="AT123" s="14" t="s">
        <v>77</v>
      </c>
      <c r="AU123" s="14" t="s">
        <v>191</v>
      </c>
      <c r="BK123" s="192">
        <f>BK124+BK160</f>
        <v>0</v>
      </c>
    </row>
    <row r="124" spans="1:65" s="12" customFormat="1" ht="25.9" customHeight="1">
      <c r="B124" s="193"/>
      <c r="C124" s="194"/>
      <c r="D124" s="195" t="s">
        <v>77</v>
      </c>
      <c r="E124" s="196" t="s">
        <v>475</v>
      </c>
      <c r="F124" s="196" t="s">
        <v>476</v>
      </c>
      <c r="G124" s="194"/>
      <c r="H124" s="194"/>
      <c r="I124" s="197"/>
      <c r="J124" s="197"/>
      <c r="K124" s="198">
        <f>BK124</f>
        <v>0</v>
      </c>
      <c r="L124" s="194"/>
      <c r="M124" s="199"/>
      <c r="N124" s="200"/>
      <c r="O124" s="201"/>
      <c r="P124" s="201"/>
      <c r="Q124" s="202">
        <f>Q125</f>
        <v>0</v>
      </c>
      <c r="R124" s="202">
        <f>R125</f>
        <v>0</v>
      </c>
      <c r="S124" s="201"/>
      <c r="T124" s="203">
        <f>T125</f>
        <v>0</v>
      </c>
      <c r="U124" s="201"/>
      <c r="V124" s="203">
        <f>V125</f>
        <v>0</v>
      </c>
      <c r="W124" s="201"/>
      <c r="X124" s="203">
        <f>X125</f>
        <v>0</v>
      </c>
      <c r="Y124" s="204"/>
      <c r="AR124" s="205" t="s">
        <v>88</v>
      </c>
      <c r="AT124" s="206" t="s">
        <v>77</v>
      </c>
      <c r="AU124" s="206" t="s">
        <v>78</v>
      </c>
      <c r="AY124" s="205" t="s">
        <v>218</v>
      </c>
      <c r="BK124" s="207">
        <f>BK125</f>
        <v>0</v>
      </c>
    </row>
    <row r="125" spans="1:65" s="12" customFormat="1" ht="22.9" customHeight="1">
      <c r="B125" s="193"/>
      <c r="C125" s="194"/>
      <c r="D125" s="195" t="s">
        <v>77</v>
      </c>
      <c r="E125" s="237" t="s">
        <v>477</v>
      </c>
      <c r="F125" s="237" t="s">
        <v>478</v>
      </c>
      <c r="G125" s="194"/>
      <c r="H125" s="194"/>
      <c r="I125" s="197"/>
      <c r="J125" s="197"/>
      <c r="K125" s="238">
        <f>BK125</f>
        <v>0</v>
      </c>
      <c r="L125" s="194"/>
      <c r="M125" s="199"/>
      <c r="N125" s="200"/>
      <c r="O125" s="201"/>
      <c r="P125" s="201"/>
      <c r="Q125" s="202">
        <f>SUM(Q126:Q159)</f>
        <v>0</v>
      </c>
      <c r="R125" s="202">
        <f>SUM(R126:R159)</f>
        <v>0</v>
      </c>
      <c r="S125" s="201"/>
      <c r="T125" s="203">
        <f>SUM(T126:T159)</f>
        <v>0</v>
      </c>
      <c r="U125" s="201"/>
      <c r="V125" s="203">
        <f>SUM(V126:V159)</f>
        <v>0</v>
      </c>
      <c r="W125" s="201"/>
      <c r="X125" s="203">
        <f>SUM(X126:X159)</f>
        <v>0</v>
      </c>
      <c r="Y125" s="204"/>
      <c r="AR125" s="205" t="s">
        <v>88</v>
      </c>
      <c r="AT125" s="206" t="s">
        <v>77</v>
      </c>
      <c r="AU125" s="206" t="s">
        <v>86</v>
      </c>
      <c r="AY125" s="205" t="s">
        <v>218</v>
      </c>
      <c r="BK125" s="207">
        <f>SUM(BK126:BK159)</f>
        <v>0</v>
      </c>
    </row>
    <row r="126" spans="1:65" s="2" customFormat="1" ht="21.75" customHeight="1">
      <c r="A126" s="30"/>
      <c r="B126" s="31"/>
      <c r="C126" s="208" t="s">
        <v>257</v>
      </c>
      <c r="D126" s="208" t="s">
        <v>219</v>
      </c>
      <c r="E126" s="209" t="s">
        <v>794</v>
      </c>
      <c r="F126" s="210" t="s">
        <v>795</v>
      </c>
      <c r="G126" s="211" t="s">
        <v>222</v>
      </c>
      <c r="H126" s="212">
        <v>1</v>
      </c>
      <c r="I126" s="213"/>
      <c r="J126" s="213"/>
      <c r="K126" s="214">
        <f>ROUND(P126*H126,2)</f>
        <v>0</v>
      </c>
      <c r="L126" s="210" t="s">
        <v>223</v>
      </c>
      <c r="M126" s="35"/>
      <c r="N126" s="215" t="s">
        <v>1</v>
      </c>
      <c r="O126" s="216" t="s">
        <v>41</v>
      </c>
      <c r="P126" s="217">
        <f>I126+J126</f>
        <v>0</v>
      </c>
      <c r="Q126" s="217">
        <f>ROUND(I126*H126,2)</f>
        <v>0</v>
      </c>
      <c r="R126" s="217">
        <f>ROUND(J126*H126,2)</f>
        <v>0</v>
      </c>
      <c r="S126" s="66"/>
      <c r="T126" s="218">
        <f>S126*H126</f>
        <v>0</v>
      </c>
      <c r="U126" s="218">
        <v>0</v>
      </c>
      <c r="V126" s="218">
        <f>U126*H126</f>
        <v>0</v>
      </c>
      <c r="W126" s="218">
        <v>0</v>
      </c>
      <c r="X126" s="218">
        <f>W126*H126</f>
        <v>0</v>
      </c>
      <c r="Y126" s="219" t="s">
        <v>1</v>
      </c>
      <c r="Z126" s="30"/>
      <c r="AA126" s="30"/>
      <c r="AB126" s="30"/>
      <c r="AC126" s="30"/>
      <c r="AD126" s="30"/>
      <c r="AE126" s="30"/>
      <c r="AR126" s="220" t="s">
        <v>281</v>
      </c>
      <c r="AT126" s="220" t="s">
        <v>219</v>
      </c>
      <c r="AU126" s="220" t="s">
        <v>88</v>
      </c>
      <c r="AY126" s="14" t="s">
        <v>218</v>
      </c>
      <c r="BE126" s="221">
        <f>IF(O126="základní",K126,0)</f>
        <v>0</v>
      </c>
      <c r="BF126" s="221">
        <f>IF(O126="snížená",K126,0)</f>
        <v>0</v>
      </c>
      <c r="BG126" s="221">
        <f>IF(O126="zákl. přenesená",K126,0)</f>
        <v>0</v>
      </c>
      <c r="BH126" s="221">
        <f>IF(O126="sníž. přenesená",K126,0)</f>
        <v>0</v>
      </c>
      <c r="BI126" s="221">
        <f>IF(O126="nulová",K126,0)</f>
        <v>0</v>
      </c>
      <c r="BJ126" s="14" t="s">
        <v>86</v>
      </c>
      <c r="BK126" s="221">
        <f>ROUND(P126*H126,2)</f>
        <v>0</v>
      </c>
      <c r="BL126" s="14" t="s">
        <v>281</v>
      </c>
      <c r="BM126" s="220" t="s">
        <v>796</v>
      </c>
    </row>
    <row r="127" spans="1:65" s="2" customFormat="1" ht="19.5">
      <c r="A127" s="30"/>
      <c r="B127" s="31"/>
      <c r="C127" s="32"/>
      <c r="D127" s="222" t="s">
        <v>226</v>
      </c>
      <c r="E127" s="32"/>
      <c r="F127" s="223" t="s">
        <v>795</v>
      </c>
      <c r="G127" s="32"/>
      <c r="H127" s="32"/>
      <c r="I127" s="120"/>
      <c r="J127" s="120"/>
      <c r="K127" s="32"/>
      <c r="L127" s="32"/>
      <c r="M127" s="35"/>
      <c r="N127" s="224"/>
      <c r="O127" s="225"/>
      <c r="P127" s="66"/>
      <c r="Q127" s="66"/>
      <c r="R127" s="66"/>
      <c r="S127" s="66"/>
      <c r="T127" s="66"/>
      <c r="U127" s="66"/>
      <c r="V127" s="66"/>
      <c r="W127" s="66"/>
      <c r="X127" s="66"/>
      <c r="Y127" s="67"/>
      <c r="Z127" s="30"/>
      <c r="AA127" s="30"/>
      <c r="AB127" s="30"/>
      <c r="AC127" s="30"/>
      <c r="AD127" s="30"/>
      <c r="AE127" s="30"/>
      <c r="AT127" s="14" t="s">
        <v>226</v>
      </c>
      <c r="AU127" s="14" t="s">
        <v>88</v>
      </c>
    </row>
    <row r="128" spans="1:65" s="2" customFormat="1" ht="44.25" customHeight="1">
      <c r="A128" s="30"/>
      <c r="B128" s="31"/>
      <c r="C128" s="208" t="s">
        <v>254</v>
      </c>
      <c r="D128" s="208" t="s">
        <v>219</v>
      </c>
      <c r="E128" s="209" t="s">
        <v>797</v>
      </c>
      <c r="F128" s="210" t="s">
        <v>798</v>
      </c>
      <c r="G128" s="211" t="s">
        <v>222</v>
      </c>
      <c r="H128" s="212">
        <v>1</v>
      </c>
      <c r="I128" s="213"/>
      <c r="J128" s="213"/>
      <c r="K128" s="214">
        <f>ROUND(P128*H128,2)</f>
        <v>0</v>
      </c>
      <c r="L128" s="210" t="s">
        <v>223</v>
      </c>
      <c r="M128" s="35"/>
      <c r="N128" s="215" t="s">
        <v>1</v>
      </c>
      <c r="O128" s="216" t="s">
        <v>41</v>
      </c>
      <c r="P128" s="217">
        <f>I128+J128</f>
        <v>0</v>
      </c>
      <c r="Q128" s="217">
        <f>ROUND(I128*H128,2)</f>
        <v>0</v>
      </c>
      <c r="R128" s="217">
        <f>ROUND(J128*H128,2)</f>
        <v>0</v>
      </c>
      <c r="S128" s="66"/>
      <c r="T128" s="218">
        <f>S128*H128</f>
        <v>0</v>
      </c>
      <c r="U128" s="218">
        <v>0</v>
      </c>
      <c r="V128" s="218">
        <f>U128*H128</f>
        <v>0</v>
      </c>
      <c r="W128" s="218">
        <v>0</v>
      </c>
      <c r="X128" s="218">
        <f>W128*H128</f>
        <v>0</v>
      </c>
      <c r="Y128" s="219" t="s">
        <v>1</v>
      </c>
      <c r="Z128" s="30"/>
      <c r="AA128" s="30"/>
      <c r="AB128" s="30"/>
      <c r="AC128" s="30"/>
      <c r="AD128" s="30"/>
      <c r="AE128" s="30"/>
      <c r="AR128" s="220" t="s">
        <v>281</v>
      </c>
      <c r="AT128" s="220" t="s">
        <v>219</v>
      </c>
      <c r="AU128" s="220" t="s">
        <v>88</v>
      </c>
      <c r="AY128" s="14" t="s">
        <v>218</v>
      </c>
      <c r="BE128" s="221">
        <f>IF(O128="základní",K128,0)</f>
        <v>0</v>
      </c>
      <c r="BF128" s="221">
        <f>IF(O128="snížená",K128,0)</f>
        <v>0</v>
      </c>
      <c r="BG128" s="221">
        <f>IF(O128="zákl. přenesená",K128,0)</f>
        <v>0</v>
      </c>
      <c r="BH128" s="221">
        <f>IF(O128="sníž. přenesená",K128,0)</f>
        <v>0</v>
      </c>
      <c r="BI128" s="221">
        <f>IF(O128="nulová",K128,0)</f>
        <v>0</v>
      </c>
      <c r="BJ128" s="14" t="s">
        <v>86</v>
      </c>
      <c r="BK128" s="221">
        <f>ROUND(P128*H128,2)</f>
        <v>0</v>
      </c>
      <c r="BL128" s="14" t="s">
        <v>281</v>
      </c>
      <c r="BM128" s="220" t="s">
        <v>799</v>
      </c>
    </row>
    <row r="129" spans="1:65" s="2" customFormat="1" ht="78">
      <c r="A129" s="30"/>
      <c r="B129" s="31"/>
      <c r="C129" s="32"/>
      <c r="D129" s="222" t="s">
        <v>226</v>
      </c>
      <c r="E129" s="32"/>
      <c r="F129" s="223" t="s">
        <v>800</v>
      </c>
      <c r="G129" s="32"/>
      <c r="H129" s="32"/>
      <c r="I129" s="120"/>
      <c r="J129" s="120"/>
      <c r="K129" s="32"/>
      <c r="L129" s="32"/>
      <c r="M129" s="35"/>
      <c r="N129" s="224"/>
      <c r="O129" s="225"/>
      <c r="P129" s="66"/>
      <c r="Q129" s="66"/>
      <c r="R129" s="66"/>
      <c r="S129" s="66"/>
      <c r="T129" s="66"/>
      <c r="U129" s="66"/>
      <c r="V129" s="66"/>
      <c r="W129" s="66"/>
      <c r="X129" s="66"/>
      <c r="Y129" s="67"/>
      <c r="Z129" s="30"/>
      <c r="AA129" s="30"/>
      <c r="AB129" s="30"/>
      <c r="AC129" s="30"/>
      <c r="AD129" s="30"/>
      <c r="AE129" s="30"/>
      <c r="AT129" s="14" t="s">
        <v>226</v>
      </c>
      <c r="AU129" s="14" t="s">
        <v>88</v>
      </c>
    </row>
    <row r="130" spans="1:65" s="2" customFormat="1" ht="21.75" customHeight="1">
      <c r="A130" s="30"/>
      <c r="B130" s="31"/>
      <c r="C130" s="208" t="s">
        <v>86</v>
      </c>
      <c r="D130" s="208" t="s">
        <v>219</v>
      </c>
      <c r="E130" s="209" t="s">
        <v>733</v>
      </c>
      <c r="F130" s="210" t="s">
        <v>734</v>
      </c>
      <c r="G130" s="211" t="s">
        <v>222</v>
      </c>
      <c r="H130" s="212">
        <v>2</v>
      </c>
      <c r="I130" s="213"/>
      <c r="J130" s="213"/>
      <c r="K130" s="214">
        <f>ROUND(P130*H130,2)</f>
        <v>0</v>
      </c>
      <c r="L130" s="210" t="s">
        <v>223</v>
      </c>
      <c r="M130" s="35"/>
      <c r="N130" s="215" t="s">
        <v>1</v>
      </c>
      <c r="O130" s="216" t="s">
        <v>41</v>
      </c>
      <c r="P130" s="217">
        <f>I130+J130</f>
        <v>0</v>
      </c>
      <c r="Q130" s="217">
        <f>ROUND(I130*H130,2)</f>
        <v>0</v>
      </c>
      <c r="R130" s="217">
        <f>ROUND(J130*H130,2)</f>
        <v>0</v>
      </c>
      <c r="S130" s="66"/>
      <c r="T130" s="218">
        <f>S130*H130</f>
        <v>0</v>
      </c>
      <c r="U130" s="218">
        <v>0</v>
      </c>
      <c r="V130" s="218">
        <f>U130*H130</f>
        <v>0</v>
      </c>
      <c r="W130" s="218">
        <v>0</v>
      </c>
      <c r="X130" s="218">
        <f>W130*H130</f>
        <v>0</v>
      </c>
      <c r="Y130" s="219" t="s">
        <v>1</v>
      </c>
      <c r="Z130" s="30"/>
      <c r="AA130" s="30"/>
      <c r="AB130" s="30"/>
      <c r="AC130" s="30"/>
      <c r="AD130" s="30"/>
      <c r="AE130" s="30"/>
      <c r="AR130" s="220" t="s">
        <v>281</v>
      </c>
      <c r="AT130" s="220" t="s">
        <v>219</v>
      </c>
      <c r="AU130" s="220" t="s">
        <v>88</v>
      </c>
      <c r="AY130" s="14" t="s">
        <v>218</v>
      </c>
      <c r="BE130" s="221">
        <f>IF(O130="základní",K130,0)</f>
        <v>0</v>
      </c>
      <c r="BF130" s="221">
        <f>IF(O130="snížená",K130,0)</f>
        <v>0</v>
      </c>
      <c r="BG130" s="221">
        <f>IF(O130="zákl. přenesená",K130,0)</f>
        <v>0</v>
      </c>
      <c r="BH130" s="221">
        <f>IF(O130="sníž. přenesená",K130,0)</f>
        <v>0</v>
      </c>
      <c r="BI130" s="221">
        <f>IF(O130="nulová",K130,0)</f>
        <v>0</v>
      </c>
      <c r="BJ130" s="14" t="s">
        <v>86</v>
      </c>
      <c r="BK130" s="221">
        <f>ROUND(P130*H130,2)</f>
        <v>0</v>
      </c>
      <c r="BL130" s="14" t="s">
        <v>281</v>
      </c>
      <c r="BM130" s="220" t="s">
        <v>801</v>
      </c>
    </row>
    <row r="131" spans="1:65" s="2" customFormat="1" ht="11.25">
      <c r="A131" s="30"/>
      <c r="B131" s="31"/>
      <c r="C131" s="32"/>
      <c r="D131" s="222" t="s">
        <v>226</v>
      </c>
      <c r="E131" s="32"/>
      <c r="F131" s="223" t="s">
        <v>734</v>
      </c>
      <c r="G131" s="32"/>
      <c r="H131" s="32"/>
      <c r="I131" s="120"/>
      <c r="J131" s="120"/>
      <c r="K131" s="32"/>
      <c r="L131" s="32"/>
      <c r="M131" s="35"/>
      <c r="N131" s="224"/>
      <c r="O131" s="225"/>
      <c r="P131" s="66"/>
      <c r="Q131" s="66"/>
      <c r="R131" s="66"/>
      <c r="S131" s="66"/>
      <c r="T131" s="66"/>
      <c r="U131" s="66"/>
      <c r="V131" s="66"/>
      <c r="W131" s="66"/>
      <c r="X131" s="66"/>
      <c r="Y131" s="67"/>
      <c r="Z131" s="30"/>
      <c r="AA131" s="30"/>
      <c r="AB131" s="30"/>
      <c r="AC131" s="30"/>
      <c r="AD131" s="30"/>
      <c r="AE131" s="30"/>
      <c r="AT131" s="14" t="s">
        <v>226</v>
      </c>
      <c r="AU131" s="14" t="s">
        <v>88</v>
      </c>
    </row>
    <row r="132" spans="1:65" s="2" customFormat="1" ht="21.75" customHeight="1">
      <c r="A132" s="30"/>
      <c r="B132" s="31"/>
      <c r="C132" s="208" t="s">
        <v>88</v>
      </c>
      <c r="D132" s="208" t="s">
        <v>219</v>
      </c>
      <c r="E132" s="209" t="s">
        <v>736</v>
      </c>
      <c r="F132" s="210" t="s">
        <v>737</v>
      </c>
      <c r="G132" s="211" t="s">
        <v>222</v>
      </c>
      <c r="H132" s="212">
        <v>1</v>
      </c>
      <c r="I132" s="213"/>
      <c r="J132" s="213"/>
      <c r="K132" s="214">
        <f>ROUND(P132*H132,2)</f>
        <v>0</v>
      </c>
      <c r="L132" s="210" t="s">
        <v>223</v>
      </c>
      <c r="M132" s="35"/>
      <c r="N132" s="215" t="s">
        <v>1</v>
      </c>
      <c r="O132" s="216" t="s">
        <v>41</v>
      </c>
      <c r="P132" s="217">
        <f>I132+J132</f>
        <v>0</v>
      </c>
      <c r="Q132" s="217">
        <f>ROUND(I132*H132,2)</f>
        <v>0</v>
      </c>
      <c r="R132" s="217">
        <f>ROUND(J132*H132,2)</f>
        <v>0</v>
      </c>
      <c r="S132" s="66"/>
      <c r="T132" s="218">
        <f>S132*H132</f>
        <v>0</v>
      </c>
      <c r="U132" s="218">
        <v>0</v>
      </c>
      <c r="V132" s="218">
        <f>U132*H132</f>
        <v>0</v>
      </c>
      <c r="W132" s="218">
        <v>0</v>
      </c>
      <c r="X132" s="218">
        <f>W132*H132</f>
        <v>0</v>
      </c>
      <c r="Y132" s="219" t="s">
        <v>1</v>
      </c>
      <c r="Z132" s="30"/>
      <c r="AA132" s="30"/>
      <c r="AB132" s="30"/>
      <c r="AC132" s="30"/>
      <c r="AD132" s="30"/>
      <c r="AE132" s="30"/>
      <c r="AR132" s="220" t="s">
        <v>281</v>
      </c>
      <c r="AT132" s="220" t="s">
        <v>219</v>
      </c>
      <c r="AU132" s="220" t="s">
        <v>88</v>
      </c>
      <c r="AY132" s="14" t="s">
        <v>218</v>
      </c>
      <c r="BE132" s="221">
        <f>IF(O132="základní",K132,0)</f>
        <v>0</v>
      </c>
      <c r="BF132" s="221">
        <f>IF(O132="snížená",K132,0)</f>
        <v>0</v>
      </c>
      <c r="BG132" s="221">
        <f>IF(O132="zákl. přenesená",K132,0)</f>
        <v>0</v>
      </c>
      <c r="BH132" s="221">
        <f>IF(O132="sníž. přenesená",K132,0)</f>
        <v>0</v>
      </c>
      <c r="BI132" s="221">
        <f>IF(O132="nulová",K132,0)</f>
        <v>0</v>
      </c>
      <c r="BJ132" s="14" t="s">
        <v>86</v>
      </c>
      <c r="BK132" s="221">
        <f>ROUND(P132*H132,2)</f>
        <v>0</v>
      </c>
      <c r="BL132" s="14" t="s">
        <v>281</v>
      </c>
      <c r="BM132" s="220" t="s">
        <v>802</v>
      </c>
    </row>
    <row r="133" spans="1:65" s="2" customFormat="1" ht="19.5">
      <c r="A133" s="30"/>
      <c r="B133" s="31"/>
      <c r="C133" s="32"/>
      <c r="D133" s="222" t="s">
        <v>226</v>
      </c>
      <c r="E133" s="32"/>
      <c r="F133" s="223" t="s">
        <v>739</v>
      </c>
      <c r="G133" s="32"/>
      <c r="H133" s="32"/>
      <c r="I133" s="120"/>
      <c r="J133" s="120"/>
      <c r="K133" s="32"/>
      <c r="L133" s="32"/>
      <c r="M133" s="35"/>
      <c r="N133" s="224"/>
      <c r="O133" s="225"/>
      <c r="P133" s="66"/>
      <c r="Q133" s="66"/>
      <c r="R133" s="66"/>
      <c r="S133" s="66"/>
      <c r="T133" s="66"/>
      <c r="U133" s="66"/>
      <c r="V133" s="66"/>
      <c r="W133" s="66"/>
      <c r="X133" s="66"/>
      <c r="Y133" s="67"/>
      <c r="Z133" s="30"/>
      <c r="AA133" s="30"/>
      <c r="AB133" s="30"/>
      <c r="AC133" s="30"/>
      <c r="AD133" s="30"/>
      <c r="AE133" s="30"/>
      <c r="AT133" s="14" t="s">
        <v>226</v>
      </c>
      <c r="AU133" s="14" t="s">
        <v>88</v>
      </c>
    </row>
    <row r="134" spans="1:65" s="2" customFormat="1" ht="21.75" customHeight="1">
      <c r="A134" s="30"/>
      <c r="B134" s="31"/>
      <c r="C134" s="208" t="s">
        <v>231</v>
      </c>
      <c r="D134" s="208" t="s">
        <v>219</v>
      </c>
      <c r="E134" s="209" t="s">
        <v>740</v>
      </c>
      <c r="F134" s="210" t="s">
        <v>741</v>
      </c>
      <c r="G134" s="211" t="s">
        <v>222</v>
      </c>
      <c r="H134" s="212">
        <v>1</v>
      </c>
      <c r="I134" s="213"/>
      <c r="J134" s="213"/>
      <c r="K134" s="214">
        <f>ROUND(P134*H134,2)</f>
        <v>0</v>
      </c>
      <c r="L134" s="210" t="s">
        <v>223</v>
      </c>
      <c r="M134" s="35"/>
      <c r="N134" s="215" t="s">
        <v>1</v>
      </c>
      <c r="O134" s="216" t="s">
        <v>41</v>
      </c>
      <c r="P134" s="217">
        <f>I134+J134</f>
        <v>0</v>
      </c>
      <c r="Q134" s="217">
        <f>ROUND(I134*H134,2)</f>
        <v>0</v>
      </c>
      <c r="R134" s="217">
        <f>ROUND(J134*H134,2)</f>
        <v>0</v>
      </c>
      <c r="S134" s="66"/>
      <c r="T134" s="218">
        <f>S134*H134</f>
        <v>0</v>
      </c>
      <c r="U134" s="218">
        <v>0</v>
      </c>
      <c r="V134" s="218">
        <f>U134*H134</f>
        <v>0</v>
      </c>
      <c r="W134" s="218">
        <v>0</v>
      </c>
      <c r="X134" s="218">
        <f>W134*H134</f>
        <v>0</v>
      </c>
      <c r="Y134" s="219" t="s">
        <v>1</v>
      </c>
      <c r="Z134" s="30"/>
      <c r="AA134" s="30"/>
      <c r="AB134" s="30"/>
      <c r="AC134" s="30"/>
      <c r="AD134" s="30"/>
      <c r="AE134" s="30"/>
      <c r="AR134" s="220" t="s">
        <v>281</v>
      </c>
      <c r="AT134" s="220" t="s">
        <v>219</v>
      </c>
      <c r="AU134" s="220" t="s">
        <v>88</v>
      </c>
      <c r="AY134" s="14" t="s">
        <v>218</v>
      </c>
      <c r="BE134" s="221">
        <f>IF(O134="základní",K134,0)</f>
        <v>0</v>
      </c>
      <c r="BF134" s="221">
        <f>IF(O134="snížená",K134,0)</f>
        <v>0</v>
      </c>
      <c r="BG134" s="221">
        <f>IF(O134="zákl. přenesená",K134,0)</f>
        <v>0</v>
      </c>
      <c r="BH134" s="221">
        <f>IF(O134="sníž. přenesená",K134,0)</f>
        <v>0</v>
      </c>
      <c r="BI134" s="221">
        <f>IF(O134="nulová",K134,0)</f>
        <v>0</v>
      </c>
      <c r="BJ134" s="14" t="s">
        <v>86</v>
      </c>
      <c r="BK134" s="221">
        <f>ROUND(P134*H134,2)</f>
        <v>0</v>
      </c>
      <c r="BL134" s="14" t="s">
        <v>281</v>
      </c>
      <c r="BM134" s="220" t="s">
        <v>803</v>
      </c>
    </row>
    <row r="135" spans="1:65" s="2" customFormat="1" ht="19.5">
      <c r="A135" s="30"/>
      <c r="B135" s="31"/>
      <c r="C135" s="32"/>
      <c r="D135" s="222" t="s">
        <v>226</v>
      </c>
      <c r="E135" s="32"/>
      <c r="F135" s="223" t="s">
        <v>743</v>
      </c>
      <c r="G135" s="32"/>
      <c r="H135" s="32"/>
      <c r="I135" s="120"/>
      <c r="J135" s="120"/>
      <c r="K135" s="32"/>
      <c r="L135" s="32"/>
      <c r="M135" s="35"/>
      <c r="N135" s="224"/>
      <c r="O135" s="225"/>
      <c r="P135" s="66"/>
      <c r="Q135" s="66"/>
      <c r="R135" s="66"/>
      <c r="S135" s="66"/>
      <c r="T135" s="66"/>
      <c r="U135" s="66"/>
      <c r="V135" s="66"/>
      <c r="W135" s="66"/>
      <c r="X135" s="66"/>
      <c r="Y135" s="67"/>
      <c r="Z135" s="30"/>
      <c r="AA135" s="30"/>
      <c r="AB135" s="30"/>
      <c r="AC135" s="30"/>
      <c r="AD135" s="30"/>
      <c r="AE135" s="30"/>
      <c r="AT135" s="14" t="s">
        <v>226</v>
      </c>
      <c r="AU135" s="14" t="s">
        <v>88</v>
      </c>
    </row>
    <row r="136" spans="1:65" s="2" customFormat="1" ht="21.75" customHeight="1">
      <c r="A136" s="30"/>
      <c r="B136" s="31"/>
      <c r="C136" s="208" t="s">
        <v>224</v>
      </c>
      <c r="D136" s="208" t="s">
        <v>219</v>
      </c>
      <c r="E136" s="209" t="s">
        <v>744</v>
      </c>
      <c r="F136" s="210" t="s">
        <v>745</v>
      </c>
      <c r="G136" s="211" t="s">
        <v>222</v>
      </c>
      <c r="H136" s="212">
        <v>1</v>
      </c>
      <c r="I136" s="213"/>
      <c r="J136" s="213"/>
      <c r="K136" s="214">
        <f>ROUND(P136*H136,2)</f>
        <v>0</v>
      </c>
      <c r="L136" s="210" t="s">
        <v>223</v>
      </c>
      <c r="M136" s="35"/>
      <c r="N136" s="215" t="s">
        <v>1</v>
      </c>
      <c r="O136" s="216" t="s">
        <v>41</v>
      </c>
      <c r="P136" s="217">
        <f>I136+J136</f>
        <v>0</v>
      </c>
      <c r="Q136" s="217">
        <f>ROUND(I136*H136,2)</f>
        <v>0</v>
      </c>
      <c r="R136" s="217">
        <f>ROUND(J136*H136,2)</f>
        <v>0</v>
      </c>
      <c r="S136" s="66"/>
      <c r="T136" s="218">
        <f>S136*H136</f>
        <v>0</v>
      </c>
      <c r="U136" s="218">
        <v>0</v>
      </c>
      <c r="V136" s="218">
        <f>U136*H136</f>
        <v>0</v>
      </c>
      <c r="W136" s="218">
        <v>0</v>
      </c>
      <c r="X136" s="218">
        <f>W136*H136</f>
        <v>0</v>
      </c>
      <c r="Y136" s="219" t="s">
        <v>1</v>
      </c>
      <c r="Z136" s="30"/>
      <c r="AA136" s="30"/>
      <c r="AB136" s="30"/>
      <c r="AC136" s="30"/>
      <c r="AD136" s="30"/>
      <c r="AE136" s="30"/>
      <c r="AR136" s="220" t="s">
        <v>281</v>
      </c>
      <c r="AT136" s="220" t="s">
        <v>219</v>
      </c>
      <c r="AU136" s="220" t="s">
        <v>88</v>
      </c>
      <c r="AY136" s="14" t="s">
        <v>218</v>
      </c>
      <c r="BE136" s="221">
        <f>IF(O136="základní",K136,0)</f>
        <v>0</v>
      </c>
      <c r="BF136" s="221">
        <f>IF(O136="snížená",K136,0)</f>
        <v>0</v>
      </c>
      <c r="BG136" s="221">
        <f>IF(O136="zákl. přenesená",K136,0)</f>
        <v>0</v>
      </c>
      <c r="BH136" s="221">
        <f>IF(O136="sníž. přenesená",K136,0)</f>
        <v>0</v>
      </c>
      <c r="BI136" s="221">
        <f>IF(O136="nulová",K136,0)</f>
        <v>0</v>
      </c>
      <c r="BJ136" s="14" t="s">
        <v>86</v>
      </c>
      <c r="BK136" s="221">
        <f>ROUND(P136*H136,2)</f>
        <v>0</v>
      </c>
      <c r="BL136" s="14" t="s">
        <v>281</v>
      </c>
      <c r="BM136" s="220" t="s">
        <v>804</v>
      </c>
    </row>
    <row r="137" spans="1:65" s="2" customFormat="1" ht="11.25">
      <c r="A137" s="30"/>
      <c r="B137" s="31"/>
      <c r="C137" s="32"/>
      <c r="D137" s="222" t="s">
        <v>226</v>
      </c>
      <c r="E137" s="32"/>
      <c r="F137" s="223" t="s">
        <v>745</v>
      </c>
      <c r="G137" s="32"/>
      <c r="H137" s="32"/>
      <c r="I137" s="120"/>
      <c r="J137" s="120"/>
      <c r="K137" s="32"/>
      <c r="L137" s="32"/>
      <c r="M137" s="35"/>
      <c r="N137" s="224"/>
      <c r="O137" s="225"/>
      <c r="P137" s="66"/>
      <c r="Q137" s="66"/>
      <c r="R137" s="66"/>
      <c r="S137" s="66"/>
      <c r="T137" s="66"/>
      <c r="U137" s="66"/>
      <c r="V137" s="66"/>
      <c r="W137" s="66"/>
      <c r="X137" s="66"/>
      <c r="Y137" s="67"/>
      <c r="Z137" s="30"/>
      <c r="AA137" s="30"/>
      <c r="AB137" s="30"/>
      <c r="AC137" s="30"/>
      <c r="AD137" s="30"/>
      <c r="AE137" s="30"/>
      <c r="AT137" s="14" t="s">
        <v>226</v>
      </c>
      <c r="AU137" s="14" t="s">
        <v>88</v>
      </c>
    </row>
    <row r="138" spans="1:65" s="2" customFormat="1" ht="33" customHeight="1">
      <c r="A138" s="30"/>
      <c r="B138" s="31"/>
      <c r="C138" s="226" t="s">
        <v>246</v>
      </c>
      <c r="D138" s="226" t="s">
        <v>232</v>
      </c>
      <c r="E138" s="227" t="s">
        <v>805</v>
      </c>
      <c r="F138" s="228" t="s">
        <v>806</v>
      </c>
      <c r="G138" s="229" t="s">
        <v>222</v>
      </c>
      <c r="H138" s="230">
        <v>1</v>
      </c>
      <c r="I138" s="231"/>
      <c r="J138" s="232"/>
      <c r="K138" s="233">
        <f>ROUND(P138*H138,2)</f>
        <v>0</v>
      </c>
      <c r="L138" s="228" t="s">
        <v>223</v>
      </c>
      <c r="M138" s="234"/>
      <c r="N138" s="235" t="s">
        <v>1</v>
      </c>
      <c r="O138" s="216" t="s">
        <v>41</v>
      </c>
      <c r="P138" s="217">
        <f>I138+J138</f>
        <v>0</v>
      </c>
      <c r="Q138" s="217">
        <f>ROUND(I138*H138,2)</f>
        <v>0</v>
      </c>
      <c r="R138" s="217">
        <f>ROUND(J138*H138,2)</f>
        <v>0</v>
      </c>
      <c r="S138" s="66"/>
      <c r="T138" s="218">
        <f>S138*H138</f>
        <v>0</v>
      </c>
      <c r="U138" s="218">
        <v>0</v>
      </c>
      <c r="V138" s="218">
        <f>U138*H138</f>
        <v>0</v>
      </c>
      <c r="W138" s="218">
        <v>0</v>
      </c>
      <c r="X138" s="218">
        <f>W138*H138</f>
        <v>0</v>
      </c>
      <c r="Y138" s="219" t="s">
        <v>1</v>
      </c>
      <c r="Z138" s="30"/>
      <c r="AA138" s="30"/>
      <c r="AB138" s="30"/>
      <c r="AC138" s="30"/>
      <c r="AD138" s="30"/>
      <c r="AE138" s="30"/>
      <c r="AR138" s="220" t="s">
        <v>502</v>
      </c>
      <c r="AT138" s="220" t="s">
        <v>232</v>
      </c>
      <c r="AU138" s="220" t="s">
        <v>88</v>
      </c>
      <c r="AY138" s="14" t="s">
        <v>218</v>
      </c>
      <c r="BE138" s="221">
        <f>IF(O138="základní",K138,0)</f>
        <v>0</v>
      </c>
      <c r="BF138" s="221">
        <f>IF(O138="snížená",K138,0)</f>
        <v>0</v>
      </c>
      <c r="BG138" s="221">
        <f>IF(O138="zákl. přenesená",K138,0)</f>
        <v>0</v>
      </c>
      <c r="BH138" s="221">
        <f>IF(O138="sníž. přenesená",K138,0)</f>
        <v>0</v>
      </c>
      <c r="BI138" s="221">
        <f>IF(O138="nulová",K138,0)</f>
        <v>0</v>
      </c>
      <c r="BJ138" s="14" t="s">
        <v>86</v>
      </c>
      <c r="BK138" s="221">
        <f>ROUND(P138*H138,2)</f>
        <v>0</v>
      </c>
      <c r="BL138" s="14" t="s">
        <v>502</v>
      </c>
      <c r="BM138" s="220" t="s">
        <v>807</v>
      </c>
    </row>
    <row r="139" spans="1:65" s="2" customFormat="1" ht="29.25">
      <c r="A139" s="30"/>
      <c r="B139" s="31"/>
      <c r="C139" s="32"/>
      <c r="D139" s="222" t="s">
        <v>226</v>
      </c>
      <c r="E139" s="32"/>
      <c r="F139" s="223" t="s">
        <v>806</v>
      </c>
      <c r="G139" s="32"/>
      <c r="H139" s="32"/>
      <c r="I139" s="120"/>
      <c r="J139" s="120"/>
      <c r="K139" s="32"/>
      <c r="L139" s="32"/>
      <c r="M139" s="35"/>
      <c r="N139" s="224"/>
      <c r="O139" s="225"/>
      <c r="P139" s="66"/>
      <c r="Q139" s="66"/>
      <c r="R139" s="66"/>
      <c r="S139" s="66"/>
      <c r="T139" s="66"/>
      <c r="U139" s="66"/>
      <c r="V139" s="66"/>
      <c r="W139" s="66"/>
      <c r="X139" s="66"/>
      <c r="Y139" s="67"/>
      <c r="Z139" s="30"/>
      <c r="AA139" s="30"/>
      <c r="AB139" s="30"/>
      <c r="AC139" s="30"/>
      <c r="AD139" s="30"/>
      <c r="AE139" s="30"/>
      <c r="AT139" s="14" t="s">
        <v>226</v>
      </c>
      <c r="AU139" s="14" t="s">
        <v>88</v>
      </c>
    </row>
    <row r="140" spans="1:65" s="2" customFormat="1" ht="21.75" customHeight="1">
      <c r="A140" s="30"/>
      <c r="B140" s="31"/>
      <c r="C140" s="208" t="s">
        <v>235</v>
      </c>
      <c r="D140" s="208" t="s">
        <v>219</v>
      </c>
      <c r="E140" s="209" t="s">
        <v>747</v>
      </c>
      <c r="F140" s="210" t="s">
        <v>748</v>
      </c>
      <c r="G140" s="211" t="s">
        <v>222</v>
      </c>
      <c r="H140" s="212">
        <v>1</v>
      </c>
      <c r="I140" s="213"/>
      <c r="J140" s="213"/>
      <c r="K140" s="214">
        <f>ROUND(P140*H140,2)</f>
        <v>0</v>
      </c>
      <c r="L140" s="210" t="s">
        <v>223</v>
      </c>
      <c r="M140" s="35"/>
      <c r="N140" s="215" t="s">
        <v>1</v>
      </c>
      <c r="O140" s="216" t="s">
        <v>41</v>
      </c>
      <c r="P140" s="217">
        <f>I140+J140</f>
        <v>0</v>
      </c>
      <c r="Q140" s="217">
        <f>ROUND(I140*H140,2)</f>
        <v>0</v>
      </c>
      <c r="R140" s="217">
        <f>ROUND(J140*H140,2)</f>
        <v>0</v>
      </c>
      <c r="S140" s="66"/>
      <c r="T140" s="218">
        <f>S140*H140</f>
        <v>0</v>
      </c>
      <c r="U140" s="218">
        <v>0</v>
      </c>
      <c r="V140" s="218">
        <f>U140*H140</f>
        <v>0</v>
      </c>
      <c r="W140" s="218">
        <v>0</v>
      </c>
      <c r="X140" s="218">
        <f>W140*H140</f>
        <v>0</v>
      </c>
      <c r="Y140" s="219" t="s">
        <v>1</v>
      </c>
      <c r="Z140" s="30"/>
      <c r="AA140" s="30"/>
      <c r="AB140" s="30"/>
      <c r="AC140" s="30"/>
      <c r="AD140" s="30"/>
      <c r="AE140" s="30"/>
      <c r="AR140" s="220" t="s">
        <v>281</v>
      </c>
      <c r="AT140" s="220" t="s">
        <v>219</v>
      </c>
      <c r="AU140" s="220" t="s">
        <v>88</v>
      </c>
      <c r="AY140" s="14" t="s">
        <v>218</v>
      </c>
      <c r="BE140" s="221">
        <f>IF(O140="základní",K140,0)</f>
        <v>0</v>
      </c>
      <c r="BF140" s="221">
        <f>IF(O140="snížená",K140,0)</f>
        <v>0</v>
      </c>
      <c r="BG140" s="221">
        <f>IF(O140="zákl. přenesená",K140,0)</f>
        <v>0</v>
      </c>
      <c r="BH140" s="221">
        <f>IF(O140="sníž. přenesená",K140,0)</f>
        <v>0</v>
      </c>
      <c r="BI140" s="221">
        <f>IF(O140="nulová",K140,0)</f>
        <v>0</v>
      </c>
      <c r="BJ140" s="14" t="s">
        <v>86</v>
      </c>
      <c r="BK140" s="221">
        <f>ROUND(P140*H140,2)</f>
        <v>0</v>
      </c>
      <c r="BL140" s="14" t="s">
        <v>281</v>
      </c>
      <c r="BM140" s="220" t="s">
        <v>808</v>
      </c>
    </row>
    <row r="141" spans="1:65" s="2" customFormat="1" ht="19.5">
      <c r="A141" s="30"/>
      <c r="B141" s="31"/>
      <c r="C141" s="32"/>
      <c r="D141" s="222" t="s">
        <v>226</v>
      </c>
      <c r="E141" s="32"/>
      <c r="F141" s="223" t="s">
        <v>748</v>
      </c>
      <c r="G141" s="32"/>
      <c r="H141" s="32"/>
      <c r="I141" s="120"/>
      <c r="J141" s="120"/>
      <c r="K141" s="32"/>
      <c r="L141" s="32"/>
      <c r="M141" s="35"/>
      <c r="N141" s="224"/>
      <c r="O141" s="225"/>
      <c r="P141" s="66"/>
      <c r="Q141" s="66"/>
      <c r="R141" s="66"/>
      <c r="S141" s="66"/>
      <c r="T141" s="66"/>
      <c r="U141" s="66"/>
      <c r="V141" s="66"/>
      <c r="W141" s="66"/>
      <c r="X141" s="66"/>
      <c r="Y141" s="67"/>
      <c r="Z141" s="30"/>
      <c r="AA141" s="30"/>
      <c r="AB141" s="30"/>
      <c r="AC141" s="30"/>
      <c r="AD141" s="30"/>
      <c r="AE141" s="30"/>
      <c r="AT141" s="14" t="s">
        <v>226</v>
      </c>
      <c r="AU141" s="14" t="s">
        <v>88</v>
      </c>
    </row>
    <row r="142" spans="1:65" s="2" customFormat="1" ht="21.75" customHeight="1">
      <c r="A142" s="30"/>
      <c r="B142" s="31"/>
      <c r="C142" s="208" t="s">
        <v>265</v>
      </c>
      <c r="D142" s="208" t="s">
        <v>219</v>
      </c>
      <c r="E142" s="209" t="s">
        <v>750</v>
      </c>
      <c r="F142" s="210" t="s">
        <v>751</v>
      </c>
      <c r="G142" s="211" t="s">
        <v>222</v>
      </c>
      <c r="H142" s="212">
        <v>1</v>
      </c>
      <c r="I142" s="213"/>
      <c r="J142" s="213"/>
      <c r="K142" s="214">
        <f>ROUND(P142*H142,2)</f>
        <v>0</v>
      </c>
      <c r="L142" s="210" t="s">
        <v>223</v>
      </c>
      <c r="M142" s="35"/>
      <c r="N142" s="215" t="s">
        <v>1</v>
      </c>
      <c r="O142" s="216" t="s">
        <v>41</v>
      </c>
      <c r="P142" s="217">
        <f>I142+J142</f>
        <v>0</v>
      </c>
      <c r="Q142" s="217">
        <f>ROUND(I142*H142,2)</f>
        <v>0</v>
      </c>
      <c r="R142" s="217">
        <f>ROUND(J142*H142,2)</f>
        <v>0</v>
      </c>
      <c r="S142" s="66"/>
      <c r="T142" s="218">
        <f>S142*H142</f>
        <v>0</v>
      </c>
      <c r="U142" s="218">
        <v>0</v>
      </c>
      <c r="V142" s="218">
        <f>U142*H142</f>
        <v>0</v>
      </c>
      <c r="W142" s="218">
        <v>0</v>
      </c>
      <c r="X142" s="218">
        <f>W142*H142</f>
        <v>0</v>
      </c>
      <c r="Y142" s="219" t="s">
        <v>1</v>
      </c>
      <c r="Z142" s="30"/>
      <c r="AA142" s="30"/>
      <c r="AB142" s="30"/>
      <c r="AC142" s="30"/>
      <c r="AD142" s="30"/>
      <c r="AE142" s="30"/>
      <c r="AR142" s="220" t="s">
        <v>281</v>
      </c>
      <c r="AT142" s="220" t="s">
        <v>219</v>
      </c>
      <c r="AU142" s="220" t="s">
        <v>88</v>
      </c>
      <c r="AY142" s="14" t="s">
        <v>218</v>
      </c>
      <c r="BE142" s="221">
        <f>IF(O142="základní",K142,0)</f>
        <v>0</v>
      </c>
      <c r="BF142" s="221">
        <f>IF(O142="snížená",K142,0)</f>
        <v>0</v>
      </c>
      <c r="BG142" s="221">
        <f>IF(O142="zákl. přenesená",K142,0)</f>
        <v>0</v>
      </c>
      <c r="BH142" s="221">
        <f>IF(O142="sníž. přenesená",K142,0)</f>
        <v>0</v>
      </c>
      <c r="BI142" s="221">
        <f>IF(O142="nulová",K142,0)</f>
        <v>0</v>
      </c>
      <c r="BJ142" s="14" t="s">
        <v>86</v>
      </c>
      <c r="BK142" s="221">
        <f>ROUND(P142*H142,2)</f>
        <v>0</v>
      </c>
      <c r="BL142" s="14" t="s">
        <v>281</v>
      </c>
      <c r="BM142" s="220" t="s">
        <v>809</v>
      </c>
    </row>
    <row r="143" spans="1:65" s="2" customFormat="1" ht="19.5">
      <c r="A143" s="30"/>
      <c r="B143" s="31"/>
      <c r="C143" s="32"/>
      <c r="D143" s="222" t="s">
        <v>226</v>
      </c>
      <c r="E143" s="32"/>
      <c r="F143" s="223" t="s">
        <v>751</v>
      </c>
      <c r="G143" s="32"/>
      <c r="H143" s="32"/>
      <c r="I143" s="120"/>
      <c r="J143" s="120"/>
      <c r="K143" s="32"/>
      <c r="L143" s="32"/>
      <c r="M143" s="35"/>
      <c r="N143" s="224"/>
      <c r="O143" s="225"/>
      <c r="P143" s="66"/>
      <c r="Q143" s="66"/>
      <c r="R143" s="66"/>
      <c r="S143" s="66"/>
      <c r="T143" s="66"/>
      <c r="U143" s="66"/>
      <c r="V143" s="66"/>
      <c r="W143" s="66"/>
      <c r="X143" s="66"/>
      <c r="Y143" s="67"/>
      <c r="Z143" s="30"/>
      <c r="AA143" s="30"/>
      <c r="AB143" s="30"/>
      <c r="AC143" s="30"/>
      <c r="AD143" s="30"/>
      <c r="AE143" s="30"/>
      <c r="AT143" s="14" t="s">
        <v>226</v>
      </c>
      <c r="AU143" s="14" t="s">
        <v>88</v>
      </c>
    </row>
    <row r="144" spans="1:65" s="2" customFormat="1" ht="21.75" customHeight="1">
      <c r="A144" s="30"/>
      <c r="B144" s="31"/>
      <c r="C144" s="208" t="s">
        <v>267</v>
      </c>
      <c r="D144" s="208" t="s">
        <v>219</v>
      </c>
      <c r="E144" s="209" t="s">
        <v>753</v>
      </c>
      <c r="F144" s="210" t="s">
        <v>754</v>
      </c>
      <c r="G144" s="211" t="s">
        <v>222</v>
      </c>
      <c r="H144" s="212">
        <v>1</v>
      </c>
      <c r="I144" s="213"/>
      <c r="J144" s="213"/>
      <c r="K144" s="214">
        <f>ROUND(P144*H144,2)</f>
        <v>0</v>
      </c>
      <c r="L144" s="210" t="s">
        <v>223</v>
      </c>
      <c r="M144" s="35"/>
      <c r="N144" s="215" t="s">
        <v>1</v>
      </c>
      <c r="O144" s="216" t="s">
        <v>41</v>
      </c>
      <c r="P144" s="217">
        <f>I144+J144</f>
        <v>0</v>
      </c>
      <c r="Q144" s="217">
        <f>ROUND(I144*H144,2)</f>
        <v>0</v>
      </c>
      <c r="R144" s="217">
        <f>ROUND(J144*H144,2)</f>
        <v>0</v>
      </c>
      <c r="S144" s="66"/>
      <c r="T144" s="218">
        <f>S144*H144</f>
        <v>0</v>
      </c>
      <c r="U144" s="218">
        <v>0</v>
      </c>
      <c r="V144" s="218">
        <f>U144*H144</f>
        <v>0</v>
      </c>
      <c r="W144" s="218">
        <v>0</v>
      </c>
      <c r="X144" s="218">
        <f>W144*H144</f>
        <v>0</v>
      </c>
      <c r="Y144" s="219" t="s">
        <v>1</v>
      </c>
      <c r="Z144" s="30"/>
      <c r="AA144" s="30"/>
      <c r="AB144" s="30"/>
      <c r="AC144" s="30"/>
      <c r="AD144" s="30"/>
      <c r="AE144" s="30"/>
      <c r="AR144" s="220" t="s">
        <v>281</v>
      </c>
      <c r="AT144" s="220" t="s">
        <v>219</v>
      </c>
      <c r="AU144" s="220" t="s">
        <v>88</v>
      </c>
      <c r="AY144" s="14" t="s">
        <v>218</v>
      </c>
      <c r="BE144" s="221">
        <f>IF(O144="základní",K144,0)</f>
        <v>0</v>
      </c>
      <c r="BF144" s="221">
        <f>IF(O144="snížená",K144,0)</f>
        <v>0</v>
      </c>
      <c r="BG144" s="221">
        <f>IF(O144="zákl. přenesená",K144,0)</f>
        <v>0</v>
      </c>
      <c r="BH144" s="221">
        <f>IF(O144="sníž. přenesená",K144,0)</f>
        <v>0</v>
      </c>
      <c r="BI144" s="221">
        <f>IF(O144="nulová",K144,0)</f>
        <v>0</v>
      </c>
      <c r="BJ144" s="14" t="s">
        <v>86</v>
      </c>
      <c r="BK144" s="221">
        <f>ROUND(P144*H144,2)</f>
        <v>0</v>
      </c>
      <c r="BL144" s="14" t="s">
        <v>281</v>
      </c>
      <c r="BM144" s="220" t="s">
        <v>810</v>
      </c>
    </row>
    <row r="145" spans="1:65" s="2" customFormat="1" ht="19.5">
      <c r="A145" s="30"/>
      <c r="B145" s="31"/>
      <c r="C145" s="32"/>
      <c r="D145" s="222" t="s">
        <v>226</v>
      </c>
      <c r="E145" s="32"/>
      <c r="F145" s="223" t="s">
        <v>754</v>
      </c>
      <c r="G145" s="32"/>
      <c r="H145" s="32"/>
      <c r="I145" s="120"/>
      <c r="J145" s="120"/>
      <c r="K145" s="32"/>
      <c r="L145" s="32"/>
      <c r="M145" s="35"/>
      <c r="N145" s="224"/>
      <c r="O145" s="225"/>
      <c r="P145" s="66"/>
      <c r="Q145" s="66"/>
      <c r="R145" s="66"/>
      <c r="S145" s="66"/>
      <c r="T145" s="66"/>
      <c r="U145" s="66"/>
      <c r="V145" s="66"/>
      <c r="W145" s="66"/>
      <c r="X145" s="66"/>
      <c r="Y145" s="67"/>
      <c r="Z145" s="30"/>
      <c r="AA145" s="30"/>
      <c r="AB145" s="30"/>
      <c r="AC145" s="30"/>
      <c r="AD145" s="30"/>
      <c r="AE145" s="30"/>
      <c r="AT145" s="14" t="s">
        <v>226</v>
      </c>
      <c r="AU145" s="14" t="s">
        <v>88</v>
      </c>
    </row>
    <row r="146" spans="1:65" s="2" customFormat="1" ht="21.75" customHeight="1">
      <c r="A146" s="30"/>
      <c r="B146" s="31"/>
      <c r="C146" s="226" t="s">
        <v>269</v>
      </c>
      <c r="D146" s="226" t="s">
        <v>232</v>
      </c>
      <c r="E146" s="227" t="s">
        <v>762</v>
      </c>
      <c r="F146" s="228" t="s">
        <v>763</v>
      </c>
      <c r="G146" s="229" t="s">
        <v>222</v>
      </c>
      <c r="H146" s="230">
        <v>1</v>
      </c>
      <c r="I146" s="231"/>
      <c r="J146" s="232"/>
      <c r="K146" s="233">
        <f>ROUND(P146*H146,2)</f>
        <v>0</v>
      </c>
      <c r="L146" s="228" t="s">
        <v>223</v>
      </c>
      <c r="M146" s="234"/>
      <c r="N146" s="235" t="s">
        <v>1</v>
      </c>
      <c r="O146" s="216" t="s">
        <v>41</v>
      </c>
      <c r="P146" s="217">
        <f>I146+J146</f>
        <v>0</v>
      </c>
      <c r="Q146" s="217">
        <f>ROUND(I146*H146,2)</f>
        <v>0</v>
      </c>
      <c r="R146" s="217">
        <f>ROUND(J146*H146,2)</f>
        <v>0</v>
      </c>
      <c r="S146" s="66"/>
      <c r="T146" s="218">
        <f>S146*H146</f>
        <v>0</v>
      </c>
      <c r="U146" s="218">
        <v>0</v>
      </c>
      <c r="V146" s="218">
        <f>U146*H146</f>
        <v>0</v>
      </c>
      <c r="W146" s="218">
        <v>0</v>
      </c>
      <c r="X146" s="218">
        <f>W146*H146</f>
        <v>0</v>
      </c>
      <c r="Y146" s="219" t="s">
        <v>1</v>
      </c>
      <c r="Z146" s="30"/>
      <c r="AA146" s="30"/>
      <c r="AB146" s="30"/>
      <c r="AC146" s="30"/>
      <c r="AD146" s="30"/>
      <c r="AE146" s="30"/>
      <c r="AR146" s="220" t="s">
        <v>281</v>
      </c>
      <c r="AT146" s="220" t="s">
        <v>232</v>
      </c>
      <c r="AU146" s="220" t="s">
        <v>88</v>
      </c>
      <c r="AY146" s="14" t="s">
        <v>218</v>
      </c>
      <c r="BE146" s="221">
        <f>IF(O146="základní",K146,0)</f>
        <v>0</v>
      </c>
      <c r="BF146" s="221">
        <f>IF(O146="snížená",K146,0)</f>
        <v>0</v>
      </c>
      <c r="BG146" s="221">
        <f>IF(O146="zákl. přenesená",K146,0)</f>
        <v>0</v>
      </c>
      <c r="BH146" s="221">
        <f>IF(O146="sníž. přenesená",K146,0)</f>
        <v>0</v>
      </c>
      <c r="BI146" s="221">
        <f>IF(O146="nulová",K146,0)</f>
        <v>0</v>
      </c>
      <c r="BJ146" s="14" t="s">
        <v>86</v>
      </c>
      <c r="BK146" s="221">
        <f>ROUND(P146*H146,2)</f>
        <v>0</v>
      </c>
      <c r="BL146" s="14" t="s">
        <v>281</v>
      </c>
      <c r="BM146" s="220" t="s">
        <v>811</v>
      </c>
    </row>
    <row r="147" spans="1:65" s="2" customFormat="1" ht="11.25">
      <c r="A147" s="30"/>
      <c r="B147" s="31"/>
      <c r="C147" s="32"/>
      <c r="D147" s="222" t="s">
        <v>226</v>
      </c>
      <c r="E147" s="32"/>
      <c r="F147" s="223" t="s">
        <v>763</v>
      </c>
      <c r="G147" s="32"/>
      <c r="H147" s="32"/>
      <c r="I147" s="120"/>
      <c r="J147" s="120"/>
      <c r="K147" s="32"/>
      <c r="L147" s="32"/>
      <c r="M147" s="35"/>
      <c r="N147" s="224"/>
      <c r="O147" s="225"/>
      <c r="P147" s="66"/>
      <c r="Q147" s="66"/>
      <c r="R147" s="66"/>
      <c r="S147" s="66"/>
      <c r="T147" s="66"/>
      <c r="U147" s="66"/>
      <c r="V147" s="66"/>
      <c r="W147" s="66"/>
      <c r="X147" s="66"/>
      <c r="Y147" s="67"/>
      <c r="Z147" s="30"/>
      <c r="AA147" s="30"/>
      <c r="AB147" s="30"/>
      <c r="AC147" s="30"/>
      <c r="AD147" s="30"/>
      <c r="AE147" s="30"/>
      <c r="AT147" s="14" t="s">
        <v>226</v>
      </c>
      <c r="AU147" s="14" t="s">
        <v>88</v>
      </c>
    </row>
    <row r="148" spans="1:65" s="2" customFormat="1" ht="21.75" customHeight="1">
      <c r="A148" s="30"/>
      <c r="B148" s="31"/>
      <c r="C148" s="226" t="s">
        <v>274</v>
      </c>
      <c r="D148" s="226" t="s">
        <v>232</v>
      </c>
      <c r="E148" s="227" t="s">
        <v>759</v>
      </c>
      <c r="F148" s="228" t="s">
        <v>760</v>
      </c>
      <c r="G148" s="229" t="s">
        <v>222</v>
      </c>
      <c r="H148" s="230">
        <v>1</v>
      </c>
      <c r="I148" s="231"/>
      <c r="J148" s="232"/>
      <c r="K148" s="233">
        <f>ROUND(P148*H148,2)</f>
        <v>0</v>
      </c>
      <c r="L148" s="228" t="s">
        <v>223</v>
      </c>
      <c r="M148" s="234"/>
      <c r="N148" s="235" t="s">
        <v>1</v>
      </c>
      <c r="O148" s="216" t="s">
        <v>41</v>
      </c>
      <c r="P148" s="217">
        <f>I148+J148</f>
        <v>0</v>
      </c>
      <c r="Q148" s="217">
        <f>ROUND(I148*H148,2)</f>
        <v>0</v>
      </c>
      <c r="R148" s="217">
        <f>ROUND(J148*H148,2)</f>
        <v>0</v>
      </c>
      <c r="S148" s="66"/>
      <c r="T148" s="218">
        <f>S148*H148</f>
        <v>0</v>
      </c>
      <c r="U148" s="218">
        <v>0</v>
      </c>
      <c r="V148" s="218">
        <f>U148*H148</f>
        <v>0</v>
      </c>
      <c r="W148" s="218">
        <v>0</v>
      </c>
      <c r="X148" s="218">
        <f>W148*H148</f>
        <v>0</v>
      </c>
      <c r="Y148" s="219" t="s">
        <v>1</v>
      </c>
      <c r="Z148" s="30"/>
      <c r="AA148" s="30"/>
      <c r="AB148" s="30"/>
      <c r="AC148" s="30"/>
      <c r="AD148" s="30"/>
      <c r="AE148" s="30"/>
      <c r="AR148" s="220" t="s">
        <v>281</v>
      </c>
      <c r="AT148" s="220" t="s">
        <v>232</v>
      </c>
      <c r="AU148" s="220" t="s">
        <v>88</v>
      </c>
      <c r="AY148" s="14" t="s">
        <v>218</v>
      </c>
      <c r="BE148" s="221">
        <f>IF(O148="základní",K148,0)</f>
        <v>0</v>
      </c>
      <c r="BF148" s="221">
        <f>IF(O148="snížená",K148,0)</f>
        <v>0</v>
      </c>
      <c r="BG148" s="221">
        <f>IF(O148="zákl. přenesená",K148,0)</f>
        <v>0</v>
      </c>
      <c r="BH148" s="221">
        <f>IF(O148="sníž. přenesená",K148,0)</f>
        <v>0</v>
      </c>
      <c r="BI148" s="221">
        <f>IF(O148="nulová",K148,0)</f>
        <v>0</v>
      </c>
      <c r="BJ148" s="14" t="s">
        <v>86</v>
      </c>
      <c r="BK148" s="221">
        <f>ROUND(P148*H148,2)</f>
        <v>0</v>
      </c>
      <c r="BL148" s="14" t="s">
        <v>281</v>
      </c>
      <c r="BM148" s="220" t="s">
        <v>812</v>
      </c>
    </row>
    <row r="149" spans="1:65" s="2" customFormat="1" ht="11.25">
      <c r="A149" s="30"/>
      <c r="B149" s="31"/>
      <c r="C149" s="32"/>
      <c r="D149" s="222" t="s">
        <v>226</v>
      </c>
      <c r="E149" s="32"/>
      <c r="F149" s="223" t="s">
        <v>760</v>
      </c>
      <c r="G149" s="32"/>
      <c r="H149" s="32"/>
      <c r="I149" s="120"/>
      <c r="J149" s="120"/>
      <c r="K149" s="32"/>
      <c r="L149" s="32"/>
      <c r="M149" s="35"/>
      <c r="N149" s="224"/>
      <c r="O149" s="225"/>
      <c r="P149" s="66"/>
      <c r="Q149" s="66"/>
      <c r="R149" s="66"/>
      <c r="S149" s="66"/>
      <c r="T149" s="66"/>
      <c r="U149" s="66"/>
      <c r="V149" s="66"/>
      <c r="W149" s="66"/>
      <c r="X149" s="66"/>
      <c r="Y149" s="67"/>
      <c r="Z149" s="30"/>
      <c r="AA149" s="30"/>
      <c r="AB149" s="30"/>
      <c r="AC149" s="30"/>
      <c r="AD149" s="30"/>
      <c r="AE149" s="30"/>
      <c r="AT149" s="14" t="s">
        <v>226</v>
      </c>
      <c r="AU149" s="14" t="s">
        <v>88</v>
      </c>
    </row>
    <row r="150" spans="1:65" s="2" customFormat="1" ht="21.75" customHeight="1">
      <c r="A150" s="30"/>
      <c r="B150" s="31"/>
      <c r="C150" s="226" t="s">
        <v>278</v>
      </c>
      <c r="D150" s="226" t="s">
        <v>232</v>
      </c>
      <c r="E150" s="227" t="s">
        <v>756</v>
      </c>
      <c r="F150" s="228" t="s">
        <v>757</v>
      </c>
      <c r="G150" s="229" t="s">
        <v>222</v>
      </c>
      <c r="H150" s="230">
        <v>1</v>
      </c>
      <c r="I150" s="231"/>
      <c r="J150" s="232"/>
      <c r="K150" s="233">
        <f>ROUND(P150*H150,2)</f>
        <v>0</v>
      </c>
      <c r="L150" s="228" t="s">
        <v>223</v>
      </c>
      <c r="M150" s="234"/>
      <c r="N150" s="235" t="s">
        <v>1</v>
      </c>
      <c r="O150" s="216" t="s">
        <v>41</v>
      </c>
      <c r="P150" s="217">
        <f>I150+J150</f>
        <v>0</v>
      </c>
      <c r="Q150" s="217">
        <f>ROUND(I150*H150,2)</f>
        <v>0</v>
      </c>
      <c r="R150" s="217">
        <f>ROUND(J150*H150,2)</f>
        <v>0</v>
      </c>
      <c r="S150" s="66"/>
      <c r="T150" s="218">
        <f>S150*H150</f>
        <v>0</v>
      </c>
      <c r="U150" s="218">
        <v>0</v>
      </c>
      <c r="V150" s="218">
        <f>U150*H150</f>
        <v>0</v>
      </c>
      <c r="W150" s="218">
        <v>0</v>
      </c>
      <c r="X150" s="218">
        <f>W150*H150</f>
        <v>0</v>
      </c>
      <c r="Y150" s="219" t="s">
        <v>1</v>
      </c>
      <c r="Z150" s="30"/>
      <c r="AA150" s="30"/>
      <c r="AB150" s="30"/>
      <c r="AC150" s="30"/>
      <c r="AD150" s="30"/>
      <c r="AE150" s="30"/>
      <c r="AR150" s="220" t="s">
        <v>281</v>
      </c>
      <c r="AT150" s="220" t="s">
        <v>232</v>
      </c>
      <c r="AU150" s="220" t="s">
        <v>88</v>
      </c>
      <c r="AY150" s="14" t="s">
        <v>218</v>
      </c>
      <c r="BE150" s="221">
        <f>IF(O150="základní",K150,0)</f>
        <v>0</v>
      </c>
      <c r="BF150" s="221">
        <f>IF(O150="snížená",K150,0)</f>
        <v>0</v>
      </c>
      <c r="BG150" s="221">
        <f>IF(O150="zákl. přenesená",K150,0)</f>
        <v>0</v>
      </c>
      <c r="BH150" s="221">
        <f>IF(O150="sníž. přenesená",K150,0)</f>
        <v>0</v>
      </c>
      <c r="BI150" s="221">
        <f>IF(O150="nulová",K150,0)</f>
        <v>0</v>
      </c>
      <c r="BJ150" s="14" t="s">
        <v>86</v>
      </c>
      <c r="BK150" s="221">
        <f>ROUND(P150*H150,2)</f>
        <v>0</v>
      </c>
      <c r="BL150" s="14" t="s">
        <v>281</v>
      </c>
      <c r="BM150" s="220" t="s">
        <v>813</v>
      </c>
    </row>
    <row r="151" spans="1:65" s="2" customFormat="1" ht="19.5">
      <c r="A151" s="30"/>
      <c r="B151" s="31"/>
      <c r="C151" s="32"/>
      <c r="D151" s="222" t="s">
        <v>226</v>
      </c>
      <c r="E151" s="32"/>
      <c r="F151" s="223" t="s">
        <v>757</v>
      </c>
      <c r="G151" s="32"/>
      <c r="H151" s="32"/>
      <c r="I151" s="120"/>
      <c r="J151" s="120"/>
      <c r="K151" s="32"/>
      <c r="L151" s="32"/>
      <c r="M151" s="35"/>
      <c r="N151" s="224"/>
      <c r="O151" s="225"/>
      <c r="P151" s="66"/>
      <c r="Q151" s="66"/>
      <c r="R151" s="66"/>
      <c r="S151" s="66"/>
      <c r="T151" s="66"/>
      <c r="U151" s="66"/>
      <c r="V151" s="66"/>
      <c r="W151" s="66"/>
      <c r="X151" s="66"/>
      <c r="Y151" s="67"/>
      <c r="Z151" s="30"/>
      <c r="AA151" s="30"/>
      <c r="AB151" s="30"/>
      <c r="AC151" s="30"/>
      <c r="AD151" s="30"/>
      <c r="AE151" s="30"/>
      <c r="AT151" s="14" t="s">
        <v>226</v>
      </c>
      <c r="AU151" s="14" t="s">
        <v>88</v>
      </c>
    </row>
    <row r="152" spans="1:65" s="2" customFormat="1" ht="33" customHeight="1">
      <c r="A152" s="30"/>
      <c r="B152" s="31"/>
      <c r="C152" s="226" t="s">
        <v>512</v>
      </c>
      <c r="D152" s="226" t="s">
        <v>232</v>
      </c>
      <c r="E152" s="227" t="s">
        <v>765</v>
      </c>
      <c r="F152" s="228" t="s">
        <v>766</v>
      </c>
      <c r="G152" s="229" t="s">
        <v>222</v>
      </c>
      <c r="H152" s="230">
        <v>1</v>
      </c>
      <c r="I152" s="231"/>
      <c r="J152" s="232"/>
      <c r="K152" s="233">
        <f>ROUND(P152*H152,2)</f>
        <v>0</v>
      </c>
      <c r="L152" s="228" t="s">
        <v>223</v>
      </c>
      <c r="M152" s="234"/>
      <c r="N152" s="235" t="s">
        <v>1</v>
      </c>
      <c r="O152" s="216" t="s">
        <v>41</v>
      </c>
      <c r="P152" s="217">
        <f>I152+J152</f>
        <v>0</v>
      </c>
      <c r="Q152" s="217">
        <f>ROUND(I152*H152,2)</f>
        <v>0</v>
      </c>
      <c r="R152" s="217">
        <f>ROUND(J152*H152,2)</f>
        <v>0</v>
      </c>
      <c r="S152" s="66"/>
      <c r="T152" s="218">
        <f>S152*H152</f>
        <v>0</v>
      </c>
      <c r="U152" s="218">
        <v>0</v>
      </c>
      <c r="V152" s="218">
        <f>U152*H152</f>
        <v>0</v>
      </c>
      <c r="W152" s="218">
        <v>0</v>
      </c>
      <c r="X152" s="218">
        <f>W152*H152</f>
        <v>0</v>
      </c>
      <c r="Y152" s="219" t="s">
        <v>1</v>
      </c>
      <c r="Z152" s="30"/>
      <c r="AA152" s="30"/>
      <c r="AB152" s="30"/>
      <c r="AC152" s="30"/>
      <c r="AD152" s="30"/>
      <c r="AE152" s="30"/>
      <c r="AR152" s="220" t="s">
        <v>502</v>
      </c>
      <c r="AT152" s="220" t="s">
        <v>232</v>
      </c>
      <c r="AU152" s="220" t="s">
        <v>88</v>
      </c>
      <c r="AY152" s="14" t="s">
        <v>218</v>
      </c>
      <c r="BE152" s="221">
        <f>IF(O152="základní",K152,0)</f>
        <v>0</v>
      </c>
      <c r="BF152" s="221">
        <f>IF(O152="snížená",K152,0)</f>
        <v>0</v>
      </c>
      <c r="BG152" s="221">
        <f>IF(O152="zákl. přenesená",K152,0)</f>
        <v>0</v>
      </c>
      <c r="BH152" s="221">
        <f>IF(O152="sníž. přenesená",K152,0)</f>
        <v>0</v>
      </c>
      <c r="BI152" s="221">
        <f>IF(O152="nulová",K152,0)</f>
        <v>0</v>
      </c>
      <c r="BJ152" s="14" t="s">
        <v>86</v>
      </c>
      <c r="BK152" s="221">
        <f>ROUND(P152*H152,2)</f>
        <v>0</v>
      </c>
      <c r="BL152" s="14" t="s">
        <v>502</v>
      </c>
      <c r="BM152" s="220" t="s">
        <v>814</v>
      </c>
    </row>
    <row r="153" spans="1:65" s="2" customFormat="1" ht="19.5">
      <c r="A153" s="30"/>
      <c r="B153" s="31"/>
      <c r="C153" s="32"/>
      <c r="D153" s="222" t="s">
        <v>226</v>
      </c>
      <c r="E153" s="32"/>
      <c r="F153" s="223" t="s">
        <v>766</v>
      </c>
      <c r="G153" s="32"/>
      <c r="H153" s="32"/>
      <c r="I153" s="120"/>
      <c r="J153" s="120"/>
      <c r="K153" s="32"/>
      <c r="L153" s="32"/>
      <c r="M153" s="35"/>
      <c r="N153" s="224"/>
      <c r="O153" s="225"/>
      <c r="P153" s="66"/>
      <c r="Q153" s="66"/>
      <c r="R153" s="66"/>
      <c r="S153" s="66"/>
      <c r="T153" s="66"/>
      <c r="U153" s="66"/>
      <c r="V153" s="66"/>
      <c r="W153" s="66"/>
      <c r="X153" s="66"/>
      <c r="Y153" s="67"/>
      <c r="Z153" s="30"/>
      <c r="AA153" s="30"/>
      <c r="AB153" s="30"/>
      <c r="AC153" s="30"/>
      <c r="AD153" s="30"/>
      <c r="AE153" s="30"/>
      <c r="AT153" s="14" t="s">
        <v>226</v>
      </c>
      <c r="AU153" s="14" t="s">
        <v>88</v>
      </c>
    </row>
    <row r="154" spans="1:65" s="2" customFormat="1" ht="33" customHeight="1">
      <c r="A154" s="30"/>
      <c r="B154" s="31"/>
      <c r="C154" s="226" t="s">
        <v>9</v>
      </c>
      <c r="D154" s="226" t="s">
        <v>232</v>
      </c>
      <c r="E154" s="227" t="s">
        <v>768</v>
      </c>
      <c r="F154" s="228" t="s">
        <v>769</v>
      </c>
      <c r="G154" s="229" t="s">
        <v>222</v>
      </c>
      <c r="H154" s="230">
        <v>2</v>
      </c>
      <c r="I154" s="231"/>
      <c r="J154" s="232"/>
      <c r="K154" s="233">
        <f>ROUND(P154*H154,2)</f>
        <v>0</v>
      </c>
      <c r="L154" s="228" t="s">
        <v>223</v>
      </c>
      <c r="M154" s="234"/>
      <c r="N154" s="235" t="s">
        <v>1</v>
      </c>
      <c r="O154" s="216" t="s">
        <v>41</v>
      </c>
      <c r="P154" s="217">
        <f>I154+J154</f>
        <v>0</v>
      </c>
      <c r="Q154" s="217">
        <f>ROUND(I154*H154,2)</f>
        <v>0</v>
      </c>
      <c r="R154" s="217">
        <f>ROUND(J154*H154,2)</f>
        <v>0</v>
      </c>
      <c r="S154" s="66"/>
      <c r="T154" s="218">
        <f>S154*H154</f>
        <v>0</v>
      </c>
      <c r="U154" s="218">
        <v>0</v>
      </c>
      <c r="V154" s="218">
        <f>U154*H154</f>
        <v>0</v>
      </c>
      <c r="W154" s="218">
        <v>0</v>
      </c>
      <c r="X154" s="218">
        <f>W154*H154</f>
        <v>0</v>
      </c>
      <c r="Y154" s="219" t="s">
        <v>1</v>
      </c>
      <c r="Z154" s="30"/>
      <c r="AA154" s="30"/>
      <c r="AB154" s="30"/>
      <c r="AC154" s="30"/>
      <c r="AD154" s="30"/>
      <c r="AE154" s="30"/>
      <c r="AR154" s="220" t="s">
        <v>502</v>
      </c>
      <c r="AT154" s="220" t="s">
        <v>232</v>
      </c>
      <c r="AU154" s="220" t="s">
        <v>88</v>
      </c>
      <c r="AY154" s="14" t="s">
        <v>218</v>
      </c>
      <c r="BE154" s="221">
        <f>IF(O154="základní",K154,0)</f>
        <v>0</v>
      </c>
      <c r="BF154" s="221">
        <f>IF(O154="snížená",K154,0)</f>
        <v>0</v>
      </c>
      <c r="BG154" s="221">
        <f>IF(O154="zákl. přenesená",K154,0)</f>
        <v>0</v>
      </c>
      <c r="BH154" s="221">
        <f>IF(O154="sníž. přenesená",K154,0)</f>
        <v>0</v>
      </c>
      <c r="BI154" s="221">
        <f>IF(O154="nulová",K154,0)</f>
        <v>0</v>
      </c>
      <c r="BJ154" s="14" t="s">
        <v>86</v>
      </c>
      <c r="BK154" s="221">
        <f>ROUND(P154*H154,2)</f>
        <v>0</v>
      </c>
      <c r="BL154" s="14" t="s">
        <v>502</v>
      </c>
      <c r="BM154" s="220" t="s">
        <v>815</v>
      </c>
    </row>
    <row r="155" spans="1:65" s="2" customFormat="1" ht="19.5">
      <c r="A155" s="30"/>
      <c r="B155" s="31"/>
      <c r="C155" s="32"/>
      <c r="D155" s="222" t="s">
        <v>226</v>
      </c>
      <c r="E155" s="32"/>
      <c r="F155" s="223" t="s">
        <v>769</v>
      </c>
      <c r="G155" s="32"/>
      <c r="H155" s="32"/>
      <c r="I155" s="120"/>
      <c r="J155" s="120"/>
      <c r="K155" s="32"/>
      <c r="L155" s="32"/>
      <c r="M155" s="35"/>
      <c r="N155" s="224"/>
      <c r="O155" s="225"/>
      <c r="P155" s="66"/>
      <c r="Q155" s="66"/>
      <c r="R155" s="66"/>
      <c r="S155" s="66"/>
      <c r="T155" s="66"/>
      <c r="U155" s="66"/>
      <c r="V155" s="66"/>
      <c r="W155" s="66"/>
      <c r="X155" s="66"/>
      <c r="Y155" s="67"/>
      <c r="Z155" s="30"/>
      <c r="AA155" s="30"/>
      <c r="AB155" s="30"/>
      <c r="AC155" s="30"/>
      <c r="AD155" s="30"/>
      <c r="AE155" s="30"/>
      <c r="AT155" s="14" t="s">
        <v>226</v>
      </c>
      <c r="AU155" s="14" t="s">
        <v>88</v>
      </c>
    </row>
    <row r="156" spans="1:65" s="2" customFormat="1" ht="33" customHeight="1">
      <c r="A156" s="30"/>
      <c r="B156" s="31"/>
      <c r="C156" s="226" t="s">
        <v>523</v>
      </c>
      <c r="D156" s="226" t="s">
        <v>232</v>
      </c>
      <c r="E156" s="227" t="s">
        <v>771</v>
      </c>
      <c r="F156" s="228" t="s">
        <v>772</v>
      </c>
      <c r="G156" s="229" t="s">
        <v>222</v>
      </c>
      <c r="H156" s="230">
        <v>1</v>
      </c>
      <c r="I156" s="231"/>
      <c r="J156" s="232"/>
      <c r="K156" s="233">
        <f>ROUND(P156*H156,2)</f>
        <v>0</v>
      </c>
      <c r="L156" s="228" t="s">
        <v>223</v>
      </c>
      <c r="M156" s="234"/>
      <c r="N156" s="235" t="s">
        <v>1</v>
      </c>
      <c r="O156" s="216" t="s">
        <v>41</v>
      </c>
      <c r="P156" s="217">
        <f>I156+J156</f>
        <v>0</v>
      </c>
      <c r="Q156" s="217">
        <f>ROUND(I156*H156,2)</f>
        <v>0</v>
      </c>
      <c r="R156" s="217">
        <f>ROUND(J156*H156,2)</f>
        <v>0</v>
      </c>
      <c r="S156" s="66"/>
      <c r="T156" s="218">
        <f>S156*H156</f>
        <v>0</v>
      </c>
      <c r="U156" s="218">
        <v>0</v>
      </c>
      <c r="V156" s="218">
        <f>U156*H156</f>
        <v>0</v>
      </c>
      <c r="W156" s="218">
        <v>0</v>
      </c>
      <c r="X156" s="218">
        <f>W156*H156</f>
        <v>0</v>
      </c>
      <c r="Y156" s="219" t="s">
        <v>1</v>
      </c>
      <c r="Z156" s="30"/>
      <c r="AA156" s="30"/>
      <c r="AB156" s="30"/>
      <c r="AC156" s="30"/>
      <c r="AD156" s="30"/>
      <c r="AE156" s="30"/>
      <c r="AR156" s="220" t="s">
        <v>502</v>
      </c>
      <c r="AT156" s="220" t="s">
        <v>232</v>
      </c>
      <c r="AU156" s="220" t="s">
        <v>88</v>
      </c>
      <c r="AY156" s="14" t="s">
        <v>218</v>
      </c>
      <c r="BE156" s="221">
        <f>IF(O156="základní",K156,0)</f>
        <v>0</v>
      </c>
      <c r="BF156" s="221">
        <f>IF(O156="snížená",K156,0)</f>
        <v>0</v>
      </c>
      <c r="BG156" s="221">
        <f>IF(O156="zákl. přenesená",K156,0)</f>
        <v>0</v>
      </c>
      <c r="BH156" s="221">
        <f>IF(O156="sníž. přenesená",K156,0)</f>
        <v>0</v>
      </c>
      <c r="BI156" s="221">
        <f>IF(O156="nulová",K156,0)</f>
        <v>0</v>
      </c>
      <c r="BJ156" s="14" t="s">
        <v>86</v>
      </c>
      <c r="BK156" s="221">
        <f>ROUND(P156*H156,2)</f>
        <v>0</v>
      </c>
      <c r="BL156" s="14" t="s">
        <v>502</v>
      </c>
      <c r="BM156" s="220" t="s">
        <v>816</v>
      </c>
    </row>
    <row r="157" spans="1:65" s="2" customFormat="1" ht="19.5">
      <c r="A157" s="30"/>
      <c r="B157" s="31"/>
      <c r="C157" s="32"/>
      <c r="D157" s="222" t="s">
        <v>226</v>
      </c>
      <c r="E157" s="32"/>
      <c r="F157" s="223" t="s">
        <v>772</v>
      </c>
      <c r="G157" s="32"/>
      <c r="H157" s="32"/>
      <c r="I157" s="120"/>
      <c r="J157" s="120"/>
      <c r="K157" s="32"/>
      <c r="L157" s="32"/>
      <c r="M157" s="35"/>
      <c r="N157" s="224"/>
      <c r="O157" s="225"/>
      <c r="P157" s="66"/>
      <c r="Q157" s="66"/>
      <c r="R157" s="66"/>
      <c r="S157" s="66"/>
      <c r="T157" s="66"/>
      <c r="U157" s="66"/>
      <c r="V157" s="66"/>
      <c r="W157" s="66"/>
      <c r="X157" s="66"/>
      <c r="Y157" s="67"/>
      <c r="Z157" s="30"/>
      <c r="AA157" s="30"/>
      <c r="AB157" s="30"/>
      <c r="AC157" s="30"/>
      <c r="AD157" s="30"/>
      <c r="AE157" s="30"/>
      <c r="AT157" s="14" t="s">
        <v>226</v>
      </c>
      <c r="AU157" s="14" t="s">
        <v>88</v>
      </c>
    </row>
    <row r="158" spans="1:65" s="2" customFormat="1" ht="21.75" customHeight="1">
      <c r="A158" s="30"/>
      <c r="B158" s="31"/>
      <c r="C158" s="226" t="s">
        <v>528</v>
      </c>
      <c r="D158" s="226" t="s">
        <v>232</v>
      </c>
      <c r="E158" s="227" t="s">
        <v>774</v>
      </c>
      <c r="F158" s="228" t="s">
        <v>775</v>
      </c>
      <c r="G158" s="229" t="s">
        <v>222</v>
      </c>
      <c r="H158" s="230">
        <v>1</v>
      </c>
      <c r="I158" s="231"/>
      <c r="J158" s="232"/>
      <c r="K158" s="233">
        <f>ROUND(P158*H158,2)</f>
        <v>0</v>
      </c>
      <c r="L158" s="228" t="s">
        <v>223</v>
      </c>
      <c r="M158" s="234"/>
      <c r="N158" s="235" t="s">
        <v>1</v>
      </c>
      <c r="O158" s="216" t="s">
        <v>41</v>
      </c>
      <c r="P158" s="217">
        <f>I158+J158</f>
        <v>0</v>
      </c>
      <c r="Q158" s="217">
        <f>ROUND(I158*H158,2)</f>
        <v>0</v>
      </c>
      <c r="R158" s="217">
        <f>ROUND(J158*H158,2)</f>
        <v>0</v>
      </c>
      <c r="S158" s="66"/>
      <c r="T158" s="218">
        <f>S158*H158</f>
        <v>0</v>
      </c>
      <c r="U158" s="218">
        <v>0</v>
      </c>
      <c r="V158" s="218">
        <f>U158*H158</f>
        <v>0</v>
      </c>
      <c r="W158" s="218">
        <v>0</v>
      </c>
      <c r="X158" s="218">
        <f>W158*H158</f>
        <v>0</v>
      </c>
      <c r="Y158" s="219" t="s">
        <v>1</v>
      </c>
      <c r="Z158" s="30"/>
      <c r="AA158" s="30"/>
      <c r="AB158" s="30"/>
      <c r="AC158" s="30"/>
      <c r="AD158" s="30"/>
      <c r="AE158" s="30"/>
      <c r="AR158" s="220" t="s">
        <v>502</v>
      </c>
      <c r="AT158" s="220" t="s">
        <v>232</v>
      </c>
      <c r="AU158" s="220" t="s">
        <v>88</v>
      </c>
      <c r="AY158" s="14" t="s">
        <v>218</v>
      </c>
      <c r="BE158" s="221">
        <f>IF(O158="základní",K158,0)</f>
        <v>0</v>
      </c>
      <c r="BF158" s="221">
        <f>IF(O158="snížená",K158,0)</f>
        <v>0</v>
      </c>
      <c r="BG158" s="221">
        <f>IF(O158="zákl. přenesená",K158,0)</f>
        <v>0</v>
      </c>
      <c r="BH158" s="221">
        <f>IF(O158="sníž. přenesená",K158,0)</f>
        <v>0</v>
      </c>
      <c r="BI158" s="221">
        <f>IF(O158="nulová",K158,0)</f>
        <v>0</v>
      </c>
      <c r="BJ158" s="14" t="s">
        <v>86</v>
      </c>
      <c r="BK158" s="221">
        <f>ROUND(P158*H158,2)</f>
        <v>0</v>
      </c>
      <c r="BL158" s="14" t="s">
        <v>502</v>
      </c>
      <c r="BM158" s="220" t="s">
        <v>817</v>
      </c>
    </row>
    <row r="159" spans="1:65" s="2" customFormat="1" ht="19.5">
      <c r="A159" s="30"/>
      <c r="B159" s="31"/>
      <c r="C159" s="32"/>
      <c r="D159" s="222" t="s">
        <v>226</v>
      </c>
      <c r="E159" s="32"/>
      <c r="F159" s="223" t="s">
        <v>775</v>
      </c>
      <c r="G159" s="32"/>
      <c r="H159" s="32"/>
      <c r="I159" s="120"/>
      <c r="J159" s="120"/>
      <c r="K159" s="32"/>
      <c r="L159" s="32"/>
      <c r="M159" s="35"/>
      <c r="N159" s="224"/>
      <c r="O159" s="225"/>
      <c r="P159" s="66"/>
      <c r="Q159" s="66"/>
      <c r="R159" s="66"/>
      <c r="S159" s="66"/>
      <c r="T159" s="66"/>
      <c r="U159" s="66"/>
      <c r="V159" s="66"/>
      <c r="W159" s="66"/>
      <c r="X159" s="66"/>
      <c r="Y159" s="67"/>
      <c r="Z159" s="30"/>
      <c r="AA159" s="30"/>
      <c r="AB159" s="30"/>
      <c r="AC159" s="30"/>
      <c r="AD159" s="30"/>
      <c r="AE159" s="30"/>
      <c r="AT159" s="14" t="s">
        <v>226</v>
      </c>
      <c r="AU159" s="14" t="s">
        <v>88</v>
      </c>
    </row>
    <row r="160" spans="1:65" s="12" customFormat="1" ht="25.9" customHeight="1">
      <c r="B160" s="193"/>
      <c r="C160" s="194"/>
      <c r="D160" s="195" t="s">
        <v>77</v>
      </c>
      <c r="E160" s="196" t="s">
        <v>276</v>
      </c>
      <c r="F160" s="196" t="s">
        <v>277</v>
      </c>
      <c r="G160" s="194"/>
      <c r="H160" s="194"/>
      <c r="I160" s="197"/>
      <c r="J160" s="197"/>
      <c r="K160" s="198">
        <f>BK160</f>
        <v>0</v>
      </c>
      <c r="L160" s="194"/>
      <c r="M160" s="199"/>
      <c r="N160" s="200"/>
      <c r="O160" s="201"/>
      <c r="P160" s="201"/>
      <c r="Q160" s="202">
        <f>SUM(Q161:Q171)</f>
        <v>0</v>
      </c>
      <c r="R160" s="202">
        <f>SUM(R161:R171)</f>
        <v>0</v>
      </c>
      <c r="S160" s="201"/>
      <c r="T160" s="203">
        <f>SUM(T161:T171)</f>
        <v>0</v>
      </c>
      <c r="U160" s="201"/>
      <c r="V160" s="203">
        <f>SUM(V161:V171)</f>
        <v>0</v>
      </c>
      <c r="W160" s="201"/>
      <c r="X160" s="203">
        <f>SUM(X161:X171)</f>
        <v>0</v>
      </c>
      <c r="Y160" s="204"/>
      <c r="AR160" s="205" t="s">
        <v>224</v>
      </c>
      <c r="AT160" s="206" t="s">
        <v>77</v>
      </c>
      <c r="AU160" s="206" t="s">
        <v>78</v>
      </c>
      <c r="AY160" s="205" t="s">
        <v>218</v>
      </c>
      <c r="BK160" s="207">
        <f>SUM(BK161:BK171)</f>
        <v>0</v>
      </c>
    </row>
    <row r="161" spans="1:65" s="2" customFormat="1" ht="21.75" customHeight="1">
      <c r="A161" s="30"/>
      <c r="B161" s="31"/>
      <c r="C161" s="208" t="s">
        <v>534</v>
      </c>
      <c r="D161" s="208" t="s">
        <v>219</v>
      </c>
      <c r="E161" s="209" t="s">
        <v>783</v>
      </c>
      <c r="F161" s="210" t="s">
        <v>784</v>
      </c>
      <c r="G161" s="211" t="s">
        <v>222</v>
      </c>
      <c r="H161" s="212">
        <v>1</v>
      </c>
      <c r="I161" s="213"/>
      <c r="J161" s="213"/>
      <c r="K161" s="214">
        <f>ROUND(P161*H161,2)</f>
        <v>0</v>
      </c>
      <c r="L161" s="210" t="s">
        <v>223</v>
      </c>
      <c r="M161" s="35"/>
      <c r="N161" s="215" t="s">
        <v>1</v>
      </c>
      <c r="O161" s="216" t="s">
        <v>41</v>
      </c>
      <c r="P161" s="217">
        <f>I161+J161</f>
        <v>0</v>
      </c>
      <c r="Q161" s="217">
        <f>ROUND(I161*H161,2)</f>
        <v>0</v>
      </c>
      <c r="R161" s="217">
        <f>ROUND(J161*H161,2)</f>
        <v>0</v>
      </c>
      <c r="S161" s="66"/>
      <c r="T161" s="218">
        <f>S161*H161</f>
        <v>0</v>
      </c>
      <c r="U161" s="218">
        <v>0</v>
      </c>
      <c r="V161" s="218">
        <f>U161*H161</f>
        <v>0</v>
      </c>
      <c r="W161" s="218">
        <v>0</v>
      </c>
      <c r="X161" s="218">
        <f>W161*H161</f>
        <v>0</v>
      </c>
      <c r="Y161" s="219" t="s">
        <v>1</v>
      </c>
      <c r="Z161" s="30"/>
      <c r="AA161" s="30"/>
      <c r="AB161" s="30"/>
      <c r="AC161" s="30"/>
      <c r="AD161" s="30"/>
      <c r="AE161" s="30"/>
      <c r="AR161" s="220" t="s">
        <v>281</v>
      </c>
      <c r="AT161" s="220" t="s">
        <v>219</v>
      </c>
      <c r="AU161" s="220" t="s">
        <v>86</v>
      </c>
      <c r="AY161" s="14" t="s">
        <v>218</v>
      </c>
      <c r="BE161" s="221">
        <f>IF(O161="základní",K161,0)</f>
        <v>0</v>
      </c>
      <c r="BF161" s="221">
        <f>IF(O161="snížená",K161,0)</f>
        <v>0</v>
      </c>
      <c r="BG161" s="221">
        <f>IF(O161="zákl. přenesená",K161,0)</f>
        <v>0</v>
      </c>
      <c r="BH161" s="221">
        <f>IF(O161="sníž. přenesená",K161,0)</f>
        <v>0</v>
      </c>
      <c r="BI161" s="221">
        <f>IF(O161="nulová",K161,0)</f>
        <v>0</v>
      </c>
      <c r="BJ161" s="14" t="s">
        <v>86</v>
      </c>
      <c r="BK161" s="221">
        <f>ROUND(P161*H161,2)</f>
        <v>0</v>
      </c>
      <c r="BL161" s="14" t="s">
        <v>281</v>
      </c>
      <c r="BM161" s="220" t="s">
        <v>818</v>
      </c>
    </row>
    <row r="162" spans="1:65" s="2" customFormat="1" ht="48.75">
      <c r="A162" s="30"/>
      <c r="B162" s="31"/>
      <c r="C162" s="32"/>
      <c r="D162" s="222" t="s">
        <v>226</v>
      </c>
      <c r="E162" s="32"/>
      <c r="F162" s="223" t="s">
        <v>786</v>
      </c>
      <c r="G162" s="32"/>
      <c r="H162" s="32"/>
      <c r="I162" s="120"/>
      <c r="J162" s="120"/>
      <c r="K162" s="32"/>
      <c r="L162" s="32"/>
      <c r="M162" s="35"/>
      <c r="N162" s="224"/>
      <c r="O162" s="225"/>
      <c r="P162" s="66"/>
      <c r="Q162" s="66"/>
      <c r="R162" s="66"/>
      <c r="S162" s="66"/>
      <c r="T162" s="66"/>
      <c r="U162" s="66"/>
      <c r="V162" s="66"/>
      <c r="W162" s="66"/>
      <c r="X162" s="66"/>
      <c r="Y162" s="67"/>
      <c r="Z162" s="30"/>
      <c r="AA162" s="30"/>
      <c r="AB162" s="30"/>
      <c r="AC162" s="30"/>
      <c r="AD162" s="30"/>
      <c r="AE162" s="30"/>
      <c r="AT162" s="14" t="s">
        <v>226</v>
      </c>
      <c r="AU162" s="14" t="s">
        <v>86</v>
      </c>
    </row>
    <row r="163" spans="1:65" s="2" customFormat="1" ht="21.75" customHeight="1">
      <c r="A163" s="30"/>
      <c r="B163" s="31"/>
      <c r="C163" s="208" t="s">
        <v>537</v>
      </c>
      <c r="D163" s="208" t="s">
        <v>219</v>
      </c>
      <c r="E163" s="209" t="s">
        <v>545</v>
      </c>
      <c r="F163" s="210" t="s">
        <v>546</v>
      </c>
      <c r="G163" s="211" t="s">
        <v>518</v>
      </c>
      <c r="H163" s="212">
        <v>8</v>
      </c>
      <c r="I163" s="213"/>
      <c r="J163" s="213"/>
      <c r="K163" s="214">
        <f>ROUND(P163*H163,2)</f>
        <v>0</v>
      </c>
      <c r="L163" s="210" t="s">
        <v>223</v>
      </c>
      <c r="M163" s="35"/>
      <c r="N163" s="215" t="s">
        <v>1</v>
      </c>
      <c r="O163" s="216" t="s">
        <v>41</v>
      </c>
      <c r="P163" s="217">
        <f>I163+J163</f>
        <v>0</v>
      </c>
      <c r="Q163" s="217">
        <f>ROUND(I163*H163,2)</f>
        <v>0</v>
      </c>
      <c r="R163" s="217">
        <f>ROUND(J163*H163,2)</f>
        <v>0</v>
      </c>
      <c r="S163" s="66"/>
      <c r="T163" s="218">
        <f>S163*H163</f>
        <v>0</v>
      </c>
      <c r="U163" s="218">
        <v>0</v>
      </c>
      <c r="V163" s="218">
        <f>U163*H163</f>
        <v>0</v>
      </c>
      <c r="W163" s="218">
        <v>0</v>
      </c>
      <c r="X163" s="218">
        <f>W163*H163</f>
        <v>0</v>
      </c>
      <c r="Y163" s="219" t="s">
        <v>1</v>
      </c>
      <c r="Z163" s="30"/>
      <c r="AA163" s="30"/>
      <c r="AB163" s="30"/>
      <c r="AC163" s="30"/>
      <c r="AD163" s="30"/>
      <c r="AE163" s="30"/>
      <c r="AR163" s="220" t="s">
        <v>281</v>
      </c>
      <c r="AT163" s="220" t="s">
        <v>219</v>
      </c>
      <c r="AU163" s="220" t="s">
        <v>86</v>
      </c>
      <c r="AY163" s="14" t="s">
        <v>218</v>
      </c>
      <c r="BE163" s="221">
        <f>IF(O163="základní",K163,0)</f>
        <v>0</v>
      </c>
      <c r="BF163" s="221">
        <f>IF(O163="snížená",K163,0)</f>
        <v>0</v>
      </c>
      <c r="BG163" s="221">
        <f>IF(O163="zákl. přenesená",K163,0)</f>
        <v>0</v>
      </c>
      <c r="BH163" s="221">
        <f>IF(O163="sníž. přenesená",K163,0)</f>
        <v>0</v>
      </c>
      <c r="BI163" s="221">
        <f>IF(O163="nulová",K163,0)</f>
        <v>0</v>
      </c>
      <c r="BJ163" s="14" t="s">
        <v>86</v>
      </c>
      <c r="BK163" s="221">
        <f>ROUND(P163*H163,2)</f>
        <v>0</v>
      </c>
      <c r="BL163" s="14" t="s">
        <v>281</v>
      </c>
      <c r="BM163" s="220" t="s">
        <v>819</v>
      </c>
    </row>
    <row r="164" spans="1:65" s="2" customFormat="1" ht="29.25">
      <c r="A164" s="30"/>
      <c r="B164" s="31"/>
      <c r="C164" s="32"/>
      <c r="D164" s="222" t="s">
        <v>226</v>
      </c>
      <c r="E164" s="32"/>
      <c r="F164" s="223" t="s">
        <v>548</v>
      </c>
      <c r="G164" s="32"/>
      <c r="H164" s="32"/>
      <c r="I164" s="120"/>
      <c r="J164" s="120"/>
      <c r="K164" s="32"/>
      <c r="L164" s="32"/>
      <c r="M164" s="35"/>
      <c r="N164" s="224"/>
      <c r="O164" s="225"/>
      <c r="P164" s="66"/>
      <c r="Q164" s="66"/>
      <c r="R164" s="66"/>
      <c r="S164" s="66"/>
      <c r="T164" s="66"/>
      <c r="U164" s="66"/>
      <c r="V164" s="66"/>
      <c r="W164" s="66"/>
      <c r="X164" s="66"/>
      <c r="Y164" s="67"/>
      <c r="Z164" s="30"/>
      <c r="AA164" s="30"/>
      <c r="AB164" s="30"/>
      <c r="AC164" s="30"/>
      <c r="AD164" s="30"/>
      <c r="AE164" s="30"/>
      <c r="AT164" s="14" t="s">
        <v>226</v>
      </c>
      <c r="AU164" s="14" t="s">
        <v>86</v>
      </c>
    </row>
    <row r="165" spans="1:65" s="2" customFormat="1" ht="21.75" customHeight="1">
      <c r="A165" s="30"/>
      <c r="B165" s="31"/>
      <c r="C165" s="208" t="s">
        <v>540</v>
      </c>
      <c r="D165" s="208" t="s">
        <v>219</v>
      </c>
      <c r="E165" s="209" t="s">
        <v>550</v>
      </c>
      <c r="F165" s="210" t="s">
        <v>551</v>
      </c>
      <c r="G165" s="211" t="s">
        <v>518</v>
      </c>
      <c r="H165" s="212">
        <v>12</v>
      </c>
      <c r="I165" s="213"/>
      <c r="J165" s="213"/>
      <c r="K165" s="214">
        <f>ROUND(P165*H165,2)</f>
        <v>0</v>
      </c>
      <c r="L165" s="210" t="s">
        <v>223</v>
      </c>
      <c r="M165" s="35"/>
      <c r="N165" s="215" t="s">
        <v>1</v>
      </c>
      <c r="O165" s="216" t="s">
        <v>41</v>
      </c>
      <c r="P165" s="217">
        <f>I165+J165</f>
        <v>0</v>
      </c>
      <c r="Q165" s="217">
        <f>ROUND(I165*H165,2)</f>
        <v>0</v>
      </c>
      <c r="R165" s="217">
        <f>ROUND(J165*H165,2)</f>
        <v>0</v>
      </c>
      <c r="S165" s="66"/>
      <c r="T165" s="218">
        <f>S165*H165</f>
        <v>0</v>
      </c>
      <c r="U165" s="218">
        <v>0</v>
      </c>
      <c r="V165" s="218">
        <f>U165*H165</f>
        <v>0</v>
      </c>
      <c r="W165" s="218">
        <v>0</v>
      </c>
      <c r="X165" s="218">
        <f>W165*H165</f>
        <v>0</v>
      </c>
      <c r="Y165" s="219" t="s">
        <v>1</v>
      </c>
      <c r="Z165" s="30"/>
      <c r="AA165" s="30"/>
      <c r="AB165" s="30"/>
      <c r="AC165" s="30"/>
      <c r="AD165" s="30"/>
      <c r="AE165" s="30"/>
      <c r="AR165" s="220" t="s">
        <v>281</v>
      </c>
      <c r="AT165" s="220" t="s">
        <v>219</v>
      </c>
      <c r="AU165" s="220" t="s">
        <v>86</v>
      </c>
      <c r="AY165" s="14" t="s">
        <v>218</v>
      </c>
      <c r="BE165" s="221">
        <f>IF(O165="základní",K165,0)</f>
        <v>0</v>
      </c>
      <c r="BF165" s="221">
        <f>IF(O165="snížená",K165,0)</f>
        <v>0</v>
      </c>
      <c r="BG165" s="221">
        <f>IF(O165="zákl. přenesená",K165,0)</f>
        <v>0</v>
      </c>
      <c r="BH165" s="221">
        <f>IF(O165="sníž. přenesená",K165,0)</f>
        <v>0</v>
      </c>
      <c r="BI165" s="221">
        <f>IF(O165="nulová",K165,0)</f>
        <v>0</v>
      </c>
      <c r="BJ165" s="14" t="s">
        <v>86</v>
      </c>
      <c r="BK165" s="221">
        <f>ROUND(P165*H165,2)</f>
        <v>0</v>
      </c>
      <c r="BL165" s="14" t="s">
        <v>281</v>
      </c>
      <c r="BM165" s="220" t="s">
        <v>820</v>
      </c>
    </row>
    <row r="166" spans="1:65" s="2" customFormat="1" ht="48.75">
      <c r="A166" s="30"/>
      <c r="B166" s="31"/>
      <c r="C166" s="32"/>
      <c r="D166" s="222" t="s">
        <v>226</v>
      </c>
      <c r="E166" s="32"/>
      <c r="F166" s="223" t="s">
        <v>553</v>
      </c>
      <c r="G166" s="32"/>
      <c r="H166" s="32"/>
      <c r="I166" s="120"/>
      <c r="J166" s="120"/>
      <c r="K166" s="32"/>
      <c r="L166" s="32"/>
      <c r="M166" s="35"/>
      <c r="N166" s="224"/>
      <c r="O166" s="225"/>
      <c r="P166" s="66"/>
      <c r="Q166" s="66"/>
      <c r="R166" s="66"/>
      <c r="S166" s="66"/>
      <c r="T166" s="66"/>
      <c r="U166" s="66"/>
      <c r="V166" s="66"/>
      <c r="W166" s="66"/>
      <c r="X166" s="66"/>
      <c r="Y166" s="67"/>
      <c r="Z166" s="30"/>
      <c r="AA166" s="30"/>
      <c r="AB166" s="30"/>
      <c r="AC166" s="30"/>
      <c r="AD166" s="30"/>
      <c r="AE166" s="30"/>
      <c r="AT166" s="14" t="s">
        <v>226</v>
      </c>
      <c r="AU166" s="14" t="s">
        <v>86</v>
      </c>
    </row>
    <row r="167" spans="1:65" s="2" customFormat="1" ht="21.75" customHeight="1">
      <c r="A167" s="30"/>
      <c r="B167" s="31"/>
      <c r="C167" s="208" t="s">
        <v>8</v>
      </c>
      <c r="D167" s="208" t="s">
        <v>219</v>
      </c>
      <c r="E167" s="209" t="s">
        <v>555</v>
      </c>
      <c r="F167" s="210" t="s">
        <v>556</v>
      </c>
      <c r="G167" s="211" t="s">
        <v>518</v>
      </c>
      <c r="H167" s="212">
        <v>4</v>
      </c>
      <c r="I167" s="213"/>
      <c r="J167" s="213"/>
      <c r="K167" s="214">
        <f>ROUND(P167*H167,2)</f>
        <v>0</v>
      </c>
      <c r="L167" s="210" t="s">
        <v>223</v>
      </c>
      <c r="M167" s="35"/>
      <c r="N167" s="215" t="s">
        <v>1</v>
      </c>
      <c r="O167" s="216" t="s">
        <v>41</v>
      </c>
      <c r="P167" s="217">
        <f>I167+J167</f>
        <v>0</v>
      </c>
      <c r="Q167" s="217">
        <f>ROUND(I167*H167,2)</f>
        <v>0</v>
      </c>
      <c r="R167" s="217">
        <f>ROUND(J167*H167,2)</f>
        <v>0</v>
      </c>
      <c r="S167" s="66"/>
      <c r="T167" s="218">
        <f>S167*H167</f>
        <v>0</v>
      </c>
      <c r="U167" s="218">
        <v>0</v>
      </c>
      <c r="V167" s="218">
        <f>U167*H167</f>
        <v>0</v>
      </c>
      <c r="W167" s="218">
        <v>0</v>
      </c>
      <c r="X167" s="218">
        <f>W167*H167</f>
        <v>0</v>
      </c>
      <c r="Y167" s="219" t="s">
        <v>1</v>
      </c>
      <c r="Z167" s="30"/>
      <c r="AA167" s="30"/>
      <c r="AB167" s="30"/>
      <c r="AC167" s="30"/>
      <c r="AD167" s="30"/>
      <c r="AE167" s="30"/>
      <c r="AR167" s="220" t="s">
        <v>281</v>
      </c>
      <c r="AT167" s="220" t="s">
        <v>219</v>
      </c>
      <c r="AU167" s="220" t="s">
        <v>86</v>
      </c>
      <c r="AY167" s="14" t="s">
        <v>218</v>
      </c>
      <c r="BE167" s="221">
        <f>IF(O167="základní",K167,0)</f>
        <v>0</v>
      </c>
      <c r="BF167" s="221">
        <f>IF(O167="snížená",K167,0)</f>
        <v>0</v>
      </c>
      <c r="BG167" s="221">
        <f>IF(O167="zákl. přenesená",K167,0)</f>
        <v>0</v>
      </c>
      <c r="BH167" s="221">
        <f>IF(O167="sníž. přenesená",K167,0)</f>
        <v>0</v>
      </c>
      <c r="BI167" s="221">
        <f>IF(O167="nulová",K167,0)</f>
        <v>0</v>
      </c>
      <c r="BJ167" s="14" t="s">
        <v>86</v>
      </c>
      <c r="BK167" s="221">
        <f>ROUND(P167*H167,2)</f>
        <v>0</v>
      </c>
      <c r="BL167" s="14" t="s">
        <v>281</v>
      </c>
      <c r="BM167" s="220" t="s">
        <v>821</v>
      </c>
    </row>
    <row r="168" spans="1:65" s="2" customFormat="1" ht="19.5">
      <c r="A168" s="30"/>
      <c r="B168" s="31"/>
      <c r="C168" s="32"/>
      <c r="D168" s="222" t="s">
        <v>226</v>
      </c>
      <c r="E168" s="32"/>
      <c r="F168" s="223" t="s">
        <v>558</v>
      </c>
      <c r="G168" s="32"/>
      <c r="H168" s="32"/>
      <c r="I168" s="120"/>
      <c r="J168" s="120"/>
      <c r="K168" s="32"/>
      <c r="L168" s="32"/>
      <c r="M168" s="35"/>
      <c r="N168" s="224"/>
      <c r="O168" s="225"/>
      <c r="P168" s="66"/>
      <c r="Q168" s="66"/>
      <c r="R168" s="66"/>
      <c r="S168" s="66"/>
      <c r="T168" s="66"/>
      <c r="U168" s="66"/>
      <c r="V168" s="66"/>
      <c r="W168" s="66"/>
      <c r="X168" s="66"/>
      <c r="Y168" s="67"/>
      <c r="Z168" s="30"/>
      <c r="AA168" s="30"/>
      <c r="AB168" s="30"/>
      <c r="AC168" s="30"/>
      <c r="AD168" s="30"/>
      <c r="AE168" s="30"/>
      <c r="AT168" s="14" t="s">
        <v>226</v>
      </c>
      <c r="AU168" s="14" t="s">
        <v>86</v>
      </c>
    </row>
    <row r="169" spans="1:65" s="2" customFormat="1" ht="55.5" customHeight="1">
      <c r="A169" s="30"/>
      <c r="B169" s="31"/>
      <c r="C169" s="208" t="s">
        <v>549</v>
      </c>
      <c r="D169" s="208" t="s">
        <v>219</v>
      </c>
      <c r="E169" s="209" t="s">
        <v>335</v>
      </c>
      <c r="F169" s="210" t="s">
        <v>790</v>
      </c>
      <c r="G169" s="211" t="s">
        <v>222</v>
      </c>
      <c r="H169" s="212">
        <v>1</v>
      </c>
      <c r="I169" s="213"/>
      <c r="J169" s="213"/>
      <c r="K169" s="214">
        <f>ROUND(P169*H169,2)</f>
        <v>0</v>
      </c>
      <c r="L169" s="210" t="s">
        <v>223</v>
      </c>
      <c r="M169" s="35"/>
      <c r="N169" s="215" t="s">
        <v>1</v>
      </c>
      <c r="O169" s="216" t="s">
        <v>41</v>
      </c>
      <c r="P169" s="217">
        <f>I169+J169</f>
        <v>0</v>
      </c>
      <c r="Q169" s="217">
        <f>ROUND(I169*H169,2)</f>
        <v>0</v>
      </c>
      <c r="R169" s="217">
        <f>ROUND(J169*H169,2)</f>
        <v>0</v>
      </c>
      <c r="S169" s="66"/>
      <c r="T169" s="218">
        <f>S169*H169</f>
        <v>0</v>
      </c>
      <c r="U169" s="218">
        <v>0</v>
      </c>
      <c r="V169" s="218">
        <f>U169*H169</f>
        <v>0</v>
      </c>
      <c r="W169" s="218">
        <v>0</v>
      </c>
      <c r="X169" s="218">
        <f>W169*H169</f>
        <v>0</v>
      </c>
      <c r="Y169" s="219" t="s">
        <v>1</v>
      </c>
      <c r="Z169" s="30"/>
      <c r="AA169" s="30"/>
      <c r="AB169" s="30"/>
      <c r="AC169" s="30"/>
      <c r="AD169" s="30"/>
      <c r="AE169" s="30"/>
      <c r="AR169" s="220" t="s">
        <v>281</v>
      </c>
      <c r="AT169" s="220" t="s">
        <v>219</v>
      </c>
      <c r="AU169" s="220" t="s">
        <v>86</v>
      </c>
      <c r="AY169" s="14" t="s">
        <v>218</v>
      </c>
      <c r="BE169" s="221">
        <f>IF(O169="základní",K169,0)</f>
        <v>0</v>
      </c>
      <c r="BF169" s="221">
        <f>IF(O169="snížená",K169,0)</f>
        <v>0</v>
      </c>
      <c r="BG169" s="221">
        <f>IF(O169="zákl. přenesená",K169,0)</f>
        <v>0</v>
      </c>
      <c r="BH169" s="221">
        <f>IF(O169="sníž. přenesená",K169,0)</f>
        <v>0</v>
      </c>
      <c r="BI169" s="221">
        <f>IF(O169="nulová",K169,0)</f>
        <v>0</v>
      </c>
      <c r="BJ169" s="14" t="s">
        <v>86</v>
      </c>
      <c r="BK169" s="221">
        <f>ROUND(P169*H169,2)</f>
        <v>0</v>
      </c>
      <c r="BL169" s="14" t="s">
        <v>281</v>
      </c>
      <c r="BM169" s="220" t="s">
        <v>822</v>
      </c>
    </row>
    <row r="170" spans="1:65" s="2" customFormat="1" ht="136.5">
      <c r="A170" s="30"/>
      <c r="B170" s="31"/>
      <c r="C170" s="32"/>
      <c r="D170" s="222" t="s">
        <v>226</v>
      </c>
      <c r="E170" s="32"/>
      <c r="F170" s="223" t="s">
        <v>792</v>
      </c>
      <c r="G170" s="32"/>
      <c r="H170" s="32"/>
      <c r="I170" s="120"/>
      <c r="J170" s="120"/>
      <c r="K170" s="32"/>
      <c r="L170" s="32"/>
      <c r="M170" s="35"/>
      <c r="N170" s="224"/>
      <c r="O170" s="225"/>
      <c r="P170" s="66"/>
      <c r="Q170" s="66"/>
      <c r="R170" s="66"/>
      <c r="S170" s="66"/>
      <c r="T170" s="66"/>
      <c r="U170" s="66"/>
      <c r="V170" s="66"/>
      <c r="W170" s="66"/>
      <c r="X170" s="66"/>
      <c r="Y170" s="67"/>
      <c r="Z170" s="30"/>
      <c r="AA170" s="30"/>
      <c r="AB170" s="30"/>
      <c r="AC170" s="30"/>
      <c r="AD170" s="30"/>
      <c r="AE170" s="30"/>
      <c r="AT170" s="14" t="s">
        <v>226</v>
      </c>
      <c r="AU170" s="14" t="s">
        <v>86</v>
      </c>
    </row>
    <row r="171" spans="1:65" s="2" customFormat="1" ht="19.5">
      <c r="A171" s="30"/>
      <c r="B171" s="31"/>
      <c r="C171" s="32"/>
      <c r="D171" s="222" t="s">
        <v>237</v>
      </c>
      <c r="E171" s="32"/>
      <c r="F171" s="236" t="s">
        <v>569</v>
      </c>
      <c r="G171" s="32"/>
      <c r="H171" s="32"/>
      <c r="I171" s="120"/>
      <c r="J171" s="120"/>
      <c r="K171" s="32"/>
      <c r="L171" s="32"/>
      <c r="M171" s="35"/>
      <c r="N171" s="239"/>
      <c r="O171" s="240"/>
      <c r="P171" s="241"/>
      <c r="Q171" s="241"/>
      <c r="R171" s="241"/>
      <c r="S171" s="241"/>
      <c r="T171" s="241"/>
      <c r="U171" s="241"/>
      <c r="V171" s="241"/>
      <c r="W171" s="241"/>
      <c r="X171" s="241"/>
      <c r="Y171" s="242"/>
      <c r="Z171" s="30"/>
      <c r="AA171" s="30"/>
      <c r="AB171" s="30"/>
      <c r="AC171" s="30"/>
      <c r="AD171" s="30"/>
      <c r="AE171" s="30"/>
      <c r="AT171" s="14" t="s">
        <v>237</v>
      </c>
      <c r="AU171" s="14" t="s">
        <v>86</v>
      </c>
    </row>
    <row r="172" spans="1:65" s="2" customFormat="1" ht="6.95" customHeight="1">
      <c r="A172" s="30"/>
      <c r="B172" s="50"/>
      <c r="C172" s="51"/>
      <c r="D172" s="51"/>
      <c r="E172" s="51"/>
      <c r="F172" s="51"/>
      <c r="G172" s="51"/>
      <c r="H172" s="51"/>
      <c r="I172" s="157"/>
      <c r="J172" s="157"/>
      <c r="K172" s="51"/>
      <c r="L172" s="51"/>
      <c r="M172" s="35"/>
      <c r="N172" s="30"/>
      <c r="P172" s="30"/>
      <c r="Q172" s="30"/>
      <c r="R172" s="30"/>
      <c r="S172" s="30"/>
      <c r="T172" s="30"/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</row>
  </sheetData>
  <sheetProtection algorithmName="SHA-512" hashValue="Nl57iEH60ElLHewTcNaDRgO5a60Di5tmbDdbtQ8KQY8Vu0LCXL2GD6/jHZpPHCCZ9fat9nXD+SsqkrNBd59x9A==" saltValue="mwKbjg1s6UhE6V2LxjNZZCm3Nd/pV5UUpEiIcvzzo/HaQZ/H56j1SLFZI0vZUo+oD1f6d35OGrSMVRolh39yXA==" spinCount="100000" sheet="1" objects="1" scenarios="1" formatColumns="0" formatRows="0" autoFilter="0"/>
  <autoFilter ref="C122:L171"/>
  <mergeCells count="12">
    <mergeCell ref="E115:H115"/>
    <mergeCell ref="M2:Z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6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13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3"/>
      <c r="J2" s="113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T2" s="14" t="s">
        <v>152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6"/>
      <c r="J3" s="116"/>
      <c r="K3" s="115"/>
      <c r="L3" s="115"/>
      <c r="M3" s="17"/>
      <c r="AT3" s="14" t="s">
        <v>88</v>
      </c>
    </row>
    <row r="4" spans="1:46" s="1" customFormat="1" ht="24.95" customHeight="1">
      <c r="B4" s="17"/>
      <c r="D4" s="117" t="s">
        <v>180</v>
      </c>
      <c r="I4" s="113"/>
      <c r="J4" s="113"/>
      <c r="M4" s="17"/>
      <c r="N4" s="118" t="s">
        <v>11</v>
      </c>
      <c r="AT4" s="14" t="s">
        <v>4</v>
      </c>
    </row>
    <row r="5" spans="1:46" s="1" customFormat="1" ht="6.95" customHeight="1">
      <c r="B5" s="17"/>
      <c r="I5" s="113"/>
      <c r="J5" s="113"/>
      <c r="M5" s="17"/>
    </row>
    <row r="6" spans="1:46" s="1" customFormat="1" ht="12" customHeight="1">
      <c r="B6" s="17"/>
      <c r="D6" s="119" t="s">
        <v>17</v>
      </c>
      <c r="I6" s="113"/>
      <c r="J6" s="113"/>
      <c r="M6" s="17"/>
    </row>
    <row r="7" spans="1:46" s="1" customFormat="1" ht="16.5" customHeight="1">
      <c r="B7" s="17"/>
      <c r="E7" s="289" t="str">
        <f>'Rekapitulace stavby'!K6</f>
        <v>Údržba, opravy a odstraňování závad u SEE 2020</v>
      </c>
      <c r="F7" s="290"/>
      <c r="G7" s="290"/>
      <c r="H7" s="290"/>
      <c r="I7" s="113"/>
      <c r="J7" s="113"/>
      <c r="M7" s="17"/>
    </row>
    <row r="8" spans="1:46" s="1" customFormat="1" ht="12" customHeight="1">
      <c r="B8" s="17"/>
      <c r="D8" s="119" t="s">
        <v>181</v>
      </c>
      <c r="I8" s="113"/>
      <c r="J8" s="113"/>
      <c r="M8" s="17"/>
    </row>
    <row r="9" spans="1:46" s="2" customFormat="1" ht="16.5" customHeight="1">
      <c r="A9" s="30"/>
      <c r="B9" s="35"/>
      <c r="C9" s="30"/>
      <c r="D9" s="30"/>
      <c r="E9" s="289" t="s">
        <v>725</v>
      </c>
      <c r="F9" s="292"/>
      <c r="G9" s="292"/>
      <c r="H9" s="292"/>
      <c r="I9" s="120"/>
      <c r="J9" s="120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19" t="s">
        <v>341</v>
      </c>
      <c r="E10" s="30"/>
      <c r="F10" s="30"/>
      <c r="G10" s="30"/>
      <c r="H10" s="30"/>
      <c r="I10" s="120"/>
      <c r="J10" s="120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5"/>
      <c r="C11" s="30"/>
      <c r="D11" s="30"/>
      <c r="E11" s="291" t="s">
        <v>823</v>
      </c>
      <c r="F11" s="292"/>
      <c r="G11" s="292"/>
      <c r="H11" s="292"/>
      <c r="I11" s="120"/>
      <c r="J11" s="120"/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5"/>
      <c r="C12" s="30"/>
      <c r="D12" s="30"/>
      <c r="E12" s="30"/>
      <c r="F12" s="30"/>
      <c r="G12" s="30"/>
      <c r="H12" s="30"/>
      <c r="I12" s="120"/>
      <c r="J12" s="120"/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5"/>
      <c r="C13" s="30"/>
      <c r="D13" s="119" t="s">
        <v>19</v>
      </c>
      <c r="E13" s="30"/>
      <c r="F13" s="108" t="s">
        <v>1</v>
      </c>
      <c r="G13" s="30"/>
      <c r="H13" s="30"/>
      <c r="I13" s="121" t="s">
        <v>20</v>
      </c>
      <c r="J13" s="122" t="s">
        <v>1</v>
      </c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9" t="s">
        <v>21</v>
      </c>
      <c r="E14" s="30"/>
      <c r="F14" s="108" t="s">
        <v>22</v>
      </c>
      <c r="G14" s="30"/>
      <c r="H14" s="30"/>
      <c r="I14" s="121" t="s">
        <v>23</v>
      </c>
      <c r="J14" s="123">
        <f>'Rekapitulace stavby'!AN8</f>
        <v>0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5"/>
      <c r="C15" s="30"/>
      <c r="D15" s="30"/>
      <c r="E15" s="30"/>
      <c r="F15" s="30"/>
      <c r="G15" s="30"/>
      <c r="H15" s="30"/>
      <c r="I15" s="120"/>
      <c r="J15" s="120"/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5"/>
      <c r="C16" s="30"/>
      <c r="D16" s="119" t="s">
        <v>24</v>
      </c>
      <c r="E16" s="30"/>
      <c r="F16" s="30"/>
      <c r="G16" s="30"/>
      <c r="H16" s="30"/>
      <c r="I16" s="121" t="s">
        <v>25</v>
      </c>
      <c r="J16" s="122" t="str">
        <f>IF('Rekapitulace stavby'!AN10="","",'Rekapitulace stavby'!AN10)</f>
        <v>70994234</v>
      </c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5"/>
      <c r="C17" s="30"/>
      <c r="D17" s="30"/>
      <c r="E17" s="108" t="str">
        <f>IF('Rekapitulace stavby'!E11="","",'Rekapitulace stavby'!E11)</f>
        <v>Správa železnic, státní organizace</v>
      </c>
      <c r="F17" s="30"/>
      <c r="G17" s="30"/>
      <c r="H17" s="30"/>
      <c r="I17" s="121" t="s">
        <v>28</v>
      </c>
      <c r="J17" s="122" t="str">
        <f>IF('Rekapitulace stavby'!AN11="","",'Rekapitulace stavby'!AN11)</f>
        <v>CZ70994234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5"/>
      <c r="C18" s="30"/>
      <c r="D18" s="30"/>
      <c r="E18" s="30"/>
      <c r="F18" s="30"/>
      <c r="G18" s="30"/>
      <c r="H18" s="30"/>
      <c r="I18" s="120"/>
      <c r="J18" s="120"/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5"/>
      <c r="C19" s="30"/>
      <c r="D19" s="119" t="s">
        <v>30</v>
      </c>
      <c r="E19" s="30"/>
      <c r="F19" s="30"/>
      <c r="G19" s="30"/>
      <c r="H19" s="30"/>
      <c r="I19" s="121" t="s">
        <v>25</v>
      </c>
      <c r="J19" s="27" t="str">
        <f>'Rekapitulace stavby'!AN13</f>
        <v>Vyplň údaj</v>
      </c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5"/>
      <c r="C20" s="30"/>
      <c r="D20" s="30"/>
      <c r="E20" s="293" t="str">
        <f>'Rekapitulace stavby'!E14</f>
        <v>Vyplň údaj</v>
      </c>
      <c r="F20" s="294"/>
      <c r="G20" s="294"/>
      <c r="H20" s="294"/>
      <c r="I20" s="121" t="s">
        <v>28</v>
      </c>
      <c r="J20" s="27" t="str">
        <f>'Rekapitulace stavby'!AN14</f>
        <v>Vyplň údaj</v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5"/>
      <c r="C21" s="30"/>
      <c r="D21" s="30"/>
      <c r="E21" s="30"/>
      <c r="F21" s="30"/>
      <c r="G21" s="30"/>
      <c r="H21" s="30"/>
      <c r="I21" s="120"/>
      <c r="J21" s="120"/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5"/>
      <c r="C22" s="30"/>
      <c r="D22" s="119" t="s">
        <v>32</v>
      </c>
      <c r="E22" s="30"/>
      <c r="F22" s="30"/>
      <c r="G22" s="30"/>
      <c r="H22" s="30"/>
      <c r="I22" s="121" t="s">
        <v>25</v>
      </c>
      <c r="J22" s="122" t="str">
        <f>IF('Rekapitulace stavby'!AN16="","",'Rekapitulace stavby'!AN16)</f>
        <v/>
      </c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5"/>
      <c r="C23" s="30"/>
      <c r="D23" s="30"/>
      <c r="E23" s="108" t="str">
        <f>IF('Rekapitulace stavby'!E17="","",'Rekapitulace stavby'!E17)</f>
        <v xml:space="preserve"> </v>
      </c>
      <c r="F23" s="30"/>
      <c r="G23" s="30"/>
      <c r="H23" s="30"/>
      <c r="I23" s="121" t="s">
        <v>28</v>
      </c>
      <c r="J23" s="122" t="str">
        <f>IF('Rekapitulace stavby'!AN17="","",'Rekapitulace stavby'!AN17)</f>
        <v/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5"/>
      <c r="C24" s="30"/>
      <c r="D24" s="30"/>
      <c r="E24" s="30"/>
      <c r="F24" s="30"/>
      <c r="G24" s="30"/>
      <c r="H24" s="30"/>
      <c r="I24" s="120"/>
      <c r="J24" s="120"/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5"/>
      <c r="C25" s="30"/>
      <c r="D25" s="119" t="s">
        <v>34</v>
      </c>
      <c r="E25" s="30"/>
      <c r="F25" s="30"/>
      <c r="G25" s="30"/>
      <c r="H25" s="30"/>
      <c r="I25" s="121" t="s">
        <v>25</v>
      </c>
      <c r="J25" s="122" t="str">
        <f>IF('Rekapitulace stavby'!AN19="","",'Rekapitulace stavby'!AN19)</f>
        <v/>
      </c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5"/>
      <c r="C26" s="30"/>
      <c r="D26" s="30"/>
      <c r="E26" s="108" t="str">
        <f>IF('Rekapitulace stavby'!E20="","",'Rekapitulace stavby'!E20)</f>
        <v xml:space="preserve"> </v>
      </c>
      <c r="F26" s="30"/>
      <c r="G26" s="30"/>
      <c r="H26" s="30"/>
      <c r="I26" s="121" t="s">
        <v>28</v>
      </c>
      <c r="J26" s="122" t="str">
        <f>IF('Rekapitulace stavby'!AN20="","",'Rekapitulace stavby'!AN20)</f>
        <v/>
      </c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30"/>
      <c r="E27" s="30"/>
      <c r="F27" s="30"/>
      <c r="G27" s="30"/>
      <c r="H27" s="30"/>
      <c r="I27" s="120"/>
      <c r="J27" s="120"/>
      <c r="K27" s="30"/>
      <c r="L27" s="30"/>
      <c r="M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5"/>
      <c r="C28" s="30"/>
      <c r="D28" s="119" t="s">
        <v>35</v>
      </c>
      <c r="E28" s="30"/>
      <c r="F28" s="30"/>
      <c r="G28" s="30"/>
      <c r="H28" s="30"/>
      <c r="I28" s="120"/>
      <c r="J28" s="120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124"/>
      <c r="B29" s="125"/>
      <c r="C29" s="124"/>
      <c r="D29" s="124"/>
      <c r="E29" s="295" t="s">
        <v>1</v>
      </c>
      <c r="F29" s="295"/>
      <c r="G29" s="295"/>
      <c r="H29" s="295"/>
      <c r="I29" s="126"/>
      <c r="J29" s="126"/>
      <c r="K29" s="124"/>
      <c r="L29" s="124"/>
      <c r="M29" s="127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pans="1:31" s="2" customFormat="1" ht="6.95" customHeight="1">
      <c r="A30" s="30"/>
      <c r="B30" s="35"/>
      <c r="C30" s="30"/>
      <c r="D30" s="30"/>
      <c r="E30" s="30"/>
      <c r="F30" s="30"/>
      <c r="G30" s="30"/>
      <c r="H30" s="30"/>
      <c r="I30" s="120"/>
      <c r="J30" s="120"/>
      <c r="K30" s="30"/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28"/>
      <c r="E31" s="128"/>
      <c r="F31" s="128"/>
      <c r="G31" s="128"/>
      <c r="H31" s="128"/>
      <c r="I31" s="129"/>
      <c r="J31" s="129"/>
      <c r="K31" s="128"/>
      <c r="L31" s="128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2.75">
      <c r="A32" s="30"/>
      <c r="B32" s="35"/>
      <c r="C32" s="30"/>
      <c r="D32" s="30"/>
      <c r="E32" s="119" t="s">
        <v>183</v>
      </c>
      <c r="F32" s="30"/>
      <c r="G32" s="30"/>
      <c r="H32" s="30"/>
      <c r="I32" s="120"/>
      <c r="J32" s="120"/>
      <c r="K32" s="130">
        <f>I98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2.75">
      <c r="A33" s="30"/>
      <c r="B33" s="35"/>
      <c r="C33" s="30"/>
      <c r="D33" s="30"/>
      <c r="E33" s="119" t="s">
        <v>184</v>
      </c>
      <c r="F33" s="30"/>
      <c r="G33" s="30"/>
      <c r="H33" s="30"/>
      <c r="I33" s="120"/>
      <c r="J33" s="120"/>
      <c r="K33" s="130">
        <f>J98</f>
        <v>0</v>
      </c>
      <c r="L33" s="30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25.35" customHeight="1">
      <c r="A34" s="30"/>
      <c r="B34" s="35"/>
      <c r="C34" s="30"/>
      <c r="D34" s="131" t="s">
        <v>36</v>
      </c>
      <c r="E34" s="30"/>
      <c r="F34" s="30"/>
      <c r="G34" s="30"/>
      <c r="H34" s="30"/>
      <c r="I34" s="120"/>
      <c r="J34" s="120"/>
      <c r="K34" s="132">
        <f>ROUND(K123, 2)</f>
        <v>0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6.95" customHeight="1">
      <c r="A35" s="30"/>
      <c r="B35" s="35"/>
      <c r="C35" s="30"/>
      <c r="D35" s="128"/>
      <c r="E35" s="128"/>
      <c r="F35" s="128"/>
      <c r="G35" s="128"/>
      <c r="H35" s="128"/>
      <c r="I35" s="129"/>
      <c r="J35" s="129"/>
      <c r="K35" s="128"/>
      <c r="L35" s="128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30"/>
      <c r="F36" s="133" t="s">
        <v>38</v>
      </c>
      <c r="G36" s="30"/>
      <c r="H36" s="30"/>
      <c r="I36" s="134" t="s">
        <v>37</v>
      </c>
      <c r="J36" s="120"/>
      <c r="K36" s="133" t="s">
        <v>39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customHeight="1">
      <c r="A37" s="30"/>
      <c r="B37" s="35"/>
      <c r="C37" s="30"/>
      <c r="D37" s="135" t="s">
        <v>40</v>
      </c>
      <c r="E37" s="119" t="s">
        <v>41</v>
      </c>
      <c r="F37" s="130">
        <f>ROUND((SUM(BE123:BE175)),  2)</f>
        <v>0</v>
      </c>
      <c r="G37" s="30"/>
      <c r="H37" s="30"/>
      <c r="I37" s="136">
        <v>0.21</v>
      </c>
      <c r="J37" s="120"/>
      <c r="K37" s="130">
        <f>ROUND(((SUM(BE123:BE175))*I37),  2)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5"/>
      <c r="C38" s="30"/>
      <c r="D38" s="30"/>
      <c r="E38" s="119" t="s">
        <v>42</v>
      </c>
      <c r="F38" s="130">
        <f>ROUND((SUM(BF123:BF175)),  2)</f>
        <v>0</v>
      </c>
      <c r="G38" s="30"/>
      <c r="H38" s="30"/>
      <c r="I38" s="136">
        <v>0.15</v>
      </c>
      <c r="J38" s="120"/>
      <c r="K38" s="130">
        <f>ROUND(((SUM(BF123:BF175))*I38),  2)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9" t="s">
        <v>43</v>
      </c>
      <c r="F39" s="130">
        <f>ROUND((SUM(BG123:BG175)),  2)</f>
        <v>0</v>
      </c>
      <c r="G39" s="30"/>
      <c r="H39" s="30"/>
      <c r="I39" s="136">
        <v>0.21</v>
      </c>
      <c r="J39" s="120"/>
      <c r="K39" s="130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5"/>
      <c r="C40" s="30"/>
      <c r="D40" s="30"/>
      <c r="E40" s="119" t="s">
        <v>44</v>
      </c>
      <c r="F40" s="130">
        <f>ROUND((SUM(BH123:BH175)),  2)</f>
        <v>0</v>
      </c>
      <c r="G40" s="30"/>
      <c r="H40" s="30"/>
      <c r="I40" s="136">
        <v>0.15</v>
      </c>
      <c r="J40" s="120"/>
      <c r="K40" s="130">
        <f>0</f>
        <v>0</v>
      </c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14.45" hidden="1" customHeight="1">
      <c r="A41" s="30"/>
      <c r="B41" s="35"/>
      <c r="C41" s="30"/>
      <c r="D41" s="30"/>
      <c r="E41" s="119" t="s">
        <v>45</v>
      </c>
      <c r="F41" s="130">
        <f>ROUND((SUM(BI123:BI175)),  2)</f>
        <v>0</v>
      </c>
      <c r="G41" s="30"/>
      <c r="H41" s="30"/>
      <c r="I41" s="136">
        <v>0</v>
      </c>
      <c r="J41" s="120"/>
      <c r="K41" s="130">
        <f>0</f>
        <v>0</v>
      </c>
      <c r="L41" s="30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6.95" customHeight="1">
      <c r="A42" s="30"/>
      <c r="B42" s="35"/>
      <c r="C42" s="30"/>
      <c r="D42" s="30"/>
      <c r="E42" s="30"/>
      <c r="F42" s="30"/>
      <c r="G42" s="30"/>
      <c r="H42" s="30"/>
      <c r="I42" s="120"/>
      <c r="J42" s="120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2" customFormat="1" ht="25.35" customHeight="1">
      <c r="A43" s="30"/>
      <c r="B43" s="35"/>
      <c r="C43" s="137"/>
      <c r="D43" s="138" t="s">
        <v>46</v>
      </c>
      <c r="E43" s="139"/>
      <c r="F43" s="139"/>
      <c r="G43" s="140" t="s">
        <v>47</v>
      </c>
      <c r="H43" s="141" t="s">
        <v>48</v>
      </c>
      <c r="I43" s="142"/>
      <c r="J43" s="142"/>
      <c r="K43" s="143">
        <f>SUM(K34:K41)</f>
        <v>0</v>
      </c>
      <c r="L43" s="144"/>
      <c r="M43" s="47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2" customFormat="1" ht="14.45" customHeight="1">
      <c r="A44" s="30"/>
      <c r="B44" s="35"/>
      <c r="C44" s="30"/>
      <c r="D44" s="30"/>
      <c r="E44" s="30"/>
      <c r="F44" s="30"/>
      <c r="G44" s="30"/>
      <c r="H44" s="30"/>
      <c r="I44" s="120"/>
      <c r="J44" s="120"/>
      <c r="K44" s="30"/>
      <c r="L44" s="30"/>
      <c r="M44" s="47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1" customFormat="1" ht="14.45" customHeight="1">
      <c r="B45" s="17"/>
      <c r="I45" s="113"/>
      <c r="J45" s="113"/>
      <c r="M45" s="17"/>
    </row>
    <row r="46" spans="1:31" s="1" customFormat="1" ht="14.45" customHeight="1">
      <c r="B46" s="17"/>
      <c r="I46" s="113"/>
      <c r="J46" s="113"/>
      <c r="M46" s="17"/>
    </row>
    <row r="47" spans="1:31" s="1" customFormat="1" ht="14.45" customHeight="1">
      <c r="B47" s="17"/>
      <c r="I47" s="113"/>
      <c r="J47" s="113"/>
      <c r="M47" s="17"/>
    </row>
    <row r="48" spans="1:31" s="1" customFormat="1" ht="14.45" customHeight="1">
      <c r="B48" s="17"/>
      <c r="I48" s="113"/>
      <c r="J48" s="113"/>
      <c r="M48" s="17"/>
    </row>
    <row r="49" spans="1:31" s="1" customFormat="1" ht="14.45" customHeight="1">
      <c r="B49" s="17"/>
      <c r="I49" s="113"/>
      <c r="J49" s="113"/>
      <c r="M49" s="17"/>
    </row>
    <row r="50" spans="1:31" s="2" customFormat="1" ht="14.45" customHeight="1">
      <c r="B50" s="47"/>
      <c r="D50" s="145" t="s">
        <v>49</v>
      </c>
      <c r="E50" s="146"/>
      <c r="F50" s="146"/>
      <c r="G50" s="145" t="s">
        <v>50</v>
      </c>
      <c r="H50" s="146"/>
      <c r="I50" s="147"/>
      <c r="J50" s="147"/>
      <c r="K50" s="146"/>
      <c r="L50" s="146"/>
      <c r="M50" s="47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0"/>
      <c r="B61" s="35"/>
      <c r="C61" s="30"/>
      <c r="D61" s="148" t="s">
        <v>51</v>
      </c>
      <c r="E61" s="149"/>
      <c r="F61" s="150" t="s">
        <v>52</v>
      </c>
      <c r="G61" s="148" t="s">
        <v>51</v>
      </c>
      <c r="H61" s="149"/>
      <c r="I61" s="151"/>
      <c r="J61" s="152" t="s">
        <v>52</v>
      </c>
      <c r="K61" s="149"/>
      <c r="L61" s="149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0"/>
      <c r="B65" s="35"/>
      <c r="C65" s="30"/>
      <c r="D65" s="145" t="s">
        <v>53</v>
      </c>
      <c r="E65" s="153"/>
      <c r="F65" s="153"/>
      <c r="G65" s="145" t="s">
        <v>54</v>
      </c>
      <c r="H65" s="153"/>
      <c r="I65" s="154"/>
      <c r="J65" s="154"/>
      <c r="K65" s="153"/>
      <c r="L65" s="153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0"/>
      <c r="B76" s="35"/>
      <c r="C76" s="30"/>
      <c r="D76" s="148" t="s">
        <v>51</v>
      </c>
      <c r="E76" s="149"/>
      <c r="F76" s="150" t="s">
        <v>52</v>
      </c>
      <c r="G76" s="148" t="s">
        <v>51</v>
      </c>
      <c r="H76" s="149"/>
      <c r="I76" s="151"/>
      <c r="J76" s="152" t="s">
        <v>52</v>
      </c>
      <c r="K76" s="149"/>
      <c r="L76" s="149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55"/>
      <c r="C77" s="156"/>
      <c r="D77" s="156"/>
      <c r="E77" s="156"/>
      <c r="F77" s="156"/>
      <c r="G77" s="156"/>
      <c r="H77" s="156"/>
      <c r="I77" s="157"/>
      <c r="J77" s="157"/>
      <c r="K77" s="156"/>
      <c r="L77" s="156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158"/>
      <c r="C81" s="159"/>
      <c r="D81" s="159"/>
      <c r="E81" s="159"/>
      <c r="F81" s="159"/>
      <c r="G81" s="159"/>
      <c r="H81" s="159"/>
      <c r="I81" s="160"/>
      <c r="J81" s="160"/>
      <c r="K81" s="159"/>
      <c r="L81" s="159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0" t="s">
        <v>185</v>
      </c>
      <c r="D82" s="32"/>
      <c r="E82" s="32"/>
      <c r="F82" s="32"/>
      <c r="G82" s="32"/>
      <c r="H82" s="32"/>
      <c r="I82" s="120"/>
      <c r="J82" s="120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20"/>
      <c r="J83" s="120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6" t="s">
        <v>17</v>
      </c>
      <c r="D84" s="32"/>
      <c r="E84" s="32"/>
      <c r="F84" s="32"/>
      <c r="G84" s="32"/>
      <c r="H84" s="32"/>
      <c r="I84" s="120"/>
      <c r="J84" s="120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2"/>
      <c r="D85" s="32"/>
      <c r="E85" s="296" t="str">
        <f>E7</f>
        <v>Údržba, opravy a odstraňování závad u SEE 2020</v>
      </c>
      <c r="F85" s="297"/>
      <c r="G85" s="297"/>
      <c r="H85" s="297"/>
      <c r="I85" s="120"/>
      <c r="J85" s="120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18"/>
      <c r="C86" s="26" t="s">
        <v>181</v>
      </c>
      <c r="D86" s="19"/>
      <c r="E86" s="19"/>
      <c r="F86" s="19"/>
      <c r="G86" s="19"/>
      <c r="H86" s="19"/>
      <c r="I86" s="113"/>
      <c r="J86" s="113"/>
      <c r="K86" s="19"/>
      <c r="L86" s="19"/>
      <c r="M86" s="17"/>
    </row>
    <row r="87" spans="1:31" s="2" customFormat="1" ht="16.5" customHeight="1">
      <c r="A87" s="30"/>
      <c r="B87" s="31"/>
      <c r="C87" s="32"/>
      <c r="D87" s="32"/>
      <c r="E87" s="296" t="s">
        <v>725</v>
      </c>
      <c r="F87" s="298"/>
      <c r="G87" s="298"/>
      <c r="H87" s="298"/>
      <c r="I87" s="120"/>
      <c r="J87" s="120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6" t="s">
        <v>341</v>
      </c>
      <c r="D88" s="32"/>
      <c r="E88" s="32"/>
      <c r="F88" s="32"/>
      <c r="G88" s="32"/>
      <c r="H88" s="32"/>
      <c r="I88" s="120"/>
      <c r="J88" s="120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2"/>
      <c r="D89" s="32"/>
      <c r="E89" s="251" t="str">
        <f>E11</f>
        <v>PS08-3 - žst. Štěpánov</v>
      </c>
      <c r="F89" s="298"/>
      <c r="G89" s="298"/>
      <c r="H89" s="298"/>
      <c r="I89" s="120"/>
      <c r="J89" s="120"/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20"/>
      <c r="J90" s="120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6" t="s">
        <v>21</v>
      </c>
      <c r="D91" s="32"/>
      <c r="E91" s="32"/>
      <c r="F91" s="24" t="str">
        <f>F14</f>
        <v>OŘ Olomouc</v>
      </c>
      <c r="G91" s="32"/>
      <c r="H91" s="32"/>
      <c r="I91" s="121" t="s">
        <v>23</v>
      </c>
      <c r="J91" s="123">
        <f>IF(J14="","",J14)</f>
        <v>0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2"/>
      <c r="D92" s="32"/>
      <c r="E92" s="32"/>
      <c r="F92" s="32"/>
      <c r="G92" s="32"/>
      <c r="H92" s="32"/>
      <c r="I92" s="120"/>
      <c r="J92" s="120"/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6" t="s">
        <v>24</v>
      </c>
      <c r="D93" s="32"/>
      <c r="E93" s="32"/>
      <c r="F93" s="24" t="str">
        <f>E17</f>
        <v>Správa železnic, státní organizace</v>
      </c>
      <c r="G93" s="32"/>
      <c r="H93" s="32"/>
      <c r="I93" s="121" t="s">
        <v>32</v>
      </c>
      <c r="J93" s="161" t="str">
        <f>E23</f>
        <v xml:space="preserve"> </v>
      </c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6" t="s">
        <v>30</v>
      </c>
      <c r="D94" s="32"/>
      <c r="E94" s="32"/>
      <c r="F94" s="24" t="str">
        <f>IF(E20="","",E20)</f>
        <v>Vyplň údaj</v>
      </c>
      <c r="G94" s="32"/>
      <c r="H94" s="32"/>
      <c r="I94" s="121" t="s">
        <v>34</v>
      </c>
      <c r="J94" s="161" t="str">
        <f>E26</f>
        <v xml:space="preserve"> </v>
      </c>
      <c r="K94" s="32"/>
      <c r="L94" s="32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20"/>
      <c r="J95" s="120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62" t="s">
        <v>186</v>
      </c>
      <c r="D96" s="163"/>
      <c r="E96" s="163"/>
      <c r="F96" s="163"/>
      <c r="G96" s="163"/>
      <c r="H96" s="163"/>
      <c r="I96" s="164" t="s">
        <v>187</v>
      </c>
      <c r="J96" s="164" t="s">
        <v>188</v>
      </c>
      <c r="K96" s="165" t="s">
        <v>189</v>
      </c>
      <c r="L96" s="163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2"/>
      <c r="D97" s="32"/>
      <c r="E97" s="32"/>
      <c r="F97" s="32"/>
      <c r="G97" s="32"/>
      <c r="H97" s="32"/>
      <c r="I97" s="120"/>
      <c r="J97" s="120"/>
      <c r="K97" s="32"/>
      <c r="L97" s="32"/>
      <c r="M97" s="47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66" t="s">
        <v>190</v>
      </c>
      <c r="D98" s="32"/>
      <c r="E98" s="32"/>
      <c r="F98" s="32"/>
      <c r="G98" s="32"/>
      <c r="H98" s="32"/>
      <c r="I98" s="167">
        <f t="shared" ref="I98:J100" si="0">Q123</f>
        <v>0</v>
      </c>
      <c r="J98" s="167">
        <f t="shared" si="0"/>
        <v>0</v>
      </c>
      <c r="K98" s="79">
        <f>K123</f>
        <v>0</v>
      </c>
      <c r="L98" s="32"/>
      <c r="M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4" t="s">
        <v>191</v>
      </c>
    </row>
    <row r="99" spans="1:47" s="9" customFormat="1" ht="24.95" customHeight="1">
      <c r="B99" s="168"/>
      <c r="C99" s="169"/>
      <c r="D99" s="170" t="s">
        <v>447</v>
      </c>
      <c r="E99" s="171"/>
      <c r="F99" s="171"/>
      <c r="G99" s="171"/>
      <c r="H99" s="171"/>
      <c r="I99" s="172">
        <f t="shared" si="0"/>
        <v>0</v>
      </c>
      <c r="J99" s="172">
        <f t="shared" si="0"/>
        <v>0</v>
      </c>
      <c r="K99" s="173">
        <f>K124</f>
        <v>0</v>
      </c>
      <c r="L99" s="169"/>
      <c r="M99" s="174"/>
    </row>
    <row r="100" spans="1:47" s="10" customFormat="1" ht="19.899999999999999" customHeight="1">
      <c r="B100" s="175"/>
      <c r="C100" s="102"/>
      <c r="D100" s="176" t="s">
        <v>448</v>
      </c>
      <c r="E100" s="177"/>
      <c r="F100" s="177"/>
      <c r="G100" s="177"/>
      <c r="H100" s="177"/>
      <c r="I100" s="178">
        <f t="shared" si="0"/>
        <v>0</v>
      </c>
      <c r="J100" s="178">
        <f t="shared" si="0"/>
        <v>0</v>
      </c>
      <c r="K100" s="179">
        <f>K125</f>
        <v>0</v>
      </c>
      <c r="L100" s="102"/>
      <c r="M100" s="180"/>
    </row>
    <row r="101" spans="1:47" s="9" customFormat="1" ht="24.95" customHeight="1">
      <c r="B101" s="168"/>
      <c r="C101" s="169"/>
      <c r="D101" s="170" t="s">
        <v>197</v>
      </c>
      <c r="E101" s="171"/>
      <c r="F101" s="171"/>
      <c r="G101" s="171"/>
      <c r="H101" s="171"/>
      <c r="I101" s="172">
        <f>Q164</f>
        <v>0</v>
      </c>
      <c r="J101" s="172">
        <f>R164</f>
        <v>0</v>
      </c>
      <c r="K101" s="173">
        <f>K164</f>
        <v>0</v>
      </c>
      <c r="L101" s="169"/>
      <c r="M101" s="174"/>
    </row>
    <row r="102" spans="1:47" s="2" customFormat="1" ht="21.75" customHeight="1">
      <c r="A102" s="30"/>
      <c r="B102" s="31"/>
      <c r="C102" s="32"/>
      <c r="D102" s="32"/>
      <c r="E102" s="32"/>
      <c r="F102" s="32"/>
      <c r="G102" s="32"/>
      <c r="H102" s="32"/>
      <c r="I102" s="120"/>
      <c r="J102" s="120"/>
      <c r="K102" s="32"/>
      <c r="L102" s="32"/>
      <c r="M102" s="47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47" s="2" customFormat="1" ht="6.95" customHeight="1">
      <c r="A103" s="30"/>
      <c r="B103" s="50"/>
      <c r="C103" s="51"/>
      <c r="D103" s="51"/>
      <c r="E103" s="51"/>
      <c r="F103" s="51"/>
      <c r="G103" s="51"/>
      <c r="H103" s="51"/>
      <c r="I103" s="157"/>
      <c r="J103" s="157"/>
      <c r="K103" s="51"/>
      <c r="L103" s="51"/>
      <c r="M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7" spans="1:47" s="2" customFormat="1" ht="6.95" customHeight="1">
      <c r="A107" s="30"/>
      <c r="B107" s="52"/>
      <c r="C107" s="53"/>
      <c r="D107" s="53"/>
      <c r="E107" s="53"/>
      <c r="F107" s="53"/>
      <c r="G107" s="53"/>
      <c r="H107" s="53"/>
      <c r="I107" s="160"/>
      <c r="J107" s="160"/>
      <c r="K107" s="53"/>
      <c r="L107" s="53"/>
      <c r="M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24.95" customHeight="1">
      <c r="A108" s="30"/>
      <c r="B108" s="31"/>
      <c r="C108" s="20" t="s">
        <v>198</v>
      </c>
      <c r="D108" s="32"/>
      <c r="E108" s="32"/>
      <c r="F108" s="32"/>
      <c r="G108" s="32"/>
      <c r="H108" s="32"/>
      <c r="I108" s="120"/>
      <c r="J108" s="120"/>
      <c r="K108" s="32"/>
      <c r="L108" s="32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6.95" customHeight="1">
      <c r="A109" s="30"/>
      <c r="B109" s="31"/>
      <c r="C109" s="32"/>
      <c r="D109" s="32"/>
      <c r="E109" s="32"/>
      <c r="F109" s="32"/>
      <c r="G109" s="32"/>
      <c r="H109" s="32"/>
      <c r="I109" s="120"/>
      <c r="J109" s="120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12" customHeight="1">
      <c r="A110" s="30"/>
      <c r="B110" s="31"/>
      <c r="C110" s="26" t="s">
        <v>17</v>
      </c>
      <c r="D110" s="32"/>
      <c r="E110" s="32"/>
      <c r="F110" s="32"/>
      <c r="G110" s="32"/>
      <c r="H110" s="32"/>
      <c r="I110" s="120"/>
      <c r="J110" s="120"/>
      <c r="K110" s="32"/>
      <c r="L110" s="32"/>
      <c r="M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2" customFormat="1" ht="16.5" customHeight="1">
      <c r="A111" s="30"/>
      <c r="B111" s="31"/>
      <c r="C111" s="32"/>
      <c r="D111" s="32"/>
      <c r="E111" s="296" t="str">
        <f>E7</f>
        <v>Údržba, opravy a odstraňování závad u SEE 2020</v>
      </c>
      <c r="F111" s="297"/>
      <c r="G111" s="297"/>
      <c r="H111" s="297"/>
      <c r="I111" s="120"/>
      <c r="J111" s="120"/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1" customFormat="1" ht="12" customHeight="1">
      <c r="B112" s="18"/>
      <c r="C112" s="26" t="s">
        <v>181</v>
      </c>
      <c r="D112" s="19"/>
      <c r="E112" s="19"/>
      <c r="F112" s="19"/>
      <c r="G112" s="19"/>
      <c r="H112" s="19"/>
      <c r="I112" s="113"/>
      <c r="J112" s="113"/>
      <c r="K112" s="19"/>
      <c r="L112" s="19"/>
      <c r="M112" s="17"/>
    </row>
    <row r="113" spans="1:65" s="2" customFormat="1" ht="16.5" customHeight="1">
      <c r="A113" s="30"/>
      <c r="B113" s="31"/>
      <c r="C113" s="32"/>
      <c r="D113" s="32"/>
      <c r="E113" s="296" t="s">
        <v>725</v>
      </c>
      <c r="F113" s="298"/>
      <c r="G113" s="298"/>
      <c r="H113" s="298"/>
      <c r="I113" s="120"/>
      <c r="J113" s="120"/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6" t="s">
        <v>341</v>
      </c>
      <c r="D114" s="32"/>
      <c r="E114" s="32"/>
      <c r="F114" s="32"/>
      <c r="G114" s="32"/>
      <c r="H114" s="32"/>
      <c r="I114" s="120"/>
      <c r="J114" s="120"/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6.5" customHeight="1">
      <c r="A115" s="30"/>
      <c r="B115" s="31"/>
      <c r="C115" s="32"/>
      <c r="D115" s="32"/>
      <c r="E115" s="251" t="str">
        <f>E11</f>
        <v>PS08-3 - žst. Štěpánov</v>
      </c>
      <c r="F115" s="298"/>
      <c r="G115" s="298"/>
      <c r="H115" s="298"/>
      <c r="I115" s="120"/>
      <c r="J115" s="120"/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2"/>
      <c r="D116" s="32"/>
      <c r="E116" s="32"/>
      <c r="F116" s="32"/>
      <c r="G116" s="32"/>
      <c r="H116" s="32"/>
      <c r="I116" s="120"/>
      <c r="J116" s="120"/>
      <c r="K116" s="32"/>
      <c r="L116" s="32"/>
      <c r="M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2" customHeight="1">
      <c r="A117" s="30"/>
      <c r="B117" s="31"/>
      <c r="C117" s="26" t="s">
        <v>21</v>
      </c>
      <c r="D117" s="32"/>
      <c r="E117" s="32"/>
      <c r="F117" s="24" t="str">
        <f>F14</f>
        <v>OŘ Olomouc</v>
      </c>
      <c r="G117" s="32"/>
      <c r="H117" s="32"/>
      <c r="I117" s="121" t="s">
        <v>23</v>
      </c>
      <c r="J117" s="123">
        <f>IF(J14="","",J14)</f>
        <v>0</v>
      </c>
      <c r="K117" s="32"/>
      <c r="L117" s="32"/>
      <c r="M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6.95" customHeight="1">
      <c r="A118" s="30"/>
      <c r="B118" s="31"/>
      <c r="C118" s="32"/>
      <c r="D118" s="32"/>
      <c r="E118" s="32"/>
      <c r="F118" s="32"/>
      <c r="G118" s="32"/>
      <c r="H118" s="32"/>
      <c r="I118" s="120"/>
      <c r="J118" s="120"/>
      <c r="K118" s="32"/>
      <c r="L118" s="32"/>
      <c r="M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2" customHeight="1">
      <c r="A119" s="30"/>
      <c r="B119" s="31"/>
      <c r="C119" s="26" t="s">
        <v>24</v>
      </c>
      <c r="D119" s="32"/>
      <c r="E119" s="32"/>
      <c r="F119" s="24" t="str">
        <f>E17</f>
        <v>Správa železnic, státní organizace</v>
      </c>
      <c r="G119" s="32"/>
      <c r="H119" s="32"/>
      <c r="I119" s="121" t="s">
        <v>32</v>
      </c>
      <c r="J119" s="161" t="str">
        <f>E23</f>
        <v xml:space="preserve"> </v>
      </c>
      <c r="K119" s="32"/>
      <c r="L119" s="32"/>
      <c r="M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5.2" customHeight="1">
      <c r="A120" s="30"/>
      <c r="B120" s="31"/>
      <c r="C120" s="26" t="s">
        <v>30</v>
      </c>
      <c r="D120" s="32"/>
      <c r="E120" s="32"/>
      <c r="F120" s="24" t="str">
        <f>IF(E20="","",E20)</f>
        <v>Vyplň údaj</v>
      </c>
      <c r="G120" s="32"/>
      <c r="H120" s="32"/>
      <c r="I120" s="121" t="s">
        <v>34</v>
      </c>
      <c r="J120" s="161" t="str">
        <f>E26</f>
        <v xml:space="preserve"> </v>
      </c>
      <c r="K120" s="32"/>
      <c r="L120" s="32"/>
      <c r="M120" s="47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10.35" customHeight="1">
      <c r="A121" s="30"/>
      <c r="B121" s="31"/>
      <c r="C121" s="32"/>
      <c r="D121" s="32"/>
      <c r="E121" s="32"/>
      <c r="F121" s="32"/>
      <c r="G121" s="32"/>
      <c r="H121" s="32"/>
      <c r="I121" s="120"/>
      <c r="J121" s="120"/>
      <c r="K121" s="32"/>
      <c r="L121" s="32"/>
      <c r="M121" s="47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11" customFormat="1" ht="29.25" customHeight="1">
      <c r="A122" s="181"/>
      <c r="B122" s="182"/>
      <c r="C122" s="183" t="s">
        <v>199</v>
      </c>
      <c r="D122" s="184" t="s">
        <v>61</v>
      </c>
      <c r="E122" s="184" t="s">
        <v>57</v>
      </c>
      <c r="F122" s="184" t="s">
        <v>58</v>
      </c>
      <c r="G122" s="184" t="s">
        <v>200</v>
      </c>
      <c r="H122" s="184" t="s">
        <v>201</v>
      </c>
      <c r="I122" s="185" t="s">
        <v>202</v>
      </c>
      <c r="J122" s="185" t="s">
        <v>203</v>
      </c>
      <c r="K122" s="184" t="s">
        <v>189</v>
      </c>
      <c r="L122" s="186" t="s">
        <v>204</v>
      </c>
      <c r="M122" s="187"/>
      <c r="N122" s="70" t="s">
        <v>1</v>
      </c>
      <c r="O122" s="71" t="s">
        <v>40</v>
      </c>
      <c r="P122" s="71" t="s">
        <v>205</v>
      </c>
      <c r="Q122" s="71" t="s">
        <v>206</v>
      </c>
      <c r="R122" s="71" t="s">
        <v>207</v>
      </c>
      <c r="S122" s="71" t="s">
        <v>208</v>
      </c>
      <c r="T122" s="71" t="s">
        <v>209</v>
      </c>
      <c r="U122" s="71" t="s">
        <v>210</v>
      </c>
      <c r="V122" s="71" t="s">
        <v>211</v>
      </c>
      <c r="W122" s="71" t="s">
        <v>212</v>
      </c>
      <c r="X122" s="71" t="s">
        <v>213</v>
      </c>
      <c r="Y122" s="72" t="s">
        <v>214</v>
      </c>
      <c r="Z122" s="181"/>
      <c r="AA122" s="181"/>
      <c r="AB122" s="181"/>
      <c r="AC122" s="181"/>
      <c r="AD122" s="181"/>
      <c r="AE122" s="181"/>
    </row>
    <row r="123" spans="1:65" s="2" customFormat="1" ht="22.9" customHeight="1">
      <c r="A123" s="30"/>
      <c r="B123" s="31"/>
      <c r="C123" s="77" t="s">
        <v>215</v>
      </c>
      <c r="D123" s="32"/>
      <c r="E123" s="32"/>
      <c r="F123" s="32"/>
      <c r="G123" s="32"/>
      <c r="H123" s="32"/>
      <c r="I123" s="120"/>
      <c r="J123" s="120"/>
      <c r="K123" s="188">
        <f>BK123</f>
        <v>0</v>
      </c>
      <c r="L123" s="32"/>
      <c r="M123" s="35"/>
      <c r="N123" s="73"/>
      <c r="O123" s="189"/>
      <c r="P123" s="74"/>
      <c r="Q123" s="190">
        <f>Q124+Q164</f>
        <v>0</v>
      </c>
      <c r="R123" s="190">
        <f>R124+R164</f>
        <v>0</v>
      </c>
      <c r="S123" s="74"/>
      <c r="T123" s="191">
        <f>T124+T164</f>
        <v>0</v>
      </c>
      <c r="U123" s="74"/>
      <c r="V123" s="191">
        <f>V124+V164</f>
        <v>0</v>
      </c>
      <c r="W123" s="74"/>
      <c r="X123" s="191">
        <f>X124+X164</f>
        <v>0</v>
      </c>
      <c r="Y123" s="75"/>
      <c r="Z123" s="30"/>
      <c r="AA123" s="30"/>
      <c r="AB123" s="30"/>
      <c r="AC123" s="30"/>
      <c r="AD123" s="30"/>
      <c r="AE123" s="30"/>
      <c r="AT123" s="14" t="s">
        <v>77</v>
      </c>
      <c r="AU123" s="14" t="s">
        <v>191</v>
      </c>
      <c r="BK123" s="192">
        <f>BK124+BK164</f>
        <v>0</v>
      </c>
    </row>
    <row r="124" spans="1:65" s="12" customFormat="1" ht="25.9" customHeight="1">
      <c r="B124" s="193"/>
      <c r="C124" s="194"/>
      <c r="D124" s="195" t="s">
        <v>77</v>
      </c>
      <c r="E124" s="196" t="s">
        <v>475</v>
      </c>
      <c r="F124" s="196" t="s">
        <v>476</v>
      </c>
      <c r="G124" s="194"/>
      <c r="H124" s="194"/>
      <c r="I124" s="197"/>
      <c r="J124" s="197"/>
      <c r="K124" s="198">
        <f>BK124</f>
        <v>0</v>
      </c>
      <c r="L124" s="194"/>
      <c r="M124" s="199"/>
      <c r="N124" s="200"/>
      <c r="O124" s="201"/>
      <c r="P124" s="201"/>
      <c r="Q124" s="202">
        <f>Q125</f>
        <v>0</v>
      </c>
      <c r="R124" s="202">
        <f>R125</f>
        <v>0</v>
      </c>
      <c r="S124" s="201"/>
      <c r="T124" s="203">
        <f>T125</f>
        <v>0</v>
      </c>
      <c r="U124" s="201"/>
      <c r="V124" s="203">
        <f>V125</f>
        <v>0</v>
      </c>
      <c r="W124" s="201"/>
      <c r="X124" s="203">
        <f>X125</f>
        <v>0</v>
      </c>
      <c r="Y124" s="204"/>
      <c r="AR124" s="205" t="s">
        <v>88</v>
      </c>
      <c r="AT124" s="206" t="s">
        <v>77</v>
      </c>
      <c r="AU124" s="206" t="s">
        <v>78</v>
      </c>
      <c r="AY124" s="205" t="s">
        <v>218</v>
      </c>
      <c r="BK124" s="207">
        <f>BK125</f>
        <v>0</v>
      </c>
    </row>
    <row r="125" spans="1:65" s="12" customFormat="1" ht="22.9" customHeight="1">
      <c r="B125" s="193"/>
      <c r="C125" s="194"/>
      <c r="D125" s="195" t="s">
        <v>77</v>
      </c>
      <c r="E125" s="237" t="s">
        <v>477</v>
      </c>
      <c r="F125" s="237" t="s">
        <v>478</v>
      </c>
      <c r="G125" s="194"/>
      <c r="H125" s="194"/>
      <c r="I125" s="197"/>
      <c r="J125" s="197"/>
      <c r="K125" s="238">
        <f>BK125</f>
        <v>0</v>
      </c>
      <c r="L125" s="194"/>
      <c r="M125" s="199"/>
      <c r="N125" s="200"/>
      <c r="O125" s="201"/>
      <c r="P125" s="201"/>
      <c r="Q125" s="202">
        <f>SUM(Q126:Q163)</f>
        <v>0</v>
      </c>
      <c r="R125" s="202">
        <f>SUM(R126:R163)</f>
        <v>0</v>
      </c>
      <c r="S125" s="201"/>
      <c r="T125" s="203">
        <f>SUM(T126:T163)</f>
        <v>0</v>
      </c>
      <c r="U125" s="201"/>
      <c r="V125" s="203">
        <f>SUM(V126:V163)</f>
        <v>0</v>
      </c>
      <c r="W125" s="201"/>
      <c r="X125" s="203">
        <f>SUM(X126:X163)</f>
        <v>0</v>
      </c>
      <c r="Y125" s="204"/>
      <c r="AR125" s="205" t="s">
        <v>88</v>
      </c>
      <c r="AT125" s="206" t="s">
        <v>77</v>
      </c>
      <c r="AU125" s="206" t="s">
        <v>86</v>
      </c>
      <c r="AY125" s="205" t="s">
        <v>218</v>
      </c>
      <c r="BK125" s="207">
        <f>SUM(BK126:BK163)</f>
        <v>0</v>
      </c>
    </row>
    <row r="126" spans="1:65" s="2" customFormat="1" ht="21.75" customHeight="1">
      <c r="A126" s="30"/>
      <c r="B126" s="31"/>
      <c r="C126" s="208" t="s">
        <v>86</v>
      </c>
      <c r="D126" s="208" t="s">
        <v>219</v>
      </c>
      <c r="E126" s="209" t="s">
        <v>727</v>
      </c>
      <c r="F126" s="210" t="s">
        <v>728</v>
      </c>
      <c r="G126" s="211" t="s">
        <v>486</v>
      </c>
      <c r="H126" s="212">
        <v>6</v>
      </c>
      <c r="I126" s="213"/>
      <c r="J126" s="213"/>
      <c r="K126" s="214">
        <f>ROUND(P126*H126,2)</f>
        <v>0</v>
      </c>
      <c r="L126" s="210" t="s">
        <v>223</v>
      </c>
      <c r="M126" s="35"/>
      <c r="N126" s="215" t="s">
        <v>1</v>
      </c>
      <c r="O126" s="216" t="s">
        <v>41</v>
      </c>
      <c r="P126" s="217">
        <f>I126+J126</f>
        <v>0</v>
      </c>
      <c r="Q126" s="217">
        <f>ROUND(I126*H126,2)</f>
        <v>0</v>
      </c>
      <c r="R126" s="217">
        <f>ROUND(J126*H126,2)</f>
        <v>0</v>
      </c>
      <c r="S126" s="66"/>
      <c r="T126" s="218">
        <f>S126*H126</f>
        <v>0</v>
      </c>
      <c r="U126" s="218">
        <v>0</v>
      </c>
      <c r="V126" s="218">
        <f>U126*H126</f>
        <v>0</v>
      </c>
      <c r="W126" s="218">
        <v>0</v>
      </c>
      <c r="X126" s="218">
        <f>W126*H126</f>
        <v>0</v>
      </c>
      <c r="Y126" s="219" t="s">
        <v>1</v>
      </c>
      <c r="Z126" s="30"/>
      <c r="AA126" s="30"/>
      <c r="AB126" s="30"/>
      <c r="AC126" s="30"/>
      <c r="AD126" s="30"/>
      <c r="AE126" s="30"/>
      <c r="AR126" s="220" t="s">
        <v>281</v>
      </c>
      <c r="AT126" s="220" t="s">
        <v>219</v>
      </c>
      <c r="AU126" s="220" t="s">
        <v>88</v>
      </c>
      <c r="AY126" s="14" t="s">
        <v>218</v>
      </c>
      <c r="BE126" s="221">
        <f>IF(O126="základní",K126,0)</f>
        <v>0</v>
      </c>
      <c r="BF126" s="221">
        <f>IF(O126="snížená",K126,0)</f>
        <v>0</v>
      </c>
      <c r="BG126" s="221">
        <f>IF(O126="zákl. přenesená",K126,0)</f>
        <v>0</v>
      </c>
      <c r="BH126" s="221">
        <f>IF(O126="sníž. přenesená",K126,0)</f>
        <v>0</v>
      </c>
      <c r="BI126" s="221">
        <f>IF(O126="nulová",K126,0)</f>
        <v>0</v>
      </c>
      <c r="BJ126" s="14" t="s">
        <v>86</v>
      </c>
      <c r="BK126" s="221">
        <f>ROUND(P126*H126,2)</f>
        <v>0</v>
      </c>
      <c r="BL126" s="14" t="s">
        <v>281</v>
      </c>
      <c r="BM126" s="220" t="s">
        <v>824</v>
      </c>
    </row>
    <row r="127" spans="1:65" s="2" customFormat="1" ht="29.25">
      <c r="A127" s="30"/>
      <c r="B127" s="31"/>
      <c r="C127" s="32"/>
      <c r="D127" s="222" t="s">
        <v>226</v>
      </c>
      <c r="E127" s="32"/>
      <c r="F127" s="223" t="s">
        <v>730</v>
      </c>
      <c r="G127" s="32"/>
      <c r="H127" s="32"/>
      <c r="I127" s="120"/>
      <c r="J127" s="120"/>
      <c r="K127" s="32"/>
      <c r="L127" s="32"/>
      <c r="M127" s="35"/>
      <c r="N127" s="224"/>
      <c r="O127" s="225"/>
      <c r="P127" s="66"/>
      <c r="Q127" s="66"/>
      <c r="R127" s="66"/>
      <c r="S127" s="66"/>
      <c r="T127" s="66"/>
      <c r="U127" s="66"/>
      <c r="V127" s="66"/>
      <c r="W127" s="66"/>
      <c r="X127" s="66"/>
      <c r="Y127" s="67"/>
      <c r="Z127" s="30"/>
      <c r="AA127" s="30"/>
      <c r="AB127" s="30"/>
      <c r="AC127" s="30"/>
      <c r="AD127" s="30"/>
      <c r="AE127" s="30"/>
      <c r="AT127" s="14" t="s">
        <v>226</v>
      </c>
      <c r="AU127" s="14" t="s">
        <v>88</v>
      </c>
    </row>
    <row r="128" spans="1:65" s="2" customFormat="1" ht="21.75" customHeight="1">
      <c r="A128" s="30"/>
      <c r="B128" s="31"/>
      <c r="C128" s="208" t="s">
        <v>88</v>
      </c>
      <c r="D128" s="208" t="s">
        <v>219</v>
      </c>
      <c r="E128" s="209" t="s">
        <v>628</v>
      </c>
      <c r="F128" s="210" t="s">
        <v>629</v>
      </c>
      <c r="G128" s="211" t="s">
        <v>486</v>
      </c>
      <c r="H128" s="212">
        <v>6</v>
      </c>
      <c r="I128" s="213"/>
      <c r="J128" s="213"/>
      <c r="K128" s="214">
        <f>ROUND(P128*H128,2)</f>
        <v>0</v>
      </c>
      <c r="L128" s="210" t="s">
        <v>223</v>
      </c>
      <c r="M128" s="35"/>
      <c r="N128" s="215" t="s">
        <v>1</v>
      </c>
      <c r="O128" s="216" t="s">
        <v>41</v>
      </c>
      <c r="P128" s="217">
        <f>I128+J128</f>
        <v>0</v>
      </c>
      <c r="Q128" s="217">
        <f>ROUND(I128*H128,2)</f>
        <v>0</v>
      </c>
      <c r="R128" s="217">
        <f>ROUND(J128*H128,2)</f>
        <v>0</v>
      </c>
      <c r="S128" s="66"/>
      <c r="T128" s="218">
        <f>S128*H128</f>
        <v>0</v>
      </c>
      <c r="U128" s="218">
        <v>0</v>
      </c>
      <c r="V128" s="218">
        <f>U128*H128</f>
        <v>0</v>
      </c>
      <c r="W128" s="218">
        <v>0</v>
      </c>
      <c r="X128" s="218">
        <f>W128*H128</f>
        <v>0</v>
      </c>
      <c r="Y128" s="219" t="s">
        <v>1</v>
      </c>
      <c r="Z128" s="30"/>
      <c r="AA128" s="30"/>
      <c r="AB128" s="30"/>
      <c r="AC128" s="30"/>
      <c r="AD128" s="30"/>
      <c r="AE128" s="30"/>
      <c r="AR128" s="220" t="s">
        <v>281</v>
      </c>
      <c r="AT128" s="220" t="s">
        <v>219</v>
      </c>
      <c r="AU128" s="220" t="s">
        <v>88</v>
      </c>
      <c r="AY128" s="14" t="s">
        <v>218</v>
      </c>
      <c r="BE128" s="221">
        <f>IF(O128="základní",K128,0)</f>
        <v>0</v>
      </c>
      <c r="BF128" s="221">
        <f>IF(O128="snížená",K128,0)</f>
        <v>0</v>
      </c>
      <c r="BG128" s="221">
        <f>IF(O128="zákl. přenesená",K128,0)</f>
        <v>0</v>
      </c>
      <c r="BH128" s="221">
        <f>IF(O128="sníž. přenesená",K128,0)</f>
        <v>0</v>
      </c>
      <c r="BI128" s="221">
        <f>IF(O128="nulová",K128,0)</f>
        <v>0</v>
      </c>
      <c r="BJ128" s="14" t="s">
        <v>86</v>
      </c>
      <c r="BK128" s="221">
        <f>ROUND(P128*H128,2)</f>
        <v>0</v>
      </c>
      <c r="BL128" s="14" t="s">
        <v>281</v>
      </c>
      <c r="BM128" s="220" t="s">
        <v>825</v>
      </c>
    </row>
    <row r="129" spans="1:65" s="2" customFormat="1" ht="19.5">
      <c r="A129" s="30"/>
      <c r="B129" s="31"/>
      <c r="C129" s="32"/>
      <c r="D129" s="222" t="s">
        <v>226</v>
      </c>
      <c r="E129" s="32"/>
      <c r="F129" s="223" t="s">
        <v>631</v>
      </c>
      <c r="G129" s="32"/>
      <c r="H129" s="32"/>
      <c r="I129" s="120"/>
      <c r="J129" s="120"/>
      <c r="K129" s="32"/>
      <c r="L129" s="32"/>
      <c r="M129" s="35"/>
      <c r="N129" s="224"/>
      <c r="O129" s="225"/>
      <c r="P129" s="66"/>
      <c r="Q129" s="66"/>
      <c r="R129" s="66"/>
      <c r="S129" s="66"/>
      <c r="T129" s="66"/>
      <c r="U129" s="66"/>
      <c r="V129" s="66"/>
      <c r="W129" s="66"/>
      <c r="X129" s="66"/>
      <c r="Y129" s="67"/>
      <c r="Z129" s="30"/>
      <c r="AA129" s="30"/>
      <c r="AB129" s="30"/>
      <c r="AC129" s="30"/>
      <c r="AD129" s="30"/>
      <c r="AE129" s="30"/>
      <c r="AT129" s="14" t="s">
        <v>226</v>
      </c>
      <c r="AU129" s="14" t="s">
        <v>88</v>
      </c>
    </row>
    <row r="130" spans="1:65" s="2" customFormat="1" ht="33" customHeight="1">
      <c r="A130" s="30"/>
      <c r="B130" s="31"/>
      <c r="C130" s="208" t="s">
        <v>231</v>
      </c>
      <c r="D130" s="208" t="s">
        <v>219</v>
      </c>
      <c r="E130" s="209" t="s">
        <v>632</v>
      </c>
      <c r="F130" s="210" t="s">
        <v>633</v>
      </c>
      <c r="G130" s="211" t="s">
        <v>222</v>
      </c>
      <c r="H130" s="212">
        <v>2</v>
      </c>
      <c r="I130" s="213"/>
      <c r="J130" s="213"/>
      <c r="K130" s="214">
        <f>ROUND(P130*H130,2)</f>
        <v>0</v>
      </c>
      <c r="L130" s="210" t="s">
        <v>223</v>
      </c>
      <c r="M130" s="35"/>
      <c r="N130" s="215" t="s">
        <v>1</v>
      </c>
      <c r="O130" s="216" t="s">
        <v>41</v>
      </c>
      <c r="P130" s="217">
        <f>I130+J130</f>
        <v>0</v>
      </c>
      <c r="Q130" s="217">
        <f>ROUND(I130*H130,2)</f>
        <v>0</v>
      </c>
      <c r="R130" s="217">
        <f>ROUND(J130*H130,2)</f>
        <v>0</v>
      </c>
      <c r="S130" s="66"/>
      <c r="T130" s="218">
        <f>S130*H130</f>
        <v>0</v>
      </c>
      <c r="U130" s="218">
        <v>0</v>
      </c>
      <c r="V130" s="218">
        <f>U130*H130</f>
        <v>0</v>
      </c>
      <c r="W130" s="218">
        <v>0</v>
      </c>
      <c r="X130" s="218">
        <f>W130*H130</f>
        <v>0</v>
      </c>
      <c r="Y130" s="219" t="s">
        <v>1</v>
      </c>
      <c r="Z130" s="30"/>
      <c r="AA130" s="30"/>
      <c r="AB130" s="30"/>
      <c r="AC130" s="30"/>
      <c r="AD130" s="30"/>
      <c r="AE130" s="30"/>
      <c r="AR130" s="220" t="s">
        <v>281</v>
      </c>
      <c r="AT130" s="220" t="s">
        <v>219</v>
      </c>
      <c r="AU130" s="220" t="s">
        <v>88</v>
      </c>
      <c r="AY130" s="14" t="s">
        <v>218</v>
      </c>
      <c r="BE130" s="221">
        <f>IF(O130="základní",K130,0)</f>
        <v>0</v>
      </c>
      <c r="BF130" s="221">
        <f>IF(O130="snížená",K130,0)</f>
        <v>0</v>
      </c>
      <c r="BG130" s="221">
        <f>IF(O130="zákl. přenesená",K130,0)</f>
        <v>0</v>
      </c>
      <c r="BH130" s="221">
        <f>IF(O130="sníž. přenesená",K130,0)</f>
        <v>0</v>
      </c>
      <c r="BI130" s="221">
        <f>IF(O130="nulová",K130,0)</f>
        <v>0</v>
      </c>
      <c r="BJ130" s="14" t="s">
        <v>86</v>
      </c>
      <c r="BK130" s="221">
        <f>ROUND(P130*H130,2)</f>
        <v>0</v>
      </c>
      <c r="BL130" s="14" t="s">
        <v>281</v>
      </c>
      <c r="BM130" s="220" t="s">
        <v>826</v>
      </c>
    </row>
    <row r="131" spans="1:65" s="2" customFormat="1" ht="48.75">
      <c r="A131" s="30"/>
      <c r="B131" s="31"/>
      <c r="C131" s="32"/>
      <c r="D131" s="222" t="s">
        <v>226</v>
      </c>
      <c r="E131" s="32"/>
      <c r="F131" s="223" t="s">
        <v>635</v>
      </c>
      <c r="G131" s="32"/>
      <c r="H131" s="32"/>
      <c r="I131" s="120"/>
      <c r="J131" s="120"/>
      <c r="K131" s="32"/>
      <c r="L131" s="32"/>
      <c r="M131" s="35"/>
      <c r="N131" s="224"/>
      <c r="O131" s="225"/>
      <c r="P131" s="66"/>
      <c r="Q131" s="66"/>
      <c r="R131" s="66"/>
      <c r="S131" s="66"/>
      <c r="T131" s="66"/>
      <c r="U131" s="66"/>
      <c r="V131" s="66"/>
      <c r="W131" s="66"/>
      <c r="X131" s="66"/>
      <c r="Y131" s="67"/>
      <c r="Z131" s="30"/>
      <c r="AA131" s="30"/>
      <c r="AB131" s="30"/>
      <c r="AC131" s="30"/>
      <c r="AD131" s="30"/>
      <c r="AE131" s="30"/>
      <c r="AT131" s="14" t="s">
        <v>226</v>
      </c>
      <c r="AU131" s="14" t="s">
        <v>88</v>
      </c>
    </row>
    <row r="132" spans="1:65" s="2" customFormat="1" ht="21.75" customHeight="1">
      <c r="A132" s="30"/>
      <c r="B132" s="31"/>
      <c r="C132" s="208" t="s">
        <v>224</v>
      </c>
      <c r="D132" s="208" t="s">
        <v>219</v>
      </c>
      <c r="E132" s="209" t="s">
        <v>733</v>
      </c>
      <c r="F132" s="210" t="s">
        <v>734</v>
      </c>
      <c r="G132" s="211" t="s">
        <v>222</v>
      </c>
      <c r="H132" s="212">
        <v>2</v>
      </c>
      <c r="I132" s="213"/>
      <c r="J132" s="213"/>
      <c r="K132" s="214">
        <f>ROUND(P132*H132,2)</f>
        <v>0</v>
      </c>
      <c r="L132" s="210" t="s">
        <v>223</v>
      </c>
      <c r="M132" s="35"/>
      <c r="N132" s="215" t="s">
        <v>1</v>
      </c>
      <c r="O132" s="216" t="s">
        <v>41</v>
      </c>
      <c r="P132" s="217">
        <f>I132+J132</f>
        <v>0</v>
      </c>
      <c r="Q132" s="217">
        <f>ROUND(I132*H132,2)</f>
        <v>0</v>
      </c>
      <c r="R132" s="217">
        <f>ROUND(J132*H132,2)</f>
        <v>0</v>
      </c>
      <c r="S132" s="66"/>
      <c r="T132" s="218">
        <f>S132*H132</f>
        <v>0</v>
      </c>
      <c r="U132" s="218">
        <v>0</v>
      </c>
      <c r="V132" s="218">
        <f>U132*H132</f>
        <v>0</v>
      </c>
      <c r="W132" s="218">
        <v>0</v>
      </c>
      <c r="X132" s="218">
        <f>W132*H132</f>
        <v>0</v>
      </c>
      <c r="Y132" s="219" t="s">
        <v>1</v>
      </c>
      <c r="Z132" s="30"/>
      <c r="AA132" s="30"/>
      <c r="AB132" s="30"/>
      <c r="AC132" s="30"/>
      <c r="AD132" s="30"/>
      <c r="AE132" s="30"/>
      <c r="AR132" s="220" t="s">
        <v>281</v>
      </c>
      <c r="AT132" s="220" t="s">
        <v>219</v>
      </c>
      <c r="AU132" s="220" t="s">
        <v>88</v>
      </c>
      <c r="AY132" s="14" t="s">
        <v>218</v>
      </c>
      <c r="BE132" s="221">
        <f>IF(O132="základní",K132,0)</f>
        <v>0</v>
      </c>
      <c r="BF132" s="221">
        <f>IF(O132="snížená",K132,0)</f>
        <v>0</v>
      </c>
      <c r="BG132" s="221">
        <f>IF(O132="zákl. přenesená",K132,0)</f>
        <v>0</v>
      </c>
      <c r="BH132" s="221">
        <f>IF(O132="sníž. přenesená",K132,0)</f>
        <v>0</v>
      </c>
      <c r="BI132" s="221">
        <f>IF(O132="nulová",K132,0)</f>
        <v>0</v>
      </c>
      <c r="BJ132" s="14" t="s">
        <v>86</v>
      </c>
      <c r="BK132" s="221">
        <f>ROUND(P132*H132,2)</f>
        <v>0</v>
      </c>
      <c r="BL132" s="14" t="s">
        <v>281</v>
      </c>
      <c r="BM132" s="220" t="s">
        <v>827</v>
      </c>
    </row>
    <row r="133" spans="1:65" s="2" customFormat="1" ht="11.25">
      <c r="A133" s="30"/>
      <c r="B133" s="31"/>
      <c r="C133" s="32"/>
      <c r="D133" s="222" t="s">
        <v>226</v>
      </c>
      <c r="E133" s="32"/>
      <c r="F133" s="223" t="s">
        <v>734</v>
      </c>
      <c r="G133" s="32"/>
      <c r="H133" s="32"/>
      <c r="I133" s="120"/>
      <c r="J133" s="120"/>
      <c r="K133" s="32"/>
      <c r="L133" s="32"/>
      <c r="M133" s="35"/>
      <c r="N133" s="224"/>
      <c r="O133" s="225"/>
      <c r="P133" s="66"/>
      <c r="Q133" s="66"/>
      <c r="R133" s="66"/>
      <c r="S133" s="66"/>
      <c r="T133" s="66"/>
      <c r="U133" s="66"/>
      <c r="V133" s="66"/>
      <c r="W133" s="66"/>
      <c r="X133" s="66"/>
      <c r="Y133" s="67"/>
      <c r="Z133" s="30"/>
      <c r="AA133" s="30"/>
      <c r="AB133" s="30"/>
      <c r="AC133" s="30"/>
      <c r="AD133" s="30"/>
      <c r="AE133" s="30"/>
      <c r="AT133" s="14" t="s">
        <v>226</v>
      </c>
      <c r="AU133" s="14" t="s">
        <v>88</v>
      </c>
    </row>
    <row r="134" spans="1:65" s="2" customFormat="1" ht="21.75" customHeight="1">
      <c r="A134" s="30"/>
      <c r="B134" s="31"/>
      <c r="C134" s="208" t="s">
        <v>246</v>
      </c>
      <c r="D134" s="208" t="s">
        <v>219</v>
      </c>
      <c r="E134" s="209" t="s">
        <v>736</v>
      </c>
      <c r="F134" s="210" t="s">
        <v>737</v>
      </c>
      <c r="G134" s="211" t="s">
        <v>222</v>
      </c>
      <c r="H134" s="212">
        <v>1</v>
      </c>
      <c r="I134" s="213"/>
      <c r="J134" s="213"/>
      <c r="K134" s="214">
        <f>ROUND(P134*H134,2)</f>
        <v>0</v>
      </c>
      <c r="L134" s="210" t="s">
        <v>223</v>
      </c>
      <c r="M134" s="35"/>
      <c r="N134" s="215" t="s">
        <v>1</v>
      </c>
      <c r="O134" s="216" t="s">
        <v>41</v>
      </c>
      <c r="P134" s="217">
        <f>I134+J134</f>
        <v>0</v>
      </c>
      <c r="Q134" s="217">
        <f>ROUND(I134*H134,2)</f>
        <v>0</v>
      </c>
      <c r="R134" s="217">
        <f>ROUND(J134*H134,2)</f>
        <v>0</v>
      </c>
      <c r="S134" s="66"/>
      <c r="T134" s="218">
        <f>S134*H134</f>
        <v>0</v>
      </c>
      <c r="U134" s="218">
        <v>0</v>
      </c>
      <c r="V134" s="218">
        <f>U134*H134</f>
        <v>0</v>
      </c>
      <c r="W134" s="218">
        <v>0</v>
      </c>
      <c r="X134" s="218">
        <f>W134*H134</f>
        <v>0</v>
      </c>
      <c r="Y134" s="219" t="s">
        <v>1</v>
      </c>
      <c r="Z134" s="30"/>
      <c r="AA134" s="30"/>
      <c r="AB134" s="30"/>
      <c r="AC134" s="30"/>
      <c r="AD134" s="30"/>
      <c r="AE134" s="30"/>
      <c r="AR134" s="220" t="s">
        <v>281</v>
      </c>
      <c r="AT134" s="220" t="s">
        <v>219</v>
      </c>
      <c r="AU134" s="220" t="s">
        <v>88</v>
      </c>
      <c r="AY134" s="14" t="s">
        <v>218</v>
      </c>
      <c r="BE134" s="221">
        <f>IF(O134="základní",K134,0)</f>
        <v>0</v>
      </c>
      <c r="BF134" s="221">
        <f>IF(O134="snížená",K134,0)</f>
        <v>0</v>
      </c>
      <c r="BG134" s="221">
        <f>IF(O134="zákl. přenesená",K134,0)</f>
        <v>0</v>
      </c>
      <c r="BH134" s="221">
        <f>IF(O134="sníž. přenesená",K134,0)</f>
        <v>0</v>
      </c>
      <c r="BI134" s="221">
        <f>IF(O134="nulová",K134,0)</f>
        <v>0</v>
      </c>
      <c r="BJ134" s="14" t="s">
        <v>86</v>
      </c>
      <c r="BK134" s="221">
        <f>ROUND(P134*H134,2)</f>
        <v>0</v>
      </c>
      <c r="BL134" s="14" t="s">
        <v>281</v>
      </c>
      <c r="BM134" s="220" t="s">
        <v>828</v>
      </c>
    </row>
    <row r="135" spans="1:65" s="2" customFormat="1" ht="19.5">
      <c r="A135" s="30"/>
      <c r="B135" s="31"/>
      <c r="C135" s="32"/>
      <c r="D135" s="222" t="s">
        <v>226</v>
      </c>
      <c r="E135" s="32"/>
      <c r="F135" s="223" t="s">
        <v>739</v>
      </c>
      <c r="G135" s="32"/>
      <c r="H135" s="32"/>
      <c r="I135" s="120"/>
      <c r="J135" s="120"/>
      <c r="K135" s="32"/>
      <c r="L135" s="32"/>
      <c r="M135" s="35"/>
      <c r="N135" s="224"/>
      <c r="O135" s="225"/>
      <c r="P135" s="66"/>
      <c r="Q135" s="66"/>
      <c r="R135" s="66"/>
      <c r="S135" s="66"/>
      <c r="T135" s="66"/>
      <c r="U135" s="66"/>
      <c r="V135" s="66"/>
      <c r="W135" s="66"/>
      <c r="X135" s="66"/>
      <c r="Y135" s="67"/>
      <c r="Z135" s="30"/>
      <c r="AA135" s="30"/>
      <c r="AB135" s="30"/>
      <c r="AC135" s="30"/>
      <c r="AD135" s="30"/>
      <c r="AE135" s="30"/>
      <c r="AT135" s="14" t="s">
        <v>226</v>
      </c>
      <c r="AU135" s="14" t="s">
        <v>88</v>
      </c>
    </row>
    <row r="136" spans="1:65" s="2" customFormat="1" ht="21.75" customHeight="1">
      <c r="A136" s="30"/>
      <c r="B136" s="31"/>
      <c r="C136" s="208" t="s">
        <v>254</v>
      </c>
      <c r="D136" s="208" t="s">
        <v>219</v>
      </c>
      <c r="E136" s="209" t="s">
        <v>740</v>
      </c>
      <c r="F136" s="210" t="s">
        <v>741</v>
      </c>
      <c r="G136" s="211" t="s">
        <v>222</v>
      </c>
      <c r="H136" s="212">
        <v>1</v>
      </c>
      <c r="I136" s="213"/>
      <c r="J136" s="213"/>
      <c r="K136" s="214">
        <f>ROUND(P136*H136,2)</f>
        <v>0</v>
      </c>
      <c r="L136" s="210" t="s">
        <v>223</v>
      </c>
      <c r="M136" s="35"/>
      <c r="N136" s="215" t="s">
        <v>1</v>
      </c>
      <c r="O136" s="216" t="s">
        <v>41</v>
      </c>
      <c r="P136" s="217">
        <f>I136+J136</f>
        <v>0</v>
      </c>
      <c r="Q136" s="217">
        <f>ROUND(I136*H136,2)</f>
        <v>0</v>
      </c>
      <c r="R136" s="217">
        <f>ROUND(J136*H136,2)</f>
        <v>0</v>
      </c>
      <c r="S136" s="66"/>
      <c r="T136" s="218">
        <f>S136*H136</f>
        <v>0</v>
      </c>
      <c r="U136" s="218">
        <v>0</v>
      </c>
      <c r="V136" s="218">
        <f>U136*H136</f>
        <v>0</v>
      </c>
      <c r="W136" s="218">
        <v>0</v>
      </c>
      <c r="X136" s="218">
        <f>W136*H136</f>
        <v>0</v>
      </c>
      <c r="Y136" s="219" t="s">
        <v>1</v>
      </c>
      <c r="Z136" s="30"/>
      <c r="AA136" s="30"/>
      <c r="AB136" s="30"/>
      <c r="AC136" s="30"/>
      <c r="AD136" s="30"/>
      <c r="AE136" s="30"/>
      <c r="AR136" s="220" t="s">
        <v>281</v>
      </c>
      <c r="AT136" s="220" t="s">
        <v>219</v>
      </c>
      <c r="AU136" s="220" t="s">
        <v>88</v>
      </c>
      <c r="AY136" s="14" t="s">
        <v>218</v>
      </c>
      <c r="BE136" s="221">
        <f>IF(O136="základní",K136,0)</f>
        <v>0</v>
      </c>
      <c r="BF136" s="221">
        <f>IF(O136="snížená",K136,0)</f>
        <v>0</v>
      </c>
      <c r="BG136" s="221">
        <f>IF(O136="zákl. přenesená",K136,0)</f>
        <v>0</v>
      </c>
      <c r="BH136" s="221">
        <f>IF(O136="sníž. přenesená",K136,0)</f>
        <v>0</v>
      </c>
      <c r="BI136" s="221">
        <f>IF(O136="nulová",K136,0)</f>
        <v>0</v>
      </c>
      <c r="BJ136" s="14" t="s">
        <v>86</v>
      </c>
      <c r="BK136" s="221">
        <f>ROUND(P136*H136,2)</f>
        <v>0</v>
      </c>
      <c r="BL136" s="14" t="s">
        <v>281</v>
      </c>
      <c r="BM136" s="220" t="s">
        <v>829</v>
      </c>
    </row>
    <row r="137" spans="1:65" s="2" customFormat="1" ht="19.5">
      <c r="A137" s="30"/>
      <c r="B137" s="31"/>
      <c r="C137" s="32"/>
      <c r="D137" s="222" t="s">
        <v>226</v>
      </c>
      <c r="E137" s="32"/>
      <c r="F137" s="223" t="s">
        <v>743</v>
      </c>
      <c r="G137" s="32"/>
      <c r="H137" s="32"/>
      <c r="I137" s="120"/>
      <c r="J137" s="120"/>
      <c r="K137" s="32"/>
      <c r="L137" s="32"/>
      <c r="M137" s="35"/>
      <c r="N137" s="224"/>
      <c r="O137" s="225"/>
      <c r="P137" s="66"/>
      <c r="Q137" s="66"/>
      <c r="R137" s="66"/>
      <c r="S137" s="66"/>
      <c r="T137" s="66"/>
      <c r="U137" s="66"/>
      <c r="V137" s="66"/>
      <c r="W137" s="66"/>
      <c r="X137" s="66"/>
      <c r="Y137" s="67"/>
      <c r="Z137" s="30"/>
      <c r="AA137" s="30"/>
      <c r="AB137" s="30"/>
      <c r="AC137" s="30"/>
      <c r="AD137" s="30"/>
      <c r="AE137" s="30"/>
      <c r="AT137" s="14" t="s">
        <v>226</v>
      </c>
      <c r="AU137" s="14" t="s">
        <v>88</v>
      </c>
    </row>
    <row r="138" spans="1:65" s="2" customFormat="1" ht="21.75" customHeight="1">
      <c r="A138" s="30"/>
      <c r="B138" s="31"/>
      <c r="C138" s="208" t="s">
        <v>257</v>
      </c>
      <c r="D138" s="208" t="s">
        <v>219</v>
      </c>
      <c r="E138" s="209" t="s">
        <v>744</v>
      </c>
      <c r="F138" s="210" t="s">
        <v>745</v>
      </c>
      <c r="G138" s="211" t="s">
        <v>222</v>
      </c>
      <c r="H138" s="212">
        <v>1</v>
      </c>
      <c r="I138" s="213"/>
      <c r="J138" s="213"/>
      <c r="K138" s="214">
        <f>ROUND(P138*H138,2)</f>
        <v>0</v>
      </c>
      <c r="L138" s="210" t="s">
        <v>223</v>
      </c>
      <c r="M138" s="35"/>
      <c r="N138" s="215" t="s">
        <v>1</v>
      </c>
      <c r="O138" s="216" t="s">
        <v>41</v>
      </c>
      <c r="P138" s="217">
        <f>I138+J138</f>
        <v>0</v>
      </c>
      <c r="Q138" s="217">
        <f>ROUND(I138*H138,2)</f>
        <v>0</v>
      </c>
      <c r="R138" s="217">
        <f>ROUND(J138*H138,2)</f>
        <v>0</v>
      </c>
      <c r="S138" s="66"/>
      <c r="T138" s="218">
        <f>S138*H138</f>
        <v>0</v>
      </c>
      <c r="U138" s="218">
        <v>0</v>
      </c>
      <c r="V138" s="218">
        <f>U138*H138</f>
        <v>0</v>
      </c>
      <c r="W138" s="218">
        <v>0</v>
      </c>
      <c r="X138" s="218">
        <f>W138*H138</f>
        <v>0</v>
      </c>
      <c r="Y138" s="219" t="s">
        <v>1</v>
      </c>
      <c r="Z138" s="30"/>
      <c r="AA138" s="30"/>
      <c r="AB138" s="30"/>
      <c r="AC138" s="30"/>
      <c r="AD138" s="30"/>
      <c r="AE138" s="30"/>
      <c r="AR138" s="220" t="s">
        <v>281</v>
      </c>
      <c r="AT138" s="220" t="s">
        <v>219</v>
      </c>
      <c r="AU138" s="220" t="s">
        <v>88</v>
      </c>
      <c r="AY138" s="14" t="s">
        <v>218</v>
      </c>
      <c r="BE138" s="221">
        <f>IF(O138="základní",K138,0)</f>
        <v>0</v>
      </c>
      <c r="BF138" s="221">
        <f>IF(O138="snížená",K138,0)</f>
        <v>0</v>
      </c>
      <c r="BG138" s="221">
        <f>IF(O138="zákl. přenesená",K138,0)</f>
        <v>0</v>
      </c>
      <c r="BH138" s="221">
        <f>IF(O138="sníž. přenesená",K138,0)</f>
        <v>0</v>
      </c>
      <c r="BI138" s="221">
        <f>IF(O138="nulová",K138,0)</f>
        <v>0</v>
      </c>
      <c r="BJ138" s="14" t="s">
        <v>86</v>
      </c>
      <c r="BK138" s="221">
        <f>ROUND(P138*H138,2)</f>
        <v>0</v>
      </c>
      <c r="BL138" s="14" t="s">
        <v>281</v>
      </c>
      <c r="BM138" s="220" t="s">
        <v>830</v>
      </c>
    </row>
    <row r="139" spans="1:65" s="2" customFormat="1" ht="11.25">
      <c r="A139" s="30"/>
      <c r="B139" s="31"/>
      <c r="C139" s="32"/>
      <c r="D139" s="222" t="s">
        <v>226</v>
      </c>
      <c r="E139" s="32"/>
      <c r="F139" s="223" t="s">
        <v>745</v>
      </c>
      <c r="G139" s="32"/>
      <c r="H139" s="32"/>
      <c r="I139" s="120"/>
      <c r="J139" s="120"/>
      <c r="K139" s="32"/>
      <c r="L139" s="32"/>
      <c r="M139" s="35"/>
      <c r="N139" s="224"/>
      <c r="O139" s="225"/>
      <c r="P139" s="66"/>
      <c r="Q139" s="66"/>
      <c r="R139" s="66"/>
      <c r="S139" s="66"/>
      <c r="T139" s="66"/>
      <c r="U139" s="66"/>
      <c r="V139" s="66"/>
      <c r="W139" s="66"/>
      <c r="X139" s="66"/>
      <c r="Y139" s="67"/>
      <c r="Z139" s="30"/>
      <c r="AA139" s="30"/>
      <c r="AB139" s="30"/>
      <c r="AC139" s="30"/>
      <c r="AD139" s="30"/>
      <c r="AE139" s="30"/>
      <c r="AT139" s="14" t="s">
        <v>226</v>
      </c>
      <c r="AU139" s="14" t="s">
        <v>88</v>
      </c>
    </row>
    <row r="140" spans="1:65" s="2" customFormat="1" ht="21.75" customHeight="1">
      <c r="A140" s="30"/>
      <c r="B140" s="31"/>
      <c r="C140" s="208" t="s">
        <v>235</v>
      </c>
      <c r="D140" s="208" t="s">
        <v>219</v>
      </c>
      <c r="E140" s="209" t="s">
        <v>747</v>
      </c>
      <c r="F140" s="210" t="s">
        <v>748</v>
      </c>
      <c r="G140" s="211" t="s">
        <v>222</v>
      </c>
      <c r="H140" s="212">
        <v>1</v>
      </c>
      <c r="I140" s="213"/>
      <c r="J140" s="213"/>
      <c r="K140" s="214">
        <f>ROUND(P140*H140,2)</f>
        <v>0</v>
      </c>
      <c r="L140" s="210" t="s">
        <v>223</v>
      </c>
      <c r="M140" s="35"/>
      <c r="N140" s="215" t="s">
        <v>1</v>
      </c>
      <c r="O140" s="216" t="s">
        <v>41</v>
      </c>
      <c r="P140" s="217">
        <f>I140+J140</f>
        <v>0</v>
      </c>
      <c r="Q140" s="217">
        <f>ROUND(I140*H140,2)</f>
        <v>0</v>
      </c>
      <c r="R140" s="217">
        <f>ROUND(J140*H140,2)</f>
        <v>0</v>
      </c>
      <c r="S140" s="66"/>
      <c r="T140" s="218">
        <f>S140*H140</f>
        <v>0</v>
      </c>
      <c r="U140" s="218">
        <v>0</v>
      </c>
      <c r="V140" s="218">
        <f>U140*H140</f>
        <v>0</v>
      </c>
      <c r="W140" s="218">
        <v>0</v>
      </c>
      <c r="X140" s="218">
        <f>W140*H140</f>
        <v>0</v>
      </c>
      <c r="Y140" s="219" t="s">
        <v>1</v>
      </c>
      <c r="Z140" s="30"/>
      <c r="AA140" s="30"/>
      <c r="AB140" s="30"/>
      <c r="AC140" s="30"/>
      <c r="AD140" s="30"/>
      <c r="AE140" s="30"/>
      <c r="AR140" s="220" t="s">
        <v>281</v>
      </c>
      <c r="AT140" s="220" t="s">
        <v>219</v>
      </c>
      <c r="AU140" s="220" t="s">
        <v>88</v>
      </c>
      <c r="AY140" s="14" t="s">
        <v>218</v>
      </c>
      <c r="BE140" s="221">
        <f>IF(O140="základní",K140,0)</f>
        <v>0</v>
      </c>
      <c r="BF140" s="221">
        <f>IF(O140="snížená",K140,0)</f>
        <v>0</v>
      </c>
      <c r="BG140" s="221">
        <f>IF(O140="zákl. přenesená",K140,0)</f>
        <v>0</v>
      </c>
      <c r="BH140" s="221">
        <f>IF(O140="sníž. přenesená",K140,0)</f>
        <v>0</v>
      </c>
      <c r="BI140" s="221">
        <f>IF(O140="nulová",K140,0)</f>
        <v>0</v>
      </c>
      <c r="BJ140" s="14" t="s">
        <v>86</v>
      </c>
      <c r="BK140" s="221">
        <f>ROUND(P140*H140,2)</f>
        <v>0</v>
      </c>
      <c r="BL140" s="14" t="s">
        <v>281</v>
      </c>
      <c r="BM140" s="220" t="s">
        <v>831</v>
      </c>
    </row>
    <row r="141" spans="1:65" s="2" customFormat="1" ht="19.5">
      <c r="A141" s="30"/>
      <c r="B141" s="31"/>
      <c r="C141" s="32"/>
      <c r="D141" s="222" t="s">
        <v>226</v>
      </c>
      <c r="E141" s="32"/>
      <c r="F141" s="223" t="s">
        <v>748</v>
      </c>
      <c r="G141" s="32"/>
      <c r="H141" s="32"/>
      <c r="I141" s="120"/>
      <c r="J141" s="120"/>
      <c r="K141" s="32"/>
      <c r="L141" s="32"/>
      <c r="M141" s="35"/>
      <c r="N141" s="224"/>
      <c r="O141" s="225"/>
      <c r="P141" s="66"/>
      <c r="Q141" s="66"/>
      <c r="R141" s="66"/>
      <c r="S141" s="66"/>
      <c r="T141" s="66"/>
      <c r="U141" s="66"/>
      <c r="V141" s="66"/>
      <c r="W141" s="66"/>
      <c r="X141" s="66"/>
      <c r="Y141" s="67"/>
      <c r="Z141" s="30"/>
      <c r="AA141" s="30"/>
      <c r="AB141" s="30"/>
      <c r="AC141" s="30"/>
      <c r="AD141" s="30"/>
      <c r="AE141" s="30"/>
      <c r="AT141" s="14" t="s">
        <v>226</v>
      </c>
      <c r="AU141" s="14" t="s">
        <v>88</v>
      </c>
    </row>
    <row r="142" spans="1:65" s="2" customFormat="1" ht="21.75" customHeight="1">
      <c r="A142" s="30"/>
      <c r="B142" s="31"/>
      <c r="C142" s="208" t="s">
        <v>265</v>
      </c>
      <c r="D142" s="208" t="s">
        <v>219</v>
      </c>
      <c r="E142" s="209" t="s">
        <v>750</v>
      </c>
      <c r="F142" s="210" t="s">
        <v>751</v>
      </c>
      <c r="G142" s="211" t="s">
        <v>222</v>
      </c>
      <c r="H142" s="212">
        <v>1</v>
      </c>
      <c r="I142" s="213"/>
      <c r="J142" s="213"/>
      <c r="K142" s="214">
        <f>ROUND(P142*H142,2)</f>
        <v>0</v>
      </c>
      <c r="L142" s="210" t="s">
        <v>223</v>
      </c>
      <c r="M142" s="35"/>
      <c r="N142" s="215" t="s">
        <v>1</v>
      </c>
      <c r="O142" s="216" t="s">
        <v>41</v>
      </c>
      <c r="P142" s="217">
        <f>I142+J142</f>
        <v>0</v>
      </c>
      <c r="Q142" s="217">
        <f>ROUND(I142*H142,2)</f>
        <v>0</v>
      </c>
      <c r="R142" s="217">
        <f>ROUND(J142*H142,2)</f>
        <v>0</v>
      </c>
      <c r="S142" s="66"/>
      <c r="T142" s="218">
        <f>S142*H142</f>
        <v>0</v>
      </c>
      <c r="U142" s="218">
        <v>0</v>
      </c>
      <c r="V142" s="218">
        <f>U142*H142</f>
        <v>0</v>
      </c>
      <c r="W142" s="218">
        <v>0</v>
      </c>
      <c r="X142" s="218">
        <f>W142*H142</f>
        <v>0</v>
      </c>
      <c r="Y142" s="219" t="s">
        <v>1</v>
      </c>
      <c r="Z142" s="30"/>
      <c r="AA142" s="30"/>
      <c r="AB142" s="30"/>
      <c r="AC142" s="30"/>
      <c r="AD142" s="30"/>
      <c r="AE142" s="30"/>
      <c r="AR142" s="220" t="s">
        <v>281</v>
      </c>
      <c r="AT142" s="220" t="s">
        <v>219</v>
      </c>
      <c r="AU142" s="220" t="s">
        <v>88</v>
      </c>
      <c r="AY142" s="14" t="s">
        <v>218</v>
      </c>
      <c r="BE142" s="221">
        <f>IF(O142="základní",K142,0)</f>
        <v>0</v>
      </c>
      <c r="BF142" s="221">
        <f>IF(O142="snížená",K142,0)</f>
        <v>0</v>
      </c>
      <c r="BG142" s="221">
        <f>IF(O142="zákl. přenesená",K142,0)</f>
        <v>0</v>
      </c>
      <c r="BH142" s="221">
        <f>IF(O142="sníž. přenesená",K142,0)</f>
        <v>0</v>
      </c>
      <c r="BI142" s="221">
        <f>IF(O142="nulová",K142,0)</f>
        <v>0</v>
      </c>
      <c r="BJ142" s="14" t="s">
        <v>86</v>
      </c>
      <c r="BK142" s="221">
        <f>ROUND(P142*H142,2)</f>
        <v>0</v>
      </c>
      <c r="BL142" s="14" t="s">
        <v>281</v>
      </c>
      <c r="BM142" s="220" t="s">
        <v>832</v>
      </c>
    </row>
    <row r="143" spans="1:65" s="2" customFormat="1" ht="19.5">
      <c r="A143" s="30"/>
      <c r="B143" s="31"/>
      <c r="C143" s="32"/>
      <c r="D143" s="222" t="s">
        <v>226</v>
      </c>
      <c r="E143" s="32"/>
      <c r="F143" s="223" t="s">
        <v>751</v>
      </c>
      <c r="G143" s="32"/>
      <c r="H143" s="32"/>
      <c r="I143" s="120"/>
      <c r="J143" s="120"/>
      <c r="K143" s="32"/>
      <c r="L143" s="32"/>
      <c r="M143" s="35"/>
      <c r="N143" s="224"/>
      <c r="O143" s="225"/>
      <c r="P143" s="66"/>
      <c r="Q143" s="66"/>
      <c r="R143" s="66"/>
      <c r="S143" s="66"/>
      <c r="T143" s="66"/>
      <c r="U143" s="66"/>
      <c r="V143" s="66"/>
      <c r="W143" s="66"/>
      <c r="X143" s="66"/>
      <c r="Y143" s="67"/>
      <c r="Z143" s="30"/>
      <c r="AA143" s="30"/>
      <c r="AB143" s="30"/>
      <c r="AC143" s="30"/>
      <c r="AD143" s="30"/>
      <c r="AE143" s="30"/>
      <c r="AT143" s="14" t="s">
        <v>226</v>
      </c>
      <c r="AU143" s="14" t="s">
        <v>88</v>
      </c>
    </row>
    <row r="144" spans="1:65" s="2" customFormat="1" ht="21.75" customHeight="1">
      <c r="A144" s="30"/>
      <c r="B144" s="31"/>
      <c r="C144" s="208" t="s">
        <v>267</v>
      </c>
      <c r="D144" s="208" t="s">
        <v>219</v>
      </c>
      <c r="E144" s="209" t="s">
        <v>753</v>
      </c>
      <c r="F144" s="210" t="s">
        <v>754</v>
      </c>
      <c r="G144" s="211" t="s">
        <v>222</v>
      </c>
      <c r="H144" s="212">
        <v>1</v>
      </c>
      <c r="I144" s="213"/>
      <c r="J144" s="213"/>
      <c r="K144" s="214">
        <f>ROUND(P144*H144,2)</f>
        <v>0</v>
      </c>
      <c r="L144" s="210" t="s">
        <v>223</v>
      </c>
      <c r="M144" s="35"/>
      <c r="N144" s="215" t="s">
        <v>1</v>
      </c>
      <c r="O144" s="216" t="s">
        <v>41</v>
      </c>
      <c r="P144" s="217">
        <f>I144+J144</f>
        <v>0</v>
      </c>
      <c r="Q144" s="217">
        <f>ROUND(I144*H144,2)</f>
        <v>0</v>
      </c>
      <c r="R144" s="217">
        <f>ROUND(J144*H144,2)</f>
        <v>0</v>
      </c>
      <c r="S144" s="66"/>
      <c r="T144" s="218">
        <f>S144*H144</f>
        <v>0</v>
      </c>
      <c r="U144" s="218">
        <v>0</v>
      </c>
      <c r="V144" s="218">
        <f>U144*H144</f>
        <v>0</v>
      </c>
      <c r="W144" s="218">
        <v>0</v>
      </c>
      <c r="X144" s="218">
        <f>W144*H144</f>
        <v>0</v>
      </c>
      <c r="Y144" s="219" t="s">
        <v>1</v>
      </c>
      <c r="Z144" s="30"/>
      <c r="AA144" s="30"/>
      <c r="AB144" s="30"/>
      <c r="AC144" s="30"/>
      <c r="AD144" s="30"/>
      <c r="AE144" s="30"/>
      <c r="AR144" s="220" t="s">
        <v>281</v>
      </c>
      <c r="AT144" s="220" t="s">
        <v>219</v>
      </c>
      <c r="AU144" s="220" t="s">
        <v>88</v>
      </c>
      <c r="AY144" s="14" t="s">
        <v>218</v>
      </c>
      <c r="BE144" s="221">
        <f>IF(O144="základní",K144,0)</f>
        <v>0</v>
      </c>
      <c r="BF144" s="221">
        <f>IF(O144="snížená",K144,0)</f>
        <v>0</v>
      </c>
      <c r="BG144" s="221">
        <f>IF(O144="zákl. přenesená",K144,0)</f>
        <v>0</v>
      </c>
      <c r="BH144" s="221">
        <f>IF(O144="sníž. přenesená",K144,0)</f>
        <v>0</v>
      </c>
      <c r="BI144" s="221">
        <f>IF(O144="nulová",K144,0)</f>
        <v>0</v>
      </c>
      <c r="BJ144" s="14" t="s">
        <v>86</v>
      </c>
      <c r="BK144" s="221">
        <f>ROUND(P144*H144,2)</f>
        <v>0</v>
      </c>
      <c r="BL144" s="14" t="s">
        <v>281</v>
      </c>
      <c r="BM144" s="220" t="s">
        <v>833</v>
      </c>
    </row>
    <row r="145" spans="1:65" s="2" customFormat="1" ht="19.5">
      <c r="A145" s="30"/>
      <c r="B145" s="31"/>
      <c r="C145" s="32"/>
      <c r="D145" s="222" t="s">
        <v>226</v>
      </c>
      <c r="E145" s="32"/>
      <c r="F145" s="223" t="s">
        <v>754</v>
      </c>
      <c r="G145" s="32"/>
      <c r="H145" s="32"/>
      <c r="I145" s="120"/>
      <c r="J145" s="120"/>
      <c r="K145" s="32"/>
      <c r="L145" s="32"/>
      <c r="M145" s="35"/>
      <c r="N145" s="224"/>
      <c r="O145" s="225"/>
      <c r="P145" s="66"/>
      <c r="Q145" s="66"/>
      <c r="R145" s="66"/>
      <c r="S145" s="66"/>
      <c r="T145" s="66"/>
      <c r="U145" s="66"/>
      <c r="V145" s="66"/>
      <c r="W145" s="66"/>
      <c r="X145" s="66"/>
      <c r="Y145" s="67"/>
      <c r="Z145" s="30"/>
      <c r="AA145" s="30"/>
      <c r="AB145" s="30"/>
      <c r="AC145" s="30"/>
      <c r="AD145" s="30"/>
      <c r="AE145" s="30"/>
      <c r="AT145" s="14" t="s">
        <v>226</v>
      </c>
      <c r="AU145" s="14" t="s">
        <v>88</v>
      </c>
    </row>
    <row r="146" spans="1:65" s="2" customFormat="1" ht="21.75" customHeight="1">
      <c r="A146" s="30"/>
      <c r="B146" s="31"/>
      <c r="C146" s="226" t="s">
        <v>269</v>
      </c>
      <c r="D146" s="226" t="s">
        <v>232</v>
      </c>
      <c r="E146" s="227" t="s">
        <v>756</v>
      </c>
      <c r="F146" s="228" t="s">
        <v>757</v>
      </c>
      <c r="G146" s="229" t="s">
        <v>222</v>
      </c>
      <c r="H146" s="230">
        <v>1</v>
      </c>
      <c r="I146" s="231"/>
      <c r="J146" s="232"/>
      <c r="K146" s="233">
        <f>ROUND(P146*H146,2)</f>
        <v>0</v>
      </c>
      <c r="L146" s="228" t="s">
        <v>223</v>
      </c>
      <c r="M146" s="234"/>
      <c r="N146" s="235" t="s">
        <v>1</v>
      </c>
      <c r="O146" s="216" t="s">
        <v>41</v>
      </c>
      <c r="P146" s="217">
        <f>I146+J146</f>
        <v>0</v>
      </c>
      <c r="Q146" s="217">
        <f>ROUND(I146*H146,2)</f>
        <v>0</v>
      </c>
      <c r="R146" s="217">
        <f>ROUND(J146*H146,2)</f>
        <v>0</v>
      </c>
      <c r="S146" s="66"/>
      <c r="T146" s="218">
        <f>S146*H146</f>
        <v>0</v>
      </c>
      <c r="U146" s="218">
        <v>0</v>
      </c>
      <c r="V146" s="218">
        <f>U146*H146</f>
        <v>0</v>
      </c>
      <c r="W146" s="218">
        <v>0</v>
      </c>
      <c r="X146" s="218">
        <f>W146*H146</f>
        <v>0</v>
      </c>
      <c r="Y146" s="219" t="s">
        <v>1</v>
      </c>
      <c r="Z146" s="30"/>
      <c r="AA146" s="30"/>
      <c r="AB146" s="30"/>
      <c r="AC146" s="30"/>
      <c r="AD146" s="30"/>
      <c r="AE146" s="30"/>
      <c r="AR146" s="220" t="s">
        <v>281</v>
      </c>
      <c r="AT146" s="220" t="s">
        <v>232</v>
      </c>
      <c r="AU146" s="220" t="s">
        <v>88</v>
      </c>
      <c r="AY146" s="14" t="s">
        <v>218</v>
      </c>
      <c r="BE146" s="221">
        <f>IF(O146="základní",K146,0)</f>
        <v>0</v>
      </c>
      <c r="BF146" s="221">
        <f>IF(O146="snížená",K146,0)</f>
        <v>0</v>
      </c>
      <c r="BG146" s="221">
        <f>IF(O146="zákl. přenesená",K146,0)</f>
        <v>0</v>
      </c>
      <c r="BH146" s="221">
        <f>IF(O146="sníž. přenesená",K146,0)</f>
        <v>0</v>
      </c>
      <c r="BI146" s="221">
        <f>IF(O146="nulová",K146,0)</f>
        <v>0</v>
      </c>
      <c r="BJ146" s="14" t="s">
        <v>86</v>
      </c>
      <c r="BK146" s="221">
        <f>ROUND(P146*H146,2)</f>
        <v>0</v>
      </c>
      <c r="BL146" s="14" t="s">
        <v>281</v>
      </c>
      <c r="BM146" s="220" t="s">
        <v>834</v>
      </c>
    </row>
    <row r="147" spans="1:65" s="2" customFormat="1" ht="19.5">
      <c r="A147" s="30"/>
      <c r="B147" s="31"/>
      <c r="C147" s="32"/>
      <c r="D147" s="222" t="s">
        <v>226</v>
      </c>
      <c r="E147" s="32"/>
      <c r="F147" s="223" t="s">
        <v>757</v>
      </c>
      <c r="G147" s="32"/>
      <c r="H147" s="32"/>
      <c r="I147" s="120"/>
      <c r="J147" s="120"/>
      <c r="K147" s="32"/>
      <c r="L147" s="32"/>
      <c r="M147" s="35"/>
      <c r="N147" s="224"/>
      <c r="O147" s="225"/>
      <c r="P147" s="66"/>
      <c r="Q147" s="66"/>
      <c r="R147" s="66"/>
      <c r="S147" s="66"/>
      <c r="T147" s="66"/>
      <c r="U147" s="66"/>
      <c r="V147" s="66"/>
      <c r="W147" s="66"/>
      <c r="X147" s="66"/>
      <c r="Y147" s="67"/>
      <c r="Z147" s="30"/>
      <c r="AA147" s="30"/>
      <c r="AB147" s="30"/>
      <c r="AC147" s="30"/>
      <c r="AD147" s="30"/>
      <c r="AE147" s="30"/>
      <c r="AT147" s="14" t="s">
        <v>226</v>
      </c>
      <c r="AU147" s="14" t="s">
        <v>88</v>
      </c>
    </row>
    <row r="148" spans="1:65" s="2" customFormat="1" ht="21.75" customHeight="1">
      <c r="A148" s="30"/>
      <c r="B148" s="31"/>
      <c r="C148" s="226" t="s">
        <v>274</v>
      </c>
      <c r="D148" s="226" t="s">
        <v>232</v>
      </c>
      <c r="E148" s="227" t="s">
        <v>835</v>
      </c>
      <c r="F148" s="228" t="s">
        <v>760</v>
      </c>
      <c r="G148" s="229" t="s">
        <v>222</v>
      </c>
      <c r="H148" s="230">
        <v>1</v>
      </c>
      <c r="I148" s="231"/>
      <c r="J148" s="232"/>
      <c r="K148" s="233">
        <f>ROUND(P148*H148,2)</f>
        <v>0</v>
      </c>
      <c r="L148" s="228" t="s">
        <v>223</v>
      </c>
      <c r="M148" s="234"/>
      <c r="N148" s="235" t="s">
        <v>1</v>
      </c>
      <c r="O148" s="216" t="s">
        <v>41</v>
      </c>
      <c r="P148" s="217">
        <f>I148+J148</f>
        <v>0</v>
      </c>
      <c r="Q148" s="217">
        <f>ROUND(I148*H148,2)</f>
        <v>0</v>
      </c>
      <c r="R148" s="217">
        <f>ROUND(J148*H148,2)</f>
        <v>0</v>
      </c>
      <c r="S148" s="66"/>
      <c r="T148" s="218">
        <f>S148*H148</f>
        <v>0</v>
      </c>
      <c r="U148" s="218">
        <v>0</v>
      </c>
      <c r="V148" s="218">
        <f>U148*H148</f>
        <v>0</v>
      </c>
      <c r="W148" s="218">
        <v>0</v>
      </c>
      <c r="X148" s="218">
        <f>W148*H148</f>
        <v>0</v>
      </c>
      <c r="Y148" s="219" t="s">
        <v>1</v>
      </c>
      <c r="Z148" s="30"/>
      <c r="AA148" s="30"/>
      <c r="AB148" s="30"/>
      <c r="AC148" s="30"/>
      <c r="AD148" s="30"/>
      <c r="AE148" s="30"/>
      <c r="AR148" s="220" t="s">
        <v>281</v>
      </c>
      <c r="AT148" s="220" t="s">
        <v>232</v>
      </c>
      <c r="AU148" s="220" t="s">
        <v>88</v>
      </c>
      <c r="AY148" s="14" t="s">
        <v>218</v>
      </c>
      <c r="BE148" s="221">
        <f>IF(O148="základní",K148,0)</f>
        <v>0</v>
      </c>
      <c r="BF148" s="221">
        <f>IF(O148="snížená",K148,0)</f>
        <v>0</v>
      </c>
      <c r="BG148" s="221">
        <f>IF(O148="zákl. přenesená",K148,0)</f>
        <v>0</v>
      </c>
      <c r="BH148" s="221">
        <f>IF(O148="sníž. přenesená",K148,0)</f>
        <v>0</v>
      </c>
      <c r="BI148" s="221">
        <f>IF(O148="nulová",K148,0)</f>
        <v>0</v>
      </c>
      <c r="BJ148" s="14" t="s">
        <v>86</v>
      </c>
      <c r="BK148" s="221">
        <f>ROUND(P148*H148,2)</f>
        <v>0</v>
      </c>
      <c r="BL148" s="14" t="s">
        <v>281</v>
      </c>
      <c r="BM148" s="220" t="s">
        <v>836</v>
      </c>
    </row>
    <row r="149" spans="1:65" s="2" customFormat="1" ht="11.25">
      <c r="A149" s="30"/>
      <c r="B149" s="31"/>
      <c r="C149" s="32"/>
      <c r="D149" s="222" t="s">
        <v>226</v>
      </c>
      <c r="E149" s="32"/>
      <c r="F149" s="223" t="s">
        <v>760</v>
      </c>
      <c r="G149" s="32"/>
      <c r="H149" s="32"/>
      <c r="I149" s="120"/>
      <c r="J149" s="120"/>
      <c r="K149" s="32"/>
      <c r="L149" s="32"/>
      <c r="M149" s="35"/>
      <c r="N149" s="224"/>
      <c r="O149" s="225"/>
      <c r="P149" s="66"/>
      <c r="Q149" s="66"/>
      <c r="R149" s="66"/>
      <c r="S149" s="66"/>
      <c r="T149" s="66"/>
      <c r="U149" s="66"/>
      <c r="V149" s="66"/>
      <c r="W149" s="66"/>
      <c r="X149" s="66"/>
      <c r="Y149" s="67"/>
      <c r="Z149" s="30"/>
      <c r="AA149" s="30"/>
      <c r="AB149" s="30"/>
      <c r="AC149" s="30"/>
      <c r="AD149" s="30"/>
      <c r="AE149" s="30"/>
      <c r="AT149" s="14" t="s">
        <v>226</v>
      </c>
      <c r="AU149" s="14" t="s">
        <v>88</v>
      </c>
    </row>
    <row r="150" spans="1:65" s="2" customFormat="1" ht="21.75" customHeight="1">
      <c r="A150" s="30"/>
      <c r="B150" s="31"/>
      <c r="C150" s="226" t="s">
        <v>278</v>
      </c>
      <c r="D150" s="226" t="s">
        <v>232</v>
      </c>
      <c r="E150" s="227" t="s">
        <v>762</v>
      </c>
      <c r="F150" s="228" t="s">
        <v>763</v>
      </c>
      <c r="G150" s="229" t="s">
        <v>222</v>
      </c>
      <c r="H150" s="230">
        <v>1</v>
      </c>
      <c r="I150" s="231"/>
      <c r="J150" s="232"/>
      <c r="K150" s="233">
        <f>ROUND(P150*H150,2)</f>
        <v>0</v>
      </c>
      <c r="L150" s="228" t="s">
        <v>223</v>
      </c>
      <c r="M150" s="234"/>
      <c r="N150" s="235" t="s">
        <v>1</v>
      </c>
      <c r="O150" s="216" t="s">
        <v>41</v>
      </c>
      <c r="P150" s="217">
        <f>I150+J150</f>
        <v>0</v>
      </c>
      <c r="Q150" s="217">
        <f>ROUND(I150*H150,2)</f>
        <v>0</v>
      </c>
      <c r="R150" s="217">
        <f>ROUND(J150*H150,2)</f>
        <v>0</v>
      </c>
      <c r="S150" s="66"/>
      <c r="T150" s="218">
        <f>S150*H150</f>
        <v>0</v>
      </c>
      <c r="U150" s="218">
        <v>0</v>
      </c>
      <c r="V150" s="218">
        <f>U150*H150</f>
        <v>0</v>
      </c>
      <c r="W150" s="218">
        <v>0</v>
      </c>
      <c r="X150" s="218">
        <f>W150*H150</f>
        <v>0</v>
      </c>
      <c r="Y150" s="219" t="s">
        <v>1</v>
      </c>
      <c r="Z150" s="30"/>
      <c r="AA150" s="30"/>
      <c r="AB150" s="30"/>
      <c r="AC150" s="30"/>
      <c r="AD150" s="30"/>
      <c r="AE150" s="30"/>
      <c r="AR150" s="220" t="s">
        <v>281</v>
      </c>
      <c r="AT150" s="220" t="s">
        <v>232</v>
      </c>
      <c r="AU150" s="220" t="s">
        <v>88</v>
      </c>
      <c r="AY150" s="14" t="s">
        <v>218</v>
      </c>
      <c r="BE150" s="221">
        <f>IF(O150="základní",K150,0)</f>
        <v>0</v>
      </c>
      <c r="BF150" s="221">
        <f>IF(O150="snížená",K150,0)</f>
        <v>0</v>
      </c>
      <c r="BG150" s="221">
        <f>IF(O150="zákl. přenesená",K150,0)</f>
        <v>0</v>
      </c>
      <c r="BH150" s="221">
        <f>IF(O150="sníž. přenesená",K150,0)</f>
        <v>0</v>
      </c>
      <c r="BI150" s="221">
        <f>IF(O150="nulová",K150,0)</f>
        <v>0</v>
      </c>
      <c r="BJ150" s="14" t="s">
        <v>86</v>
      </c>
      <c r="BK150" s="221">
        <f>ROUND(P150*H150,2)</f>
        <v>0</v>
      </c>
      <c r="BL150" s="14" t="s">
        <v>281</v>
      </c>
      <c r="BM150" s="220" t="s">
        <v>837</v>
      </c>
    </row>
    <row r="151" spans="1:65" s="2" customFormat="1" ht="11.25">
      <c r="A151" s="30"/>
      <c r="B151" s="31"/>
      <c r="C151" s="32"/>
      <c r="D151" s="222" t="s">
        <v>226</v>
      </c>
      <c r="E151" s="32"/>
      <c r="F151" s="223" t="s">
        <v>763</v>
      </c>
      <c r="G151" s="32"/>
      <c r="H151" s="32"/>
      <c r="I151" s="120"/>
      <c r="J151" s="120"/>
      <c r="K151" s="32"/>
      <c r="L151" s="32"/>
      <c r="M151" s="35"/>
      <c r="N151" s="224"/>
      <c r="O151" s="225"/>
      <c r="P151" s="66"/>
      <c r="Q151" s="66"/>
      <c r="R151" s="66"/>
      <c r="S151" s="66"/>
      <c r="T151" s="66"/>
      <c r="U151" s="66"/>
      <c r="V151" s="66"/>
      <c r="W151" s="66"/>
      <c r="X151" s="66"/>
      <c r="Y151" s="67"/>
      <c r="Z151" s="30"/>
      <c r="AA151" s="30"/>
      <c r="AB151" s="30"/>
      <c r="AC151" s="30"/>
      <c r="AD151" s="30"/>
      <c r="AE151" s="30"/>
      <c r="AT151" s="14" t="s">
        <v>226</v>
      </c>
      <c r="AU151" s="14" t="s">
        <v>88</v>
      </c>
    </row>
    <row r="152" spans="1:65" s="2" customFormat="1" ht="33" customHeight="1">
      <c r="A152" s="30"/>
      <c r="B152" s="31"/>
      <c r="C152" s="226" t="s">
        <v>512</v>
      </c>
      <c r="D152" s="226" t="s">
        <v>232</v>
      </c>
      <c r="E152" s="227" t="s">
        <v>765</v>
      </c>
      <c r="F152" s="228" t="s">
        <v>766</v>
      </c>
      <c r="G152" s="229" t="s">
        <v>222</v>
      </c>
      <c r="H152" s="230">
        <v>1</v>
      </c>
      <c r="I152" s="231"/>
      <c r="J152" s="232"/>
      <c r="K152" s="233">
        <f>ROUND(P152*H152,2)</f>
        <v>0</v>
      </c>
      <c r="L152" s="228" t="s">
        <v>223</v>
      </c>
      <c r="M152" s="234"/>
      <c r="N152" s="235" t="s">
        <v>1</v>
      </c>
      <c r="O152" s="216" t="s">
        <v>41</v>
      </c>
      <c r="P152" s="217">
        <f>I152+J152</f>
        <v>0</v>
      </c>
      <c r="Q152" s="217">
        <f>ROUND(I152*H152,2)</f>
        <v>0</v>
      </c>
      <c r="R152" s="217">
        <f>ROUND(J152*H152,2)</f>
        <v>0</v>
      </c>
      <c r="S152" s="66"/>
      <c r="T152" s="218">
        <f>S152*H152</f>
        <v>0</v>
      </c>
      <c r="U152" s="218">
        <v>0</v>
      </c>
      <c r="V152" s="218">
        <f>U152*H152</f>
        <v>0</v>
      </c>
      <c r="W152" s="218">
        <v>0</v>
      </c>
      <c r="X152" s="218">
        <f>W152*H152</f>
        <v>0</v>
      </c>
      <c r="Y152" s="219" t="s">
        <v>1</v>
      </c>
      <c r="Z152" s="30"/>
      <c r="AA152" s="30"/>
      <c r="AB152" s="30"/>
      <c r="AC152" s="30"/>
      <c r="AD152" s="30"/>
      <c r="AE152" s="30"/>
      <c r="AR152" s="220" t="s">
        <v>502</v>
      </c>
      <c r="AT152" s="220" t="s">
        <v>232</v>
      </c>
      <c r="AU152" s="220" t="s">
        <v>88</v>
      </c>
      <c r="AY152" s="14" t="s">
        <v>218</v>
      </c>
      <c r="BE152" s="221">
        <f>IF(O152="základní",K152,0)</f>
        <v>0</v>
      </c>
      <c r="BF152" s="221">
        <f>IF(O152="snížená",K152,0)</f>
        <v>0</v>
      </c>
      <c r="BG152" s="221">
        <f>IF(O152="zákl. přenesená",K152,0)</f>
        <v>0</v>
      </c>
      <c r="BH152" s="221">
        <f>IF(O152="sníž. přenesená",K152,0)</f>
        <v>0</v>
      </c>
      <c r="BI152" s="221">
        <f>IF(O152="nulová",K152,0)</f>
        <v>0</v>
      </c>
      <c r="BJ152" s="14" t="s">
        <v>86</v>
      </c>
      <c r="BK152" s="221">
        <f>ROUND(P152*H152,2)</f>
        <v>0</v>
      </c>
      <c r="BL152" s="14" t="s">
        <v>502</v>
      </c>
      <c r="BM152" s="220" t="s">
        <v>838</v>
      </c>
    </row>
    <row r="153" spans="1:65" s="2" customFormat="1" ht="19.5">
      <c r="A153" s="30"/>
      <c r="B153" s="31"/>
      <c r="C153" s="32"/>
      <c r="D153" s="222" t="s">
        <v>226</v>
      </c>
      <c r="E153" s="32"/>
      <c r="F153" s="223" t="s">
        <v>766</v>
      </c>
      <c r="G153" s="32"/>
      <c r="H153" s="32"/>
      <c r="I153" s="120"/>
      <c r="J153" s="120"/>
      <c r="K153" s="32"/>
      <c r="L153" s="32"/>
      <c r="M153" s="35"/>
      <c r="N153" s="224"/>
      <c r="O153" s="225"/>
      <c r="P153" s="66"/>
      <c r="Q153" s="66"/>
      <c r="R153" s="66"/>
      <c r="S153" s="66"/>
      <c r="T153" s="66"/>
      <c r="U153" s="66"/>
      <c r="V153" s="66"/>
      <c r="W153" s="66"/>
      <c r="X153" s="66"/>
      <c r="Y153" s="67"/>
      <c r="Z153" s="30"/>
      <c r="AA153" s="30"/>
      <c r="AB153" s="30"/>
      <c r="AC153" s="30"/>
      <c r="AD153" s="30"/>
      <c r="AE153" s="30"/>
      <c r="AT153" s="14" t="s">
        <v>226</v>
      </c>
      <c r="AU153" s="14" t="s">
        <v>88</v>
      </c>
    </row>
    <row r="154" spans="1:65" s="2" customFormat="1" ht="33" customHeight="1">
      <c r="A154" s="30"/>
      <c r="B154" s="31"/>
      <c r="C154" s="226" t="s">
        <v>9</v>
      </c>
      <c r="D154" s="226" t="s">
        <v>232</v>
      </c>
      <c r="E154" s="227" t="s">
        <v>768</v>
      </c>
      <c r="F154" s="228" t="s">
        <v>769</v>
      </c>
      <c r="G154" s="229" t="s">
        <v>222</v>
      </c>
      <c r="H154" s="230">
        <v>2</v>
      </c>
      <c r="I154" s="231"/>
      <c r="J154" s="232"/>
      <c r="K154" s="233">
        <f>ROUND(P154*H154,2)</f>
        <v>0</v>
      </c>
      <c r="L154" s="228" t="s">
        <v>223</v>
      </c>
      <c r="M154" s="234"/>
      <c r="N154" s="235" t="s">
        <v>1</v>
      </c>
      <c r="O154" s="216" t="s">
        <v>41</v>
      </c>
      <c r="P154" s="217">
        <f>I154+J154</f>
        <v>0</v>
      </c>
      <c r="Q154" s="217">
        <f>ROUND(I154*H154,2)</f>
        <v>0</v>
      </c>
      <c r="R154" s="217">
        <f>ROUND(J154*H154,2)</f>
        <v>0</v>
      </c>
      <c r="S154" s="66"/>
      <c r="T154" s="218">
        <f>S154*H154</f>
        <v>0</v>
      </c>
      <c r="U154" s="218">
        <v>0</v>
      </c>
      <c r="V154" s="218">
        <f>U154*H154</f>
        <v>0</v>
      </c>
      <c r="W154" s="218">
        <v>0</v>
      </c>
      <c r="X154" s="218">
        <f>W154*H154</f>
        <v>0</v>
      </c>
      <c r="Y154" s="219" t="s">
        <v>1</v>
      </c>
      <c r="Z154" s="30"/>
      <c r="AA154" s="30"/>
      <c r="AB154" s="30"/>
      <c r="AC154" s="30"/>
      <c r="AD154" s="30"/>
      <c r="AE154" s="30"/>
      <c r="AR154" s="220" t="s">
        <v>502</v>
      </c>
      <c r="AT154" s="220" t="s">
        <v>232</v>
      </c>
      <c r="AU154" s="220" t="s">
        <v>88</v>
      </c>
      <c r="AY154" s="14" t="s">
        <v>218</v>
      </c>
      <c r="BE154" s="221">
        <f>IF(O154="základní",K154,0)</f>
        <v>0</v>
      </c>
      <c r="BF154" s="221">
        <f>IF(O154="snížená",K154,0)</f>
        <v>0</v>
      </c>
      <c r="BG154" s="221">
        <f>IF(O154="zákl. přenesená",K154,0)</f>
        <v>0</v>
      </c>
      <c r="BH154" s="221">
        <f>IF(O154="sníž. přenesená",K154,0)</f>
        <v>0</v>
      </c>
      <c r="BI154" s="221">
        <f>IF(O154="nulová",K154,0)</f>
        <v>0</v>
      </c>
      <c r="BJ154" s="14" t="s">
        <v>86</v>
      </c>
      <c r="BK154" s="221">
        <f>ROUND(P154*H154,2)</f>
        <v>0</v>
      </c>
      <c r="BL154" s="14" t="s">
        <v>502</v>
      </c>
      <c r="BM154" s="220" t="s">
        <v>839</v>
      </c>
    </row>
    <row r="155" spans="1:65" s="2" customFormat="1" ht="19.5">
      <c r="A155" s="30"/>
      <c r="B155" s="31"/>
      <c r="C155" s="32"/>
      <c r="D155" s="222" t="s">
        <v>226</v>
      </c>
      <c r="E155" s="32"/>
      <c r="F155" s="223" t="s">
        <v>769</v>
      </c>
      <c r="G155" s="32"/>
      <c r="H155" s="32"/>
      <c r="I155" s="120"/>
      <c r="J155" s="120"/>
      <c r="K155" s="32"/>
      <c r="L155" s="32"/>
      <c r="M155" s="35"/>
      <c r="N155" s="224"/>
      <c r="O155" s="225"/>
      <c r="P155" s="66"/>
      <c r="Q155" s="66"/>
      <c r="R155" s="66"/>
      <c r="S155" s="66"/>
      <c r="T155" s="66"/>
      <c r="U155" s="66"/>
      <c r="V155" s="66"/>
      <c r="W155" s="66"/>
      <c r="X155" s="66"/>
      <c r="Y155" s="67"/>
      <c r="Z155" s="30"/>
      <c r="AA155" s="30"/>
      <c r="AB155" s="30"/>
      <c r="AC155" s="30"/>
      <c r="AD155" s="30"/>
      <c r="AE155" s="30"/>
      <c r="AT155" s="14" t="s">
        <v>226</v>
      </c>
      <c r="AU155" s="14" t="s">
        <v>88</v>
      </c>
    </row>
    <row r="156" spans="1:65" s="2" customFormat="1" ht="33" customHeight="1">
      <c r="A156" s="30"/>
      <c r="B156" s="31"/>
      <c r="C156" s="226" t="s">
        <v>523</v>
      </c>
      <c r="D156" s="226" t="s">
        <v>232</v>
      </c>
      <c r="E156" s="227" t="s">
        <v>771</v>
      </c>
      <c r="F156" s="228" t="s">
        <v>772</v>
      </c>
      <c r="G156" s="229" t="s">
        <v>222</v>
      </c>
      <c r="H156" s="230">
        <v>1</v>
      </c>
      <c r="I156" s="231"/>
      <c r="J156" s="232"/>
      <c r="K156" s="233">
        <f>ROUND(P156*H156,2)</f>
        <v>0</v>
      </c>
      <c r="L156" s="228" t="s">
        <v>223</v>
      </c>
      <c r="M156" s="234"/>
      <c r="N156" s="235" t="s">
        <v>1</v>
      </c>
      <c r="O156" s="216" t="s">
        <v>41</v>
      </c>
      <c r="P156" s="217">
        <f>I156+J156</f>
        <v>0</v>
      </c>
      <c r="Q156" s="217">
        <f>ROUND(I156*H156,2)</f>
        <v>0</v>
      </c>
      <c r="R156" s="217">
        <f>ROUND(J156*H156,2)</f>
        <v>0</v>
      </c>
      <c r="S156" s="66"/>
      <c r="T156" s="218">
        <f>S156*H156</f>
        <v>0</v>
      </c>
      <c r="U156" s="218">
        <v>0</v>
      </c>
      <c r="V156" s="218">
        <f>U156*H156</f>
        <v>0</v>
      </c>
      <c r="W156" s="218">
        <v>0</v>
      </c>
      <c r="X156" s="218">
        <f>W156*H156</f>
        <v>0</v>
      </c>
      <c r="Y156" s="219" t="s">
        <v>1</v>
      </c>
      <c r="Z156" s="30"/>
      <c r="AA156" s="30"/>
      <c r="AB156" s="30"/>
      <c r="AC156" s="30"/>
      <c r="AD156" s="30"/>
      <c r="AE156" s="30"/>
      <c r="AR156" s="220" t="s">
        <v>502</v>
      </c>
      <c r="AT156" s="220" t="s">
        <v>232</v>
      </c>
      <c r="AU156" s="220" t="s">
        <v>88</v>
      </c>
      <c r="AY156" s="14" t="s">
        <v>218</v>
      </c>
      <c r="BE156" s="221">
        <f>IF(O156="základní",K156,0)</f>
        <v>0</v>
      </c>
      <c r="BF156" s="221">
        <f>IF(O156="snížená",K156,0)</f>
        <v>0</v>
      </c>
      <c r="BG156" s="221">
        <f>IF(O156="zákl. přenesená",K156,0)</f>
        <v>0</v>
      </c>
      <c r="BH156" s="221">
        <f>IF(O156="sníž. přenesená",K156,0)</f>
        <v>0</v>
      </c>
      <c r="BI156" s="221">
        <f>IF(O156="nulová",K156,0)</f>
        <v>0</v>
      </c>
      <c r="BJ156" s="14" t="s">
        <v>86</v>
      </c>
      <c r="BK156" s="221">
        <f>ROUND(P156*H156,2)</f>
        <v>0</v>
      </c>
      <c r="BL156" s="14" t="s">
        <v>502</v>
      </c>
      <c r="BM156" s="220" t="s">
        <v>840</v>
      </c>
    </row>
    <row r="157" spans="1:65" s="2" customFormat="1" ht="19.5">
      <c r="A157" s="30"/>
      <c r="B157" s="31"/>
      <c r="C157" s="32"/>
      <c r="D157" s="222" t="s">
        <v>226</v>
      </c>
      <c r="E157" s="32"/>
      <c r="F157" s="223" t="s">
        <v>772</v>
      </c>
      <c r="G157" s="32"/>
      <c r="H157" s="32"/>
      <c r="I157" s="120"/>
      <c r="J157" s="120"/>
      <c r="K157" s="32"/>
      <c r="L157" s="32"/>
      <c r="M157" s="35"/>
      <c r="N157" s="224"/>
      <c r="O157" s="225"/>
      <c r="P157" s="66"/>
      <c r="Q157" s="66"/>
      <c r="R157" s="66"/>
      <c r="S157" s="66"/>
      <c r="T157" s="66"/>
      <c r="U157" s="66"/>
      <c r="V157" s="66"/>
      <c r="W157" s="66"/>
      <c r="X157" s="66"/>
      <c r="Y157" s="67"/>
      <c r="Z157" s="30"/>
      <c r="AA157" s="30"/>
      <c r="AB157" s="30"/>
      <c r="AC157" s="30"/>
      <c r="AD157" s="30"/>
      <c r="AE157" s="30"/>
      <c r="AT157" s="14" t="s">
        <v>226</v>
      </c>
      <c r="AU157" s="14" t="s">
        <v>88</v>
      </c>
    </row>
    <row r="158" spans="1:65" s="2" customFormat="1" ht="21.75" customHeight="1">
      <c r="A158" s="30"/>
      <c r="B158" s="31"/>
      <c r="C158" s="226" t="s">
        <v>528</v>
      </c>
      <c r="D158" s="226" t="s">
        <v>232</v>
      </c>
      <c r="E158" s="227" t="s">
        <v>774</v>
      </c>
      <c r="F158" s="228" t="s">
        <v>775</v>
      </c>
      <c r="G158" s="229" t="s">
        <v>222</v>
      </c>
      <c r="H158" s="230">
        <v>1</v>
      </c>
      <c r="I158" s="231"/>
      <c r="J158" s="232"/>
      <c r="K158" s="233">
        <f>ROUND(P158*H158,2)</f>
        <v>0</v>
      </c>
      <c r="L158" s="228" t="s">
        <v>223</v>
      </c>
      <c r="M158" s="234"/>
      <c r="N158" s="235" t="s">
        <v>1</v>
      </c>
      <c r="O158" s="216" t="s">
        <v>41</v>
      </c>
      <c r="P158" s="217">
        <f>I158+J158</f>
        <v>0</v>
      </c>
      <c r="Q158" s="217">
        <f>ROUND(I158*H158,2)</f>
        <v>0</v>
      </c>
      <c r="R158" s="217">
        <f>ROUND(J158*H158,2)</f>
        <v>0</v>
      </c>
      <c r="S158" s="66"/>
      <c r="T158" s="218">
        <f>S158*H158</f>
        <v>0</v>
      </c>
      <c r="U158" s="218">
        <v>0</v>
      </c>
      <c r="V158" s="218">
        <f>U158*H158</f>
        <v>0</v>
      </c>
      <c r="W158" s="218">
        <v>0</v>
      </c>
      <c r="X158" s="218">
        <f>W158*H158</f>
        <v>0</v>
      </c>
      <c r="Y158" s="219" t="s">
        <v>1</v>
      </c>
      <c r="Z158" s="30"/>
      <c r="AA158" s="30"/>
      <c r="AB158" s="30"/>
      <c r="AC158" s="30"/>
      <c r="AD158" s="30"/>
      <c r="AE158" s="30"/>
      <c r="AR158" s="220" t="s">
        <v>502</v>
      </c>
      <c r="AT158" s="220" t="s">
        <v>232</v>
      </c>
      <c r="AU158" s="220" t="s">
        <v>88</v>
      </c>
      <c r="AY158" s="14" t="s">
        <v>218</v>
      </c>
      <c r="BE158" s="221">
        <f>IF(O158="základní",K158,0)</f>
        <v>0</v>
      </c>
      <c r="BF158" s="221">
        <f>IF(O158="snížená",K158,0)</f>
        <v>0</v>
      </c>
      <c r="BG158" s="221">
        <f>IF(O158="zákl. přenesená",K158,0)</f>
        <v>0</v>
      </c>
      <c r="BH158" s="221">
        <f>IF(O158="sníž. přenesená",K158,0)</f>
        <v>0</v>
      </c>
      <c r="BI158" s="221">
        <f>IF(O158="nulová",K158,0)</f>
        <v>0</v>
      </c>
      <c r="BJ158" s="14" t="s">
        <v>86</v>
      </c>
      <c r="BK158" s="221">
        <f>ROUND(P158*H158,2)</f>
        <v>0</v>
      </c>
      <c r="BL158" s="14" t="s">
        <v>502</v>
      </c>
      <c r="BM158" s="220" t="s">
        <v>841</v>
      </c>
    </row>
    <row r="159" spans="1:65" s="2" customFormat="1" ht="19.5">
      <c r="A159" s="30"/>
      <c r="B159" s="31"/>
      <c r="C159" s="32"/>
      <c r="D159" s="222" t="s">
        <v>226</v>
      </c>
      <c r="E159" s="32"/>
      <c r="F159" s="223" t="s">
        <v>775</v>
      </c>
      <c r="G159" s="32"/>
      <c r="H159" s="32"/>
      <c r="I159" s="120"/>
      <c r="J159" s="120"/>
      <c r="K159" s="32"/>
      <c r="L159" s="32"/>
      <c r="M159" s="35"/>
      <c r="N159" s="224"/>
      <c r="O159" s="225"/>
      <c r="P159" s="66"/>
      <c r="Q159" s="66"/>
      <c r="R159" s="66"/>
      <c r="S159" s="66"/>
      <c r="T159" s="66"/>
      <c r="U159" s="66"/>
      <c r="V159" s="66"/>
      <c r="W159" s="66"/>
      <c r="X159" s="66"/>
      <c r="Y159" s="67"/>
      <c r="Z159" s="30"/>
      <c r="AA159" s="30"/>
      <c r="AB159" s="30"/>
      <c r="AC159" s="30"/>
      <c r="AD159" s="30"/>
      <c r="AE159" s="30"/>
      <c r="AT159" s="14" t="s">
        <v>226</v>
      </c>
      <c r="AU159" s="14" t="s">
        <v>88</v>
      </c>
    </row>
    <row r="160" spans="1:65" s="2" customFormat="1" ht="21.75" customHeight="1">
      <c r="A160" s="30"/>
      <c r="B160" s="31"/>
      <c r="C160" s="226" t="s">
        <v>534</v>
      </c>
      <c r="D160" s="226" t="s">
        <v>232</v>
      </c>
      <c r="E160" s="227" t="s">
        <v>777</v>
      </c>
      <c r="F160" s="228" t="s">
        <v>778</v>
      </c>
      <c r="G160" s="229" t="s">
        <v>222</v>
      </c>
      <c r="H160" s="230">
        <v>2</v>
      </c>
      <c r="I160" s="231"/>
      <c r="J160" s="232"/>
      <c r="K160" s="233">
        <f>ROUND(P160*H160,2)</f>
        <v>0</v>
      </c>
      <c r="L160" s="228" t="s">
        <v>223</v>
      </c>
      <c r="M160" s="234"/>
      <c r="N160" s="235" t="s">
        <v>1</v>
      </c>
      <c r="O160" s="216" t="s">
        <v>41</v>
      </c>
      <c r="P160" s="217">
        <f>I160+J160</f>
        <v>0</v>
      </c>
      <c r="Q160" s="217">
        <f>ROUND(I160*H160,2)</f>
        <v>0</v>
      </c>
      <c r="R160" s="217">
        <f>ROUND(J160*H160,2)</f>
        <v>0</v>
      </c>
      <c r="S160" s="66"/>
      <c r="T160" s="218">
        <f>S160*H160</f>
        <v>0</v>
      </c>
      <c r="U160" s="218">
        <v>0</v>
      </c>
      <c r="V160" s="218">
        <f>U160*H160</f>
        <v>0</v>
      </c>
      <c r="W160" s="218">
        <v>0</v>
      </c>
      <c r="X160" s="218">
        <f>W160*H160</f>
        <v>0</v>
      </c>
      <c r="Y160" s="219" t="s">
        <v>1</v>
      </c>
      <c r="Z160" s="30"/>
      <c r="AA160" s="30"/>
      <c r="AB160" s="30"/>
      <c r="AC160" s="30"/>
      <c r="AD160" s="30"/>
      <c r="AE160" s="30"/>
      <c r="AR160" s="220" t="s">
        <v>502</v>
      </c>
      <c r="AT160" s="220" t="s">
        <v>232</v>
      </c>
      <c r="AU160" s="220" t="s">
        <v>88</v>
      </c>
      <c r="AY160" s="14" t="s">
        <v>218</v>
      </c>
      <c r="BE160" s="221">
        <f>IF(O160="základní",K160,0)</f>
        <v>0</v>
      </c>
      <c r="BF160" s="221">
        <f>IF(O160="snížená",K160,0)</f>
        <v>0</v>
      </c>
      <c r="BG160" s="221">
        <f>IF(O160="zákl. přenesená",K160,0)</f>
        <v>0</v>
      </c>
      <c r="BH160" s="221">
        <f>IF(O160="sníž. přenesená",K160,0)</f>
        <v>0</v>
      </c>
      <c r="BI160" s="221">
        <f>IF(O160="nulová",K160,0)</f>
        <v>0</v>
      </c>
      <c r="BJ160" s="14" t="s">
        <v>86</v>
      </c>
      <c r="BK160" s="221">
        <f>ROUND(P160*H160,2)</f>
        <v>0</v>
      </c>
      <c r="BL160" s="14" t="s">
        <v>502</v>
      </c>
      <c r="BM160" s="220" t="s">
        <v>842</v>
      </c>
    </row>
    <row r="161" spans="1:65" s="2" customFormat="1" ht="19.5">
      <c r="A161" s="30"/>
      <c r="B161" s="31"/>
      <c r="C161" s="32"/>
      <c r="D161" s="222" t="s">
        <v>226</v>
      </c>
      <c r="E161" s="32"/>
      <c r="F161" s="223" t="s">
        <v>778</v>
      </c>
      <c r="G161" s="32"/>
      <c r="H161" s="32"/>
      <c r="I161" s="120"/>
      <c r="J161" s="120"/>
      <c r="K161" s="32"/>
      <c r="L161" s="32"/>
      <c r="M161" s="35"/>
      <c r="N161" s="224"/>
      <c r="O161" s="225"/>
      <c r="P161" s="66"/>
      <c r="Q161" s="66"/>
      <c r="R161" s="66"/>
      <c r="S161" s="66"/>
      <c r="T161" s="66"/>
      <c r="U161" s="66"/>
      <c r="V161" s="66"/>
      <c r="W161" s="66"/>
      <c r="X161" s="66"/>
      <c r="Y161" s="67"/>
      <c r="Z161" s="30"/>
      <c r="AA161" s="30"/>
      <c r="AB161" s="30"/>
      <c r="AC161" s="30"/>
      <c r="AD161" s="30"/>
      <c r="AE161" s="30"/>
      <c r="AT161" s="14" t="s">
        <v>226</v>
      </c>
      <c r="AU161" s="14" t="s">
        <v>88</v>
      </c>
    </row>
    <row r="162" spans="1:65" s="2" customFormat="1" ht="21.75" customHeight="1">
      <c r="A162" s="30"/>
      <c r="B162" s="31"/>
      <c r="C162" s="226" t="s">
        <v>537</v>
      </c>
      <c r="D162" s="226" t="s">
        <v>232</v>
      </c>
      <c r="E162" s="227" t="s">
        <v>780</v>
      </c>
      <c r="F162" s="228" t="s">
        <v>781</v>
      </c>
      <c r="G162" s="229" t="s">
        <v>486</v>
      </c>
      <c r="H162" s="230">
        <v>6</v>
      </c>
      <c r="I162" s="231"/>
      <c r="J162" s="232"/>
      <c r="K162" s="233">
        <f>ROUND(P162*H162,2)</f>
        <v>0</v>
      </c>
      <c r="L162" s="228" t="s">
        <v>223</v>
      </c>
      <c r="M162" s="234"/>
      <c r="N162" s="235" t="s">
        <v>1</v>
      </c>
      <c r="O162" s="216" t="s">
        <v>41</v>
      </c>
      <c r="P162" s="217">
        <f>I162+J162</f>
        <v>0</v>
      </c>
      <c r="Q162" s="217">
        <f>ROUND(I162*H162,2)</f>
        <v>0</v>
      </c>
      <c r="R162" s="217">
        <f>ROUND(J162*H162,2)</f>
        <v>0</v>
      </c>
      <c r="S162" s="66"/>
      <c r="T162" s="218">
        <f>S162*H162</f>
        <v>0</v>
      </c>
      <c r="U162" s="218">
        <v>0</v>
      </c>
      <c r="V162" s="218">
        <f>U162*H162</f>
        <v>0</v>
      </c>
      <c r="W162" s="218">
        <v>0</v>
      </c>
      <c r="X162" s="218">
        <f>W162*H162</f>
        <v>0</v>
      </c>
      <c r="Y162" s="219" t="s">
        <v>1</v>
      </c>
      <c r="Z162" s="30"/>
      <c r="AA162" s="30"/>
      <c r="AB162" s="30"/>
      <c r="AC162" s="30"/>
      <c r="AD162" s="30"/>
      <c r="AE162" s="30"/>
      <c r="AR162" s="220" t="s">
        <v>502</v>
      </c>
      <c r="AT162" s="220" t="s">
        <v>232</v>
      </c>
      <c r="AU162" s="220" t="s">
        <v>88</v>
      </c>
      <c r="AY162" s="14" t="s">
        <v>218</v>
      </c>
      <c r="BE162" s="221">
        <f>IF(O162="základní",K162,0)</f>
        <v>0</v>
      </c>
      <c r="BF162" s="221">
        <f>IF(O162="snížená",K162,0)</f>
        <v>0</v>
      </c>
      <c r="BG162" s="221">
        <f>IF(O162="zákl. přenesená",K162,0)</f>
        <v>0</v>
      </c>
      <c r="BH162" s="221">
        <f>IF(O162="sníž. přenesená",K162,0)</f>
        <v>0</v>
      </c>
      <c r="BI162" s="221">
        <f>IF(O162="nulová",K162,0)</f>
        <v>0</v>
      </c>
      <c r="BJ162" s="14" t="s">
        <v>86</v>
      </c>
      <c r="BK162" s="221">
        <f>ROUND(P162*H162,2)</f>
        <v>0</v>
      </c>
      <c r="BL162" s="14" t="s">
        <v>502</v>
      </c>
      <c r="BM162" s="220" t="s">
        <v>843</v>
      </c>
    </row>
    <row r="163" spans="1:65" s="2" customFormat="1" ht="19.5">
      <c r="A163" s="30"/>
      <c r="B163" s="31"/>
      <c r="C163" s="32"/>
      <c r="D163" s="222" t="s">
        <v>226</v>
      </c>
      <c r="E163" s="32"/>
      <c r="F163" s="223" t="s">
        <v>781</v>
      </c>
      <c r="G163" s="32"/>
      <c r="H163" s="32"/>
      <c r="I163" s="120"/>
      <c r="J163" s="120"/>
      <c r="K163" s="32"/>
      <c r="L163" s="32"/>
      <c r="M163" s="35"/>
      <c r="N163" s="224"/>
      <c r="O163" s="225"/>
      <c r="P163" s="66"/>
      <c r="Q163" s="66"/>
      <c r="R163" s="66"/>
      <c r="S163" s="66"/>
      <c r="T163" s="66"/>
      <c r="U163" s="66"/>
      <c r="V163" s="66"/>
      <c r="W163" s="66"/>
      <c r="X163" s="66"/>
      <c r="Y163" s="67"/>
      <c r="Z163" s="30"/>
      <c r="AA163" s="30"/>
      <c r="AB163" s="30"/>
      <c r="AC163" s="30"/>
      <c r="AD163" s="30"/>
      <c r="AE163" s="30"/>
      <c r="AT163" s="14" t="s">
        <v>226</v>
      </c>
      <c r="AU163" s="14" t="s">
        <v>88</v>
      </c>
    </row>
    <row r="164" spans="1:65" s="12" customFormat="1" ht="25.9" customHeight="1">
      <c r="B164" s="193"/>
      <c r="C164" s="194"/>
      <c r="D164" s="195" t="s">
        <v>77</v>
      </c>
      <c r="E164" s="196" t="s">
        <v>276</v>
      </c>
      <c r="F164" s="196" t="s">
        <v>277</v>
      </c>
      <c r="G164" s="194"/>
      <c r="H164" s="194"/>
      <c r="I164" s="197"/>
      <c r="J164" s="197"/>
      <c r="K164" s="198">
        <f>BK164</f>
        <v>0</v>
      </c>
      <c r="L164" s="194"/>
      <c r="M164" s="199"/>
      <c r="N164" s="200"/>
      <c r="O164" s="201"/>
      <c r="P164" s="201"/>
      <c r="Q164" s="202">
        <f>SUM(Q165:Q175)</f>
        <v>0</v>
      </c>
      <c r="R164" s="202">
        <f>SUM(R165:R175)</f>
        <v>0</v>
      </c>
      <c r="S164" s="201"/>
      <c r="T164" s="203">
        <f>SUM(T165:T175)</f>
        <v>0</v>
      </c>
      <c r="U164" s="201"/>
      <c r="V164" s="203">
        <f>SUM(V165:V175)</f>
        <v>0</v>
      </c>
      <c r="W164" s="201"/>
      <c r="X164" s="203">
        <f>SUM(X165:X175)</f>
        <v>0</v>
      </c>
      <c r="Y164" s="204"/>
      <c r="AR164" s="205" t="s">
        <v>224</v>
      </c>
      <c r="AT164" s="206" t="s">
        <v>77</v>
      </c>
      <c r="AU164" s="206" t="s">
        <v>78</v>
      </c>
      <c r="AY164" s="205" t="s">
        <v>218</v>
      </c>
      <c r="BK164" s="207">
        <f>SUM(BK165:BK175)</f>
        <v>0</v>
      </c>
    </row>
    <row r="165" spans="1:65" s="2" customFormat="1" ht="21.75" customHeight="1">
      <c r="A165" s="30"/>
      <c r="B165" s="31"/>
      <c r="C165" s="208" t="s">
        <v>540</v>
      </c>
      <c r="D165" s="208" t="s">
        <v>219</v>
      </c>
      <c r="E165" s="209" t="s">
        <v>783</v>
      </c>
      <c r="F165" s="210" t="s">
        <v>784</v>
      </c>
      <c r="G165" s="211" t="s">
        <v>222</v>
      </c>
      <c r="H165" s="212">
        <v>1</v>
      </c>
      <c r="I165" s="213"/>
      <c r="J165" s="213"/>
      <c r="K165" s="214">
        <f>ROUND(P165*H165,2)</f>
        <v>0</v>
      </c>
      <c r="L165" s="210" t="s">
        <v>223</v>
      </c>
      <c r="M165" s="35"/>
      <c r="N165" s="215" t="s">
        <v>1</v>
      </c>
      <c r="O165" s="216" t="s">
        <v>41</v>
      </c>
      <c r="P165" s="217">
        <f>I165+J165</f>
        <v>0</v>
      </c>
      <c r="Q165" s="217">
        <f>ROUND(I165*H165,2)</f>
        <v>0</v>
      </c>
      <c r="R165" s="217">
        <f>ROUND(J165*H165,2)</f>
        <v>0</v>
      </c>
      <c r="S165" s="66"/>
      <c r="T165" s="218">
        <f>S165*H165</f>
        <v>0</v>
      </c>
      <c r="U165" s="218">
        <v>0</v>
      </c>
      <c r="V165" s="218">
        <f>U165*H165</f>
        <v>0</v>
      </c>
      <c r="W165" s="218">
        <v>0</v>
      </c>
      <c r="X165" s="218">
        <f>W165*H165</f>
        <v>0</v>
      </c>
      <c r="Y165" s="219" t="s">
        <v>1</v>
      </c>
      <c r="Z165" s="30"/>
      <c r="AA165" s="30"/>
      <c r="AB165" s="30"/>
      <c r="AC165" s="30"/>
      <c r="AD165" s="30"/>
      <c r="AE165" s="30"/>
      <c r="AR165" s="220" t="s">
        <v>281</v>
      </c>
      <c r="AT165" s="220" t="s">
        <v>219</v>
      </c>
      <c r="AU165" s="220" t="s">
        <v>86</v>
      </c>
      <c r="AY165" s="14" t="s">
        <v>218</v>
      </c>
      <c r="BE165" s="221">
        <f>IF(O165="základní",K165,0)</f>
        <v>0</v>
      </c>
      <c r="BF165" s="221">
        <f>IF(O165="snížená",K165,0)</f>
        <v>0</v>
      </c>
      <c r="BG165" s="221">
        <f>IF(O165="zákl. přenesená",K165,0)</f>
        <v>0</v>
      </c>
      <c r="BH165" s="221">
        <f>IF(O165="sníž. přenesená",K165,0)</f>
        <v>0</v>
      </c>
      <c r="BI165" s="221">
        <f>IF(O165="nulová",K165,0)</f>
        <v>0</v>
      </c>
      <c r="BJ165" s="14" t="s">
        <v>86</v>
      </c>
      <c r="BK165" s="221">
        <f>ROUND(P165*H165,2)</f>
        <v>0</v>
      </c>
      <c r="BL165" s="14" t="s">
        <v>281</v>
      </c>
      <c r="BM165" s="220" t="s">
        <v>844</v>
      </c>
    </row>
    <row r="166" spans="1:65" s="2" customFormat="1" ht="48.75">
      <c r="A166" s="30"/>
      <c r="B166" s="31"/>
      <c r="C166" s="32"/>
      <c r="D166" s="222" t="s">
        <v>226</v>
      </c>
      <c r="E166" s="32"/>
      <c r="F166" s="223" t="s">
        <v>786</v>
      </c>
      <c r="G166" s="32"/>
      <c r="H166" s="32"/>
      <c r="I166" s="120"/>
      <c r="J166" s="120"/>
      <c r="K166" s="32"/>
      <c r="L166" s="32"/>
      <c r="M166" s="35"/>
      <c r="N166" s="224"/>
      <c r="O166" s="225"/>
      <c r="P166" s="66"/>
      <c r="Q166" s="66"/>
      <c r="R166" s="66"/>
      <c r="S166" s="66"/>
      <c r="T166" s="66"/>
      <c r="U166" s="66"/>
      <c r="V166" s="66"/>
      <c r="W166" s="66"/>
      <c r="X166" s="66"/>
      <c r="Y166" s="67"/>
      <c r="Z166" s="30"/>
      <c r="AA166" s="30"/>
      <c r="AB166" s="30"/>
      <c r="AC166" s="30"/>
      <c r="AD166" s="30"/>
      <c r="AE166" s="30"/>
      <c r="AT166" s="14" t="s">
        <v>226</v>
      </c>
      <c r="AU166" s="14" t="s">
        <v>86</v>
      </c>
    </row>
    <row r="167" spans="1:65" s="2" customFormat="1" ht="21.75" customHeight="1">
      <c r="A167" s="30"/>
      <c r="B167" s="31"/>
      <c r="C167" s="208" t="s">
        <v>8</v>
      </c>
      <c r="D167" s="208" t="s">
        <v>219</v>
      </c>
      <c r="E167" s="209" t="s">
        <v>545</v>
      </c>
      <c r="F167" s="210" t="s">
        <v>546</v>
      </c>
      <c r="G167" s="211" t="s">
        <v>518</v>
      </c>
      <c r="H167" s="212">
        <v>8</v>
      </c>
      <c r="I167" s="213"/>
      <c r="J167" s="213"/>
      <c r="K167" s="214">
        <f>ROUND(P167*H167,2)</f>
        <v>0</v>
      </c>
      <c r="L167" s="210" t="s">
        <v>223</v>
      </c>
      <c r="M167" s="35"/>
      <c r="N167" s="215" t="s">
        <v>1</v>
      </c>
      <c r="O167" s="216" t="s">
        <v>41</v>
      </c>
      <c r="P167" s="217">
        <f>I167+J167</f>
        <v>0</v>
      </c>
      <c r="Q167" s="217">
        <f>ROUND(I167*H167,2)</f>
        <v>0</v>
      </c>
      <c r="R167" s="217">
        <f>ROUND(J167*H167,2)</f>
        <v>0</v>
      </c>
      <c r="S167" s="66"/>
      <c r="T167" s="218">
        <f>S167*H167</f>
        <v>0</v>
      </c>
      <c r="U167" s="218">
        <v>0</v>
      </c>
      <c r="V167" s="218">
        <f>U167*H167</f>
        <v>0</v>
      </c>
      <c r="W167" s="218">
        <v>0</v>
      </c>
      <c r="X167" s="218">
        <f>W167*H167</f>
        <v>0</v>
      </c>
      <c r="Y167" s="219" t="s">
        <v>1</v>
      </c>
      <c r="Z167" s="30"/>
      <c r="AA167" s="30"/>
      <c r="AB167" s="30"/>
      <c r="AC167" s="30"/>
      <c r="AD167" s="30"/>
      <c r="AE167" s="30"/>
      <c r="AR167" s="220" t="s">
        <v>281</v>
      </c>
      <c r="AT167" s="220" t="s">
        <v>219</v>
      </c>
      <c r="AU167" s="220" t="s">
        <v>86</v>
      </c>
      <c r="AY167" s="14" t="s">
        <v>218</v>
      </c>
      <c r="BE167" s="221">
        <f>IF(O167="základní",K167,0)</f>
        <v>0</v>
      </c>
      <c r="BF167" s="221">
        <f>IF(O167="snížená",K167,0)</f>
        <v>0</v>
      </c>
      <c r="BG167" s="221">
        <f>IF(O167="zákl. přenesená",K167,0)</f>
        <v>0</v>
      </c>
      <c r="BH167" s="221">
        <f>IF(O167="sníž. přenesená",K167,0)</f>
        <v>0</v>
      </c>
      <c r="BI167" s="221">
        <f>IF(O167="nulová",K167,0)</f>
        <v>0</v>
      </c>
      <c r="BJ167" s="14" t="s">
        <v>86</v>
      </c>
      <c r="BK167" s="221">
        <f>ROUND(P167*H167,2)</f>
        <v>0</v>
      </c>
      <c r="BL167" s="14" t="s">
        <v>281</v>
      </c>
      <c r="BM167" s="220" t="s">
        <v>845</v>
      </c>
    </row>
    <row r="168" spans="1:65" s="2" customFormat="1" ht="29.25">
      <c r="A168" s="30"/>
      <c r="B168" s="31"/>
      <c r="C168" s="32"/>
      <c r="D168" s="222" t="s">
        <v>226</v>
      </c>
      <c r="E168" s="32"/>
      <c r="F168" s="223" t="s">
        <v>548</v>
      </c>
      <c r="G168" s="32"/>
      <c r="H168" s="32"/>
      <c r="I168" s="120"/>
      <c r="J168" s="120"/>
      <c r="K168" s="32"/>
      <c r="L168" s="32"/>
      <c r="M168" s="35"/>
      <c r="N168" s="224"/>
      <c r="O168" s="225"/>
      <c r="P168" s="66"/>
      <c r="Q168" s="66"/>
      <c r="R168" s="66"/>
      <c r="S168" s="66"/>
      <c r="T168" s="66"/>
      <c r="U168" s="66"/>
      <c r="V168" s="66"/>
      <c r="W168" s="66"/>
      <c r="X168" s="66"/>
      <c r="Y168" s="67"/>
      <c r="Z168" s="30"/>
      <c r="AA168" s="30"/>
      <c r="AB168" s="30"/>
      <c r="AC168" s="30"/>
      <c r="AD168" s="30"/>
      <c r="AE168" s="30"/>
      <c r="AT168" s="14" t="s">
        <v>226</v>
      </c>
      <c r="AU168" s="14" t="s">
        <v>86</v>
      </c>
    </row>
    <row r="169" spans="1:65" s="2" customFormat="1" ht="21.75" customHeight="1">
      <c r="A169" s="30"/>
      <c r="B169" s="31"/>
      <c r="C169" s="208" t="s">
        <v>549</v>
      </c>
      <c r="D169" s="208" t="s">
        <v>219</v>
      </c>
      <c r="E169" s="209" t="s">
        <v>550</v>
      </c>
      <c r="F169" s="210" t="s">
        <v>551</v>
      </c>
      <c r="G169" s="211" t="s">
        <v>518</v>
      </c>
      <c r="H169" s="212">
        <v>12</v>
      </c>
      <c r="I169" s="213"/>
      <c r="J169" s="213"/>
      <c r="K169" s="214">
        <f>ROUND(P169*H169,2)</f>
        <v>0</v>
      </c>
      <c r="L169" s="210" t="s">
        <v>223</v>
      </c>
      <c r="M169" s="35"/>
      <c r="N169" s="215" t="s">
        <v>1</v>
      </c>
      <c r="O169" s="216" t="s">
        <v>41</v>
      </c>
      <c r="P169" s="217">
        <f>I169+J169</f>
        <v>0</v>
      </c>
      <c r="Q169" s="217">
        <f>ROUND(I169*H169,2)</f>
        <v>0</v>
      </c>
      <c r="R169" s="217">
        <f>ROUND(J169*H169,2)</f>
        <v>0</v>
      </c>
      <c r="S169" s="66"/>
      <c r="T169" s="218">
        <f>S169*H169</f>
        <v>0</v>
      </c>
      <c r="U169" s="218">
        <v>0</v>
      </c>
      <c r="V169" s="218">
        <f>U169*H169</f>
        <v>0</v>
      </c>
      <c r="W169" s="218">
        <v>0</v>
      </c>
      <c r="X169" s="218">
        <f>W169*H169</f>
        <v>0</v>
      </c>
      <c r="Y169" s="219" t="s">
        <v>1</v>
      </c>
      <c r="Z169" s="30"/>
      <c r="AA169" s="30"/>
      <c r="AB169" s="30"/>
      <c r="AC169" s="30"/>
      <c r="AD169" s="30"/>
      <c r="AE169" s="30"/>
      <c r="AR169" s="220" t="s">
        <v>281</v>
      </c>
      <c r="AT169" s="220" t="s">
        <v>219</v>
      </c>
      <c r="AU169" s="220" t="s">
        <v>86</v>
      </c>
      <c r="AY169" s="14" t="s">
        <v>218</v>
      </c>
      <c r="BE169" s="221">
        <f>IF(O169="základní",K169,0)</f>
        <v>0</v>
      </c>
      <c r="BF169" s="221">
        <f>IF(O169="snížená",K169,0)</f>
        <v>0</v>
      </c>
      <c r="BG169" s="221">
        <f>IF(O169="zákl. přenesená",K169,0)</f>
        <v>0</v>
      </c>
      <c r="BH169" s="221">
        <f>IF(O169="sníž. přenesená",K169,0)</f>
        <v>0</v>
      </c>
      <c r="BI169" s="221">
        <f>IF(O169="nulová",K169,0)</f>
        <v>0</v>
      </c>
      <c r="BJ169" s="14" t="s">
        <v>86</v>
      </c>
      <c r="BK169" s="221">
        <f>ROUND(P169*H169,2)</f>
        <v>0</v>
      </c>
      <c r="BL169" s="14" t="s">
        <v>281</v>
      </c>
      <c r="BM169" s="220" t="s">
        <v>846</v>
      </c>
    </row>
    <row r="170" spans="1:65" s="2" customFormat="1" ht="48.75">
      <c r="A170" s="30"/>
      <c r="B170" s="31"/>
      <c r="C170" s="32"/>
      <c r="D170" s="222" t="s">
        <v>226</v>
      </c>
      <c r="E170" s="32"/>
      <c r="F170" s="223" t="s">
        <v>553</v>
      </c>
      <c r="G170" s="32"/>
      <c r="H170" s="32"/>
      <c r="I170" s="120"/>
      <c r="J170" s="120"/>
      <c r="K170" s="32"/>
      <c r="L170" s="32"/>
      <c r="M170" s="35"/>
      <c r="N170" s="224"/>
      <c r="O170" s="225"/>
      <c r="P170" s="66"/>
      <c r="Q170" s="66"/>
      <c r="R170" s="66"/>
      <c r="S170" s="66"/>
      <c r="T170" s="66"/>
      <c r="U170" s="66"/>
      <c r="V170" s="66"/>
      <c r="W170" s="66"/>
      <c r="X170" s="66"/>
      <c r="Y170" s="67"/>
      <c r="Z170" s="30"/>
      <c r="AA170" s="30"/>
      <c r="AB170" s="30"/>
      <c r="AC170" s="30"/>
      <c r="AD170" s="30"/>
      <c r="AE170" s="30"/>
      <c r="AT170" s="14" t="s">
        <v>226</v>
      </c>
      <c r="AU170" s="14" t="s">
        <v>86</v>
      </c>
    </row>
    <row r="171" spans="1:65" s="2" customFormat="1" ht="21.75" customHeight="1">
      <c r="A171" s="30"/>
      <c r="B171" s="31"/>
      <c r="C171" s="208" t="s">
        <v>554</v>
      </c>
      <c r="D171" s="208" t="s">
        <v>219</v>
      </c>
      <c r="E171" s="209" t="s">
        <v>555</v>
      </c>
      <c r="F171" s="210" t="s">
        <v>556</v>
      </c>
      <c r="G171" s="211" t="s">
        <v>518</v>
      </c>
      <c r="H171" s="212">
        <v>4</v>
      </c>
      <c r="I171" s="213"/>
      <c r="J171" s="213"/>
      <c r="K171" s="214">
        <f>ROUND(P171*H171,2)</f>
        <v>0</v>
      </c>
      <c r="L171" s="210" t="s">
        <v>223</v>
      </c>
      <c r="M171" s="35"/>
      <c r="N171" s="215" t="s">
        <v>1</v>
      </c>
      <c r="O171" s="216" t="s">
        <v>41</v>
      </c>
      <c r="P171" s="217">
        <f>I171+J171</f>
        <v>0</v>
      </c>
      <c r="Q171" s="217">
        <f>ROUND(I171*H171,2)</f>
        <v>0</v>
      </c>
      <c r="R171" s="217">
        <f>ROUND(J171*H171,2)</f>
        <v>0</v>
      </c>
      <c r="S171" s="66"/>
      <c r="T171" s="218">
        <f>S171*H171</f>
        <v>0</v>
      </c>
      <c r="U171" s="218">
        <v>0</v>
      </c>
      <c r="V171" s="218">
        <f>U171*H171</f>
        <v>0</v>
      </c>
      <c r="W171" s="218">
        <v>0</v>
      </c>
      <c r="X171" s="218">
        <f>W171*H171</f>
        <v>0</v>
      </c>
      <c r="Y171" s="219" t="s">
        <v>1</v>
      </c>
      <c r="Z171" s="30"/>
      <c r="AA171" s="30"/>
      <c r="AB171" s="30"/>
      <c r="AC171" s="30"/>
      <c r="AD171" s="30"/>
      <c r="AE171" s="30"/>
      <c r="AR171" s="220" t="s">
        <v>281</v>
      </c>
      <c r="AT171" s="220" t="s">
        <v>219</v>
      </c>
      <c r="AU171" s="220" t="s">
        <v>86</v>
      </c>
      <c r="AY171" s="14" t="s">
        <v>218</v>
      </c>
      <c r="BE171" s="221">
        <f>IF(O171="základní",K171,0)</f>
        <v>0</v>
      </c>
      <c r="BF171" s="221">
        <f>IF(O171="snížená",K171,0)</f>
        <v>0</v>
      </c>
      <c r="BG171" s="221">
        <f>IF(O171="zákl. přenesená",K171,0)</f>
        <v>0</v>
      </c>
      <c r="BH171" s="221">
        <f>IF(O171="sníž. přenesená",K171,0)</f>
        <v>0</v>
      </c>
      <c r="BI171" s="221">
        <f>IF(O171="nulová",K171,0)</f>
        <v>0</v>
      </c>
      <c r="BJ171" s="14" t="s">
        <v>86</v>
      </c>
      <c r="BK171" s="221">
        <f>ROUND(P171*H171,2)</f>
        <v>0</v>
      </c>
      <c r="BL171" s="14" t="s">
        <v>281</v>
      </c>
      <c r="BM171" s="220" t="s">
        <v>847</v>
      </c>
    </row>
    <row r="172" spans="1:65" s="2" customFormat="1" ht="19.5">
      <c r="A172" s="30"/>
      <c r="B172" s="31"/>
      <c r="C172" s="32"/>
      <c r="D172" s="222" t="s">
        <v>226</v>
      </c>
      <c r="E172" s="32"/>
      <c r="F172" s="223" t="s">
        <v>558</v>
      </c>
      <c r="G172" s="32"/>
      <c r="H172" s="32"/>
      <c r="I172" s="120"/>
      <c r="J172" s="120"/>
      <c r="K172" s="32"/>
      <c r="L172" s="32"/>
      <c r="M172" s="35"/>
      <c r="N172" s="224"/>
      <c r="O172" s="225"/>
      <c r="P172" s="66"/>
      <c r="Q172" s="66"/>
      <c r="R172" s="66"/>
      <c r="S172" s="66"/>
      <c r="T172" s="66"/>
      <c r="U172" s="66"/>
      <c r="V172" s="66"/>
      <c r="W172" s="66"/>
      <c r="X172" s="66"/>
      <c r="Y172" s="67"/>
      <c r="Z172" s="30"/>
      <c r="AA172" s="30"/>
      <c r="AB172" s="30"/>
      <c r="AC172" s="30"/>
      <c r="AD172" s="30"/>
      <c r="AE172" s="30"/>
      <c r="AT172" s="14" t="s">
        <v>226</v>
      </c>
      <c r="AU172" s="14" t="s">
        <v>86</v>
      </c>
    </row>
    <row r="173" spans="1:65" s="2" customFormat="1" ht="55.5" customHeight="1">
      <c r="A173" s="30"/>
      <c r="B173" s="31"/>
      <c r="C173" s="208" t="s">
        <v>559</v>
      </c>
      <c r="D173" s="208" t="s">
        <v>219</v>
      </c>
      <c r="E173" s="209" t="s">
        <v>335</v>
      </c>
      <c r="F173" s="210" t="s">
        <v>790</v>
      </c>
      <c r="G173" s="211" t="s">
        <v>222</v>
      </c>
      <c r="H173" s="212">
        <v>1</v>
      </c>
      <c r="I173" s="213"/>
      <c r="J173" s="213"/>
      <c r="K173" s="214">
        <f>ROUND(P173*H173,2)</f>
        <v>0</v>
      </c>
      <c r="L173" s="210" t="s">
        <v>223</v>
      </c>
      <c r="M173" s="35"/>
      <c r="N173" s="215" t="s">
        <v>1</v>
      </c>
      <c r="O173" s="216" t="s">
        <v>41</v>
      </c>
      <c r="P173" s="217">
        <f>I173+J173</f>
        <v>0</v>
      </c>
      <c r="Q173" s="217">
        <f>ROUND(I173*H173,2)</f>
        <v>0</v>
      </c>
      <c r="R173" s="217">
        <f>ROUND(J173*H173,2)</f>
        <v>0</v>
      </c>
      <c r="S173" s="66"/>
      <c r="T173" s="218">
        <f>S173*H173</f>
        <v>0</v>
      </c>
      <c r="U173" s="218">
        <v>0</v>
      </c>
      <c r="V173" s="218">
        <f>U173*H173</f>
        <v>0</v>
      </c>
      <c r="W173" s="218">
        <v>0</v>
      </c>
      <c r="X173" s="218">
        <f>W173*H173</f>
        <v>0</v>
      </c>
      <c r="Y173" s="219" t="s">
        <v>1</v>
      </c>
      <c r="Z173" s="30"/>
      <c r="AA173" s="30"/>
      <c r="AB173" s="30"/>
      <c r="AC173" s="30"/>
      <c r="AD173" s="30"/>
      <c r="AE173" s="30"/>
      <c r="AR173" s="220" t="s">
        <v>281</v>
      </c>
      <c r="AT173" s="220" t="s">
        <v>219</v>
      </c>
      <c r="AU173" s="220" t="s">
        <v>86</v>
      </c>
      <c r="AY173" s="14" t="s">
        <v>218</v>
      </c>
      <c r="BE173" s="221">
        <f>IF(O173="základní",K173,0)</f>
        <v>0</v>
      </c>
      <c r="BF173" s="221">
        <f>IF(O173="snížená",K173,0)</f>
        <v>0</v>
      </c>
      <c r="BG173" s="221">
        <f>IF(O173="zákl. přenesená",K173,0)</f>
        <v>0</v>
      </c>
      <c r="BH173" s="221">
        <f>IF(O173="sníž. přenesená",K173,0)</f>
        <v>0</v>
      </c>
      <c r="BI173" s="221">
        <f>IF(O173="nulová",K173,0)</f>
        <v>0</v>
      </c>
      <c r="BJ173" s="14" t="s">
        <v>86</v>
      </c>
      <c r="BK173" s="221">
        <f>ROUND(P173*H173,2)</f>
        <v>0</v>
      </c>
      <c r="BL173" s="14" t="s">
        <v>281</v>
      </c>
      <c r="BM173" s="220" t="s">
        <v>848</v>
      </c>
    </row>
    <row r="174" spans="1:65" s="2" customFormat="1" ht="136.5">
      <c r="A174" s="30"/>
      <c r="B174" s="31"/>
      <c r="C174" s="32"/>
      <c r="D174" s="222" t="s">
        <v>226</v>
      </c>
      <c r="E174" s="32"/>
      <c r="F174" s="223" t="s">
        <v>792</v>
      </c>
      <c r="G174" s="32"/>
      <c r="H174" s="32"/>
      <c r="I174" s="120"/>
      <c r="J174" s="120"/>
      <c r="K174" s="32"/>
      <c r="L174" s="32"/>
      <c r="M174" s="35"/>
      <c r="N174" s="224"/>
      <c r="O174" s="225"/>
      <c r="P174" s="66"/>
      <c r="Q174" s="66"/>
      <c r="R174" s="66"/>
      <c r="S174" s="66"/>
      <c r="T174" s="66"/>
      <c r="U174" s="66"/>
      <c r="V174" s="66"/>
      <c r="W174" s="66"/>
      <c r="X174" s="66"/>
      <c r="Y174" s="67"/>
      <c r="Z174" s="30"/>
      <c r="AA174" s="30"/>
      <c r="AB174" s="30"/>
      <c r="AC174" s="30"/>
      <c r="AD174" s="30"/>
      <c r="AE174" s="30"/>
      <c r="AT174" s="14" t="s">
        <v>226</v>
      </c>
      <c r="AU174" s="14" t="s">
        <v>86</v>
      </c>
    </row>
    <row r="175" spans="1:65" s="2" customFormat="1" ht="19.5">
      <c r="A175" s="30"/>
      <c r="B175" s="31"/>
      <c r="C175" s="32"/>
      <c r="D175" s="222" t="s">
        <v>237</v>
      </c>
      <c r="E175" s="32"/>
      <c r="F175" s="236" t="s">
        <v>569</v>
      </c>
      <c r="G175" s="32"/>
      <c r="H175" s="32"/>
      <c r="I175" s="120"/>
      <c r="J175" s="120"/>
      <c r="K175" s="32"/>
      <c r="L175" s="32"/>
      <c r="M175" s="35"/>
      <c r="N175" s="239"/>
      <c r="O175" s="240"/>
      <c r="P175" s="241"/>
      <c r="Q175" s="241"/>
      <c r="R175" s="241"/>
      <c r="S175" s="241"/>
      <c r="T175" s="241"/>
      <c r="U175" s="241"/>
      <c r="V175" s="241"/>
      <c r="W175" s="241"/>
      <c r="X175" s="241"/>
      <c r="Y175" s="242"/>
      <c r="Z175" s="30"/>
      <c r="AA175" s="30"/>
      <c r="AB175" s="30"/>
      <c r="AC175" s="30"/>
      <c r="AD175" s="30"/>
      <c r="AE175" s="30"/>
      <c r="AT175" s="14" t="s">
        <v>237</v>
      </c>
      <c r="AU175" s="14" t="s">
        <v>86</v>
      </c>
    </row>
    <row r="176" spans="1:65" s="2" customFormat="1" ht="6.95" customHeight="1">
      <c r="A176" s="30"/>
      <c r="B176" s="50"/>
      <c r="C176" s="51"/>
      <c r="D176" s="51"/>
      <c r="E176" s="51"/>
      <c r="F176" s="51"/>
      <c r="G176" s="51"/>
      <c r="H176" s="51"/>
      <c r="I176" s="157"/>
      <c r="J176" s="157"/>
      <c r="K176" s="51"/>
      <c r="L176" s="51"/>
      <c r="M176" s="35"/>
      <c r="N176" s="30"/>
      <c r="P176" s="30"/>
      <c r="Q176" s="30"/>
      <c r="R176" s="30"/>
      <c r="S176" s="30"/>
      <c r="T176" s="30"/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</row>
  </sheetData>
  <sheetProtection algorithmName="SHA-512" hashValue="fhV7bT0iT6TM33NRlKl8byYPVaMcjtlzlIY3P3kEILIE9HWKu7V8DBapL3UxQ+lminYXwgulDFbftKS5TojeJA==" saltValue="/GzLmQ2QD/hoS6q8NODpeRXx4GcWRc/Qot7tq/3ZqemtUCt/rjhEUpzZzqkqgqrb3zFKKbNfcswNog1+znzBmA==" spinCount="100000" sheet="1" objects="1" scenarios="1" formatColumns="0" formatRows="0" autoFilter="0"/>
  <autoFilter ref="C122:L175"/>
  <mergeCells count="12">
    <mergeCell ref="E115:H115"/>
    <mergeCell ref="M2:Z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6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13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3"/>
      <c r="J2" s="113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T2" s="14" t="s">
        <v>155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6"/>
      <c r="J3" s="116"/>
      <c r="K3" s="115"/>
      <c r="L3" s="115"/>
      <c r="M3" s="17"/>
      <c r="AT3" s="14" t="s">
        <v>88</v>
      </c>
    </row>
    <row r="4" spans="1:46" s="1" customFormat="1" ht="24.95" customHeight="1">
      <c r="B4" s="17"/>
      <c r="D4" s="117" t="s">
        <v>180</v>
      </c>
      <c r="I4" s="113"/>
      <c r="J4" s="113"/>
      <c r="M4" s="17"/>
      <c r="N4" s="118" t="s">
        <v>11</v>
      </c>
      <c r="AT4" s="14" t="s">
        <v>4</v>
      </c>
    </row>
    <row r="5" spans="1:46" s="1" customFormat="1" ht="6.95" customHeight="1">
      <c r="B5" s="17"/>
      <c r="I5" s="113"/>
      <c r="J5" s="113"/>
      <c r="M5" s="17"/>
    </row>
    <row r="6" spans="1:46" s="1" customFormat="1" ht="12" customHeight="1">
      <c r="B6" s="17"/>
      <c r="D6" s="119" t="s">
        <v>17</v>
      </c>
      <c r="I6" s="113"/>
      <c r="J6" s="113"/>
      <c r="M6" s="17"/>
    </row>
    <row r="7" spans="1:46" s="1" customFormat="1" ht="16.5" customHeight="1">
      <c r="B7" s="17"/>
      <c r="E7" s="289" t="str">
        <f>'Rekapitulace stavby'!K6</f>
        <v>Údržba, opravy a odstraňování závad u SEE 2020</v>
      </c>
      <c r="F7" s="290"/>
      <c r="G7" s="290"/>
      <c r="H7" s="290"/>
      <c r="I7" s="113"/>
      <c r="J7" s="113"/>
      <c r="M7" s="17"/>
    </row>
    <row r="8" spans="1:46" s="1" customFormat="1" ht="12" customHeight="1">
      <c r="B8" s="17"/>
      <c r="D8" s="119" t="s">
        <v>181</v>
      </c>
      <c r="I8" s="113"/>
      <c r="J8" s="113"/>
      <c r="M8" s="17"/>
    </row>
    <row r="9" spans="1:46" s="2" customFormat="1" ht="16.5" customHeight="1">
      <c r="A9" s="30"/>
      <c r="B9" s="35"/>
      <c r="C9" s="30"/>
      <c r="D9" s="30"/>
      <c r="E9" s="289" t="s">
        <v>725</v>
      </c>
      <c r="F9" s="292"/>
      <c r="G9" s="292"/>
      <c r="H9" s="292"/>
      <c r="I9" s="120"/>
      <c r="J9" s="120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19" t="s">
        <v>341</v>
      </c>
      <c r="E10" s="30"/>
      <c r="F10" s="30"/>
      <c r="G10" s="30"/>
      <c r="H10" s="30"/>
      <c r="I10" s="120"/>
      <c r="J10" s="120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5"/>
      <c r="C11" s="30"/>
      <c r="D11" s="30"/>
      <c r="E11" s="291" t="s">
        <v>849</v>
      </c>
      <c r="F11" s="292"/>
      <c r="G11" s="292"/>
      <c r="H11" s="292"/>
      <c r="I11" s="120"/>
      <c r="J11" s="120"/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5"/>
      <c r="C12" s="30"/>
      <c r="D12" s="30"/>
      <c r="E12" s="30"/>
      <c r="F12" s="30"/>
      <c r="G12" s="30"/>
      <c r="H12" s="30"/>
      <c r="I12" s="120"/>
      <c r="J12" s="120"/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5"/>
      <c r="C13" s="30"/>
      <c r="D13" s="119" t="s">
        <v>19</v>
      </c>
      <c r="E13" s="30"/>
      <c r="F13" s="108" t="s">
        <v>1</v>
      </c>
      <c r="G13" s="30"/>
      <c r="H13" s="30"/>
      <c r="I13" s="121" t="s">
        <v>20</v>
      </c>
      <c r="J13" s="122" t="s">
        <v>1</v>
      </c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9" t="s">
        <v>21</v>
      </c>
      <c r="E14" s="30"/>
      <c r="F14" s="108" t="s">
        <v>22</v>
      </c>
      <c r="G14" s="30"/>
      <c r="H14" s="30"/>
      <c r="I14" s="121" t="s">
        <v>23</v>
      </c>
      <c r="J14" s="123">
        <f>'Rekapitulace stavby'!AN8</f>
        <v>0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5"/>
      <c r="C15" s="30"/>
      <c r="D15" s="30"/>
      <c r="E15" s="30"/>
      <c r="F15" s="30"/>
      <c r="G15" s="30"/>
      <c r="H15" s="30"/>
      <c r="I15" s="120"/>
      <c r="J15" s="120"/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5"/>
      <c r="C16" s="30"/>
      <c r="D16" s="119" t="s">
        <v>24</v>
      </c>
      <c r="E16" s="30"/>
      <c r="F16" s="30"/>
      <c r="G16" s="30"/>
      <c r="H16" s="30"/>
      <c r="I16" s="121" t="s">
        <v>25</v>
      </c>
      <c r="J16" s="122" t="str">
        <f>IF('Rekapitulace stavby'!AN10="","",'Rekapitulace stavby'!AN10)</f>
        <v>70994234</v>
      </c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5"/>
      <c r="C17" s="30"/>
      <c r="D17" s="30"/>
      <c r="E17" s="108" t="str">
        <f>IF('Rekapitulace stavby'!E11="","",'Rekapitulace stavby'!E11)</f>
        <v>Správa železnic, státní organizace</v>
      </c>
      <c r="F17" s="30"/>
      <c r="G17" s="30"/>
      <c r="H17" s="30"/>
      <c r="I17" s="121" t="s">
        <v>28</v>
      </c>
      <c r="J17" s="122" t="str">
        <f>IF('Rekapitulace stavby'!AN11="","",'Rekapitulace stavby'!AN11)</f>
        <v>CZ70994234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5"/>
      <c r="C18" s="30"/>
      <c r="D18" s="30"/>
      <c r="E18" s="30"/>
      <c r="F18" s="30"/>
      <c r="G18" s="30"/>
      <c r="H18" s="30"/>
      <c r="I18" s="120"/>
      <c r="J18" s="120"/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5"/>
      <c r="C19" s="30"/>
      <c r="D19" s="119" t="s">
        <v>30</v>
      </c>
      <c r="E19" s="30"/>
      <c r="F19" s="30"/>
      <c r="G19" s="30"/>
      <c r="H19" s="30"/>
      <c r="I19" s="121" t="s">
        <v>25</v>
      </c>
      <c r="J19" s="27" t="str">
        <f>'Rekapitulace stavby'!AN13</f>
        <v>Vyplň údaj</v>
      </c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5"/>
      <c r="C20" s="30"/>
      <c r="D20" s="30"/>
      <c r="E20" s="293" t="str">
        <f>'Rekapitulace stavby'!E14</f>
        <v>Vyplň údaj</v>
      </c>
      <c r="F20" s="294"/>
      <c r="G20" s="294"/>
      <c r="H20" s="294"/>
      <c r="I20" s="121" t="s">
        <v>28</v>
      </c>
      <c r="J20" s="27" t="str">
        <f>'Rekapitulace stavby'!AN14</f>
        <v>Vyplň údaj</v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5"/>
      <c r="C21" s="30"/>
      <c r="D21" s="30"/>
      <c r="E21" s="30"/>
      <c r="F21" s="30"/>
      <c r="G21" s="30"/>
      <c r="H21" s="30"/>
      <c r="I21" s="120"/>
      <c r="J21" s="120"/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5"/>
      <c r="C22" s="30"/>
      <c r="D22" s="119" t="s">
        <v>32</v>
      </c>
      <c r="E22" s="30"/>
      <c r="F22" s="30"/>
      <c r="G22" s="30"/>
      <c r="H22" s="30"/>
      <c r="I22" s="121" t="s">
        <v>25</v>
      </c>
      <c r="J22" s="122" t="str">
        <f>IF('Rekapitulace stavby'!AN16="","",'Rekapitulace stavby'!AN16)</f>
        <v/>
      </c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5"/>
      <c r="C23" s="30"/>
      <c r="D23" s="30"/>
      <c r="E23" s="108" t="str">
        <f>IF('Rekapitulace stavby'!E17="","",'Rekapitulace stavby'!E17)</f>
        <v xml:space="preserve"> </v>
      </c>
      <c r="F23" s="30"/>
      <c r="G23" s="30"/>
      <c r="H23" s="30"/>
      <c r="I23" s="121" t="s">
        <v>28</v>
      </c>
      <c r="J23" s="122" t="str">
        <f>IF('Rekapitulace stavby'!AN17="","",'Rekapitulace stavby'!AN17)</f>
        <v/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5"/>
      <c r="C24" s="30"/>
      <c r="D24" s="30"/>
      <c r="E24" s="30"/>
      <c r="F24" s="30"/>
      <c r="G24" s="30"/>
      <c r="H24" s="30"/>
      <c r="I24" s="120"/>
      <c r="J24" s="120"/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5"/>
      <c r="C25" s="30"/>
      <c r="D25" s="119" t="s">
        <v>34</v>
      </c>
      <c r="E25" s="30"/>
      <c r="F25" s="30"/>
      <c r="G25" s="30"/>
      <c r="H25" s="30"/>
      <c r="I25" s="121" t="s">
        <v>25</v>
      </c>
      <c r="J25" s="122" t="str">
        <f>IF('Rekapitulace stavby'!AN19="","",'Rekapitulace stavby'!AN19)</f>
        <v/>
      </c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5"/>
      <c r="C26" s="30"/>
      <c r="D26" s="30"/>
      <c r="E26" s="108" t="str">
        <f>IF('Rekapitulace stavby'!E20="","",'Rekapitulace stavby'!E20)</f>
        <v xml:space="preserve"> </v>
      </c>
      <c r="F26" s="30"/>
      <c r="G26" s="30"/>
      <c r="H26" s="30"/>
      <c r="I26" s="121" t="s">
        <v>28</v>
      </c>
      <c r="J26" s="122" t="str">
        <f>IF('Rekapitulace stavby'!AN20="","",'Rekapitulace stavby'!AN20)</f>
        <v/>
      </c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30"/>
      <c r="E27" s="30"/>
      <c r="F27" s="30"/>
      <c r="G27" s="30"/>
      <c r="H27" s="30"/>
      <c r="I27" s="120"/>
      <c r="J27" s="120"/>
      <c r="K27" s="30"/>
      <c r="L27" s="30"/>
      <c r="M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5"/>
      <c r="C28" s="30"/>
      <c r="D28" s="119" t="s">
        <v>35</v>
      </c>
      <c r="E28" s="30"/>
      <c r="F28" s="30"/>
      <c r="G28" s="30"/>
      <c r="H28" s="30"/>
      <c r="I28" s="120"/>
      <c r="J28" s="120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124"/>
      <c r="B29" s="125"/>
      <c r="C29" s="124"/>
      <c r="D29" s="124"/>
      <c r="E29" s="295" t="s">
        <v>1</v>
      </c>
      <c r="F29" s="295"/>
      <c r="G29" s="295"/>
      <c r="H29" s="295"/>
      <c r="I29" s="126"/>
      <c r="J29" s="126"/>
      <c r="K29" s="124"/>
      <c r="L29" s="124"/>
      <c r="M29" s="127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pans="1:31" s="2" customFormat="1" ht="6.95" customHeight="1">
      <c r="A30" s="30"/>
      <c r="B30" s="35"/>
      <c r="C30" s="30"/>
      <c r="D30" s="30"/>
      <c r="E30" s="30"/>
      <c r="F30" s="30"/>
      <c r="G30" s="30"/>
      <c r="H30" s="30"/>
      <c r="I30" s="120"/>
      <c r="J30" s="120"/>
      <c r="K30" s="30"/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28"/>
      <c r="E31" s="128"/>
      <c r="F31" s="128"/>
      <c r="G31" s="128"/>
      <c r="H31" s="128"/>
      <c r="I31" s="129"/>
      <c r="J31" s="129"/>
      <c r="K31" s="128"/>
      <c r="L31" s="128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2.75">
      <c r="A32" s="30"/>
      <c r="B32" s="35"/>
      <c r="C32" s="30"/>
      <c r="D32" s="30"/>
      <c r="E32" s="119" t="s">
        <v>183</v>
      </c>
      <c r="F32" s="30"/>
      <c r="G32" s="30"/>
      <c r="H32" s="30"/>
      <c r="I32" s="120"/>
      <c r="J32" s="120"/>
      <c r="K32" s="130">
        <f>I98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2.75">
      <c r="A33" s="30"/>
      <c r="B33" s="35"/>
      <c r="C33" s="30"/>
      <c r="D33" s="30"/>
      <c r="E33" s="119" t="s">
        <v>184</v>
      </c>
      <c r="F33" s="30"/>
      <c r="G33" s="30"/>
      <c r="H33" s="30"/>
      <c r="I33" s="120"/>
      <c r="J33" s="120"/>
      <c r="K33" s="130">
        <f>J98</f>
        <v>0</v>
      </c>
      <c r="L33" s="30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25.35" customHeight="1">
      <c r="A34" s="30"/>
      <c r="B34" s="35"/>
      <c r="C34" s="30"/>
      <c r="D34" s="131" t="s">
        <v>36</v>
      </c>
      <c r="E34" s="30"/>
      <c r="F34" s="30"/>
      <c r="G34" s="30"/>
      <c r="H34" s="30"/>
      <c r="I34" s="120"/>
      <c r="J34" s="120"/>
      <c r="K34" s="132">
        <f>ROUND(K123, 2)</f>
        <v>0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6.95" customHeight="1">
      <c r="A35" s="30"/>
      <c r="B35" s="35"/>
      <c r="C35" s="30"/>
      <c r="D35" s="128"/>
      <c r="E35" s="128"/>
      <c r="F35" s="128"/>
      <c r="G35" s="128"/>
      <c r="H35" s="128"/>
      <c r="I35" s="129"/>
      <c r="J35" s="129"/>
      <c r="K35" s="128"/>
      <c r="L35" s="128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30"/>
      <c r="F36" s="133" t="s">
        <v>38</v>
      </c>
      <c r="G36" s="30"/>
      <c r="H36" s="30"/>
      <c r="I36" s="134" t="s">
        <v>37</v>
      </c>
      <c r="J36" s="120"/>
      <c r="K36" s="133" t="s">
        <v>39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customHeight="1">
      <c r="A37" s="30"/>
      <c r="B37" s="35"/>
      <c r="C37" s="30"/>
      <c r="D37" s="135" t="s">
        <v>40</v>
      </c>
      <c r="E37" s="119" t="s">
        <v>41</v>
      </c>
      <c r="F37" s="130">
        <f>ROUND((SUM(BE123:BE175)),  2)</f>
        <v>0</v>
      </c>
      <c r="G37" s="30"/>
      <c r="H37" s="30"/>
      <c r="I37" s="136">
        <v>0.21</v>
      </c>
      <c r="J37" s="120"/>
      <c r="K37" s="130">
        <f>ROUND(((SUM(BE123:BE175))*I37),  2)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5"/>
      <c r="C38" s="30"/>
      <c r="D38" s="30"/>
      <c r="E38" s="119" t="s">
        <v>42</v>
      </c>
      <c r="F38" s="130">
        <f>ROUND((SUM(BF123:BF175)),  2)</f>
        <v>0</v>
      </c>
      <c r="G38" s="30"/>
      <c r="H38" s="30"/>
      <c r="I38" s="136">
        <v>0.15</v>
      </c>
      <c r="J38" s="120"/>
      <c r="K38" s="130">
        <f>ROUND(((SUM(BF123:BF175))*I38),  2)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9" t="s">
        <v>43</v>
      </c>
      <c r="F39" s="130">
        <f>ROUND((SUM(BG123:BG175)),  2)</f>
        <v>0</v>
      </c>
      <c r="G39" s="30"/>
      <c r="H39" s="30"/>
      <c r="I39" s="136">
        <v>0.21</v>
      </c>
      <c r="J39" s="120"/>
      <c r="K39" s="130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5"/>
      <c r="C40" s="30"/>
      <c r="D40" s="30"/>
      <c r="E40" s="119" t="s">
        <v>44</v>
      </c>
      <c r="F40" s="130">
        <f>ROUND((SUM(BH123:BH175)),  2)</f>
        <v>0</v>
      </c>
      <c r="G40" s="30"/>
      <c r="H40" s="30"/>
      <c r="I40" s="136">
        <v>0.15</v>
      </c>
      <c r="J40" s="120"/>
      <c r="K40" s="130">
        <f>0</f>
        <v>0</v>
      </c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14.45" hidden="1" customHeight="1">
      <c r="A41" s="30"/>
      <c r="B41" s="35"/>
      <c r="C41" s="30"/>
      <c r="D41" s="30"/>
      <c r="E41" s="119" t="s">
        <v>45</v>
      </c>
      <c r="F41" s="130">
        <f>ROUND((SUM(BI123:BI175)),  2)</f>
        <v>0</v>
      </c>
      <c r="G41" s="30"/>
      <c r="H41" s="30"/>
      <c r="I41" s="136">
        <v>0</v>
      </c>
      <c r="J41" s="120"/>
      <c r="K41" s="130">
        <f>0</f>
        <v>0</v>
      </c>
      <c r="L41" s="30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6.95" customHeight="1">
      <c r="A42" s="30"/>
      <c r="B42" s="35"/>
      <c r="C42" s="30"/>
      <c r="D42" s="30"/>
      <c r="E42" s="30"/>
      <c r="F42" s="30"/>
      <c r="G42" s="30"/>
      <c r="H42" s="30"/>
      <c r="I42" s="120"/>
      <c r="J42" s="120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2" customFormat="1" ht="25.35" customHeight="1">
      <c r="A43" s="30"/>
      <c r="B43" s="35"/>
      <c r="C43" s="137"/>
      <c r="D43" s="138" t="s">
        <v>46</v>
      </c>
      <c r="E43" s="139"/>
      <c r="F43" s="139"/>
      <c r="G43" s="140" t="s">
        <v>47</v>
      </c>
      <c r="H43" s="141" t="s">
        <v>48</v>
      </c>
      <c r="I43" s="142"/>
      <c r="J43" s="142"/>
      <c r="K43" s="143">
        <f>SUM(K34:K41)</f>
        <v>0</v>
      </c>
      <c r="L43" s="144"/>
      <c r="M43" s="47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2" customFormat="1" ht="14.45" customHeight="1">
      <c r="A44" s="30"/>
      <c r="B44" s="35"/>
      <c r="C44" s="30"/>
      <c r="D44" s="30"/>
      <c r="E44" s="30"/>
      <c r="F44" s="30"/>
      <c r="G44" s="30"/>
      <c r="H44" s="30"/>
      <c r="I44" s="120"/>
      <c r="J44" s="120"/>
      <c r="K44" s="30"/>
      <c r="L44" s="30"/>
      <c r="M44" s="47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1" customFormat="1" ht="14.45" customHeight="1">
      <c r="B45" s="17"/>
      <c r="I45" s="113"/>
      <c r="J45" s="113"/>
      <c r="M45" s="17"/>
    </row>
    <row r="46" spans="1:31" s="1" customFormat="1" ht="14.45" customHeight="1">
      <c r="B46" s="17"/>
      <c r="I46" s="113"/>
      <c r="J46" s="113"/>
      <c r="M46" s="17"/>
    </row>
    <row r="47" spans="1:31" s="1" customFormat="1" ht="14.45" customHeight="1">
      <c r="B47" s="17"/>
      <c r="I47" s="113"/>
      <c r="J47" s="113"/>
      <c r="M47" s="17"/>
    </row>
    <row r="48" spans="1:31" s="1" customFormat="1" ht="14.45" customHeight="1">
      <c r="B48" s="17"/>
      <c r="I48" s="113"/>
      <c r="J48" s="113"/>
      <c r="M48" s="17"/>
    </row>
    <row r="49" spans="1:31" s="1" customFormat="1" ht="14.45" customHeight="1">
      <c r="B49" s="17"/>
      <c r="I49" s="113"/>
      <c r="J49" s="113"/>
      <c r="M49" s="17"/>
    </row>
    <row r="50" spans="1:31" s="2" customFormat="1" ht="14.45" customHeight="1">
      <c r="B50" s="47"/>
      <c r="D50" s="145" t="s">
        <v>49</v>
      </c>
      <c r="E50" s="146"/>
      <c r="F50" s="146"/>
      <c r="G50" s="145" t="s">
        <v>50</v>
      </c>
      <c r="H50" s="146"/>
      <c r="I50" s="147"/>
      <c r="J50" s="147"/>
      <c r="K50" s="146"/>
      <c r="L50" s="146"/>
      <c r="M50" s="47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0"/>
      <c r="B61" s="35"/>
      <c r="C61" s="30"/>
      <c r="D61" s="148" t="s">
        <v>51</v>
      </c>
      <c r="E61" s="149"/>
      <c r="F61" s="150" t="s">
        <v>52</v>
      </c>
      <c r="G61" s="148" t="s">
        <v>51</v>
      </c>
      <c r="H61" s="149"/>
      <c r="I61" s="151"/>
      <c r="J61" s="152" t="s">
        <v>52</v>
      </c>
      <c r="K61" s="149"/>
      <c r="L61" s="149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0"/>
      <c r="B65" s="35"/>
      <c r="C65" s="30"/>
      <c r="D65" s="145" t="s">
        <v>53</v>
      </c>
      <c r="E65" s="153"/>
      <c r="F65" s="153"/>
      <c r="G65" s="145" t="s">
        <v>54</v>
      </c>
      <c r="H65" s="153"/>
      <c r="I65" s="154"/>
      <c r="J65" s="154"/>
      <c r="K65" s="153"/>
      <c r="L65" s="153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0"/>
      <c r="B76" s="35"/>
      <c r="C76" s="30"/>
      <c r="D76" s="148" t="s">
        <v>51</v>
      </c>
      <c r="E76" s="149"/>
      <c r="F76" s="150" t="s">
        <v>52</v>
      </c>
      <c r="G76" s="148" t="s">
        <v>51</v>
      </c>
      <c r="H76" s="149"/>
      <c r="I76" s="151"/>
      <c r="J76" s="152" t="s">
        <v>52</v>
      </c>
      <c r="K76" s="149"/>
      <c r="L76" s="149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55"/>
      <c r="C77" s="156"/>
      <c r="D77" s="156"/>
      <c r="E77" s="156"/>
      <c r="F77" s="156"/>
      <c r="G77" s="156"/>
      <c r="H77" s="156"/>
      <c r="I77" s="157"/>
      <c r="J77" s="157"/>
      <c r="K77" s="156"/>
      <c r="L77" s="156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158"/>
      <c r="C81" s="159"/>
      <c r="D81" s="159"/>
      <c r="E81" s="159"/>
      <c r="F81" s="159"/>
      <c r="G81" s="159"/>
      <c r="H81" s="159"/>
      <c r="I81" s="160"/>
      <c r="J81" s="160"/>
      <c r="K81" s="159"/>
      <c r="L81" s="159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0" t="s">
        <v>185</v>
      </c>
      <c r="D82" s="32"/>
      <c r="E82" s="32"/>
      <c r="F82" s="32"/>
      <c r="G82" s="32"/>
      <c r="H82" s="32"/>
      <c r="I82" s="120"/>
      <c r="J82" s="120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20"/>
      <c r="J83" s="120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6" t="s">
        <v>17</v>
      </c>
      <c r="D84" s="32"/>
      <c r="E84" s="32"/>
      <c r="F84" s="32"/>
      <c r="G84" s="32"/>
      <c r="H84" s="32"/>
      <c r="I84" s="120"/>
      <c r="J84" s="120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2"/>
      <c r="D85" s="32"/>
      <c r="E85" s="296" t="str">
        <f>E7</f>
        <v>Údržba, opravy a odstraňování závad u SEE 2020</v>
      </c>
      <c r="F85" s="297"/>
      <c r="G85" s="297"/>
      <c r="H85" s="297"/>
      <c r="I85" s="120"/>
      <c r="J85" s="120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18"/>
      <c r="C86" s="26" t="s">
        <v>181</v>
      </c>
      <c r="D86" s="19"/>
      <c r="E86" s="19"/>
      <c r="F86" s="19"/>
      <c r="G86" s="19"/>
      <c r="H86" s="19"/>
      <c r="I86" s="113"/>
      <c r="J86" s="113"/>
      <c r="K86" s="19"/>
      <c r="L86" s="19"/>
      <c r="M86" s="17"/>
    </row>
    <row r="87" spans="1:31" s="2" customFormat="1" ht="16.5" customHeight="1">
      <c r="A87" s="30"/>
      <c r="B87" s="31"/>
      <c r="C87" s="32"/>
      <c r="D87" s="32"/>
      <c r="E87" s="296" t="s">
        <v>725</v>
      </c>
      <c r="F87" s="298"/>
      <c r="G87" s="298"/>
      <c r="H87" s="298"/>
      <c r="I87" s="120"/>
      <c r="J87" s="120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6" t="s">
        <v>341</v>
      </c>
      <c r="D88" s="32"/>
      <c r="E88" s="32"/>
      <c r="F88" s="32"/>
      <c r="G88" s="32"/>
      <c r="H88" s="32"/>
      <c r="I88" s="120"/>
      <c r="J88" s="120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2"/>
      <c r="D89" s="32"/>
      <c r="E89" s="251" t="str">
        <f>E11</f>
        <v>PS08-4 - žst. Grygov</v>
      </c>
      <c r="F89" s="298"/>
      <c r="G89" s="298"/>
      <c r="H89" s="298"/>
      <c r="I89" s="120"/>
      <c r="J89" s="120"/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20"/>
      <c r="J90" s="120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6" t="s">
        <v>21</v>
      </c>
      <c r="D91" s="32"/>
      <c r="E91" s="32"/>
      <c r="F91" s="24" t="str">
        <f>F14</f>
        <v>OŘ Olomouc</v>
      </c>
      <c r="G91" s="32"/>
      <c r="H91" s="32"/>
      <c r="I91" s="121" t="s">
        <v>23</v>
      </c>
      <c r="J91" s="123">
        <f>IF(J14="","",J14)</f>
        <v>0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2"/>
      <c r="D92" s="32"/>
      <c r="E92" s="32"/>
      <c r="F92" s="32"/>
      <c r="G92" s="32"/>
      <c r="H92" s="32"/>
      <c r="I92" s="120"/>
      <c r="J92" s="120"/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6" t="s">
        <v>24</v>
      </c>
      <c r="D93" s="32"/>
      <c r="E93" s="32"/>
      <c r="F93" s="24" t="str">
        <f>E17</f>
        <v>Správa železnic, státní organizace</v>
      </c>
      <c r="G93" s="32"/>
      <c r="H93" s="32"/>
      <c r="I93" s="121" t="s">
        <v>32</v>
      </c>
      <c r="J93" s="161" t="str">
        <f>E23</f>
        <v xml:space="preserve"> </v>
      </c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6" t="s">
        <v>30</v>
      </c>
      <c r="D94" s="32"/>
      <c r="E94" s="32"/>
      <c r="F94" s="24" t="str">
        <f>IF(E20="","",E20)</f>
        <v>Vyplň údaj</v>
      </c>
      <c r="G94" s="32"/>
      <c r="H94" s="32"/>
      <c r="I94" s="121" t="s">
        <v>34</v>
      </c>
      <c r="J94" s="161" t="str">
        <f>E26</f>
        <v xml:space="preserve"> </v>
      </c>
      <c r="K94" s="32"/>
      <c r="L94" s="32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20"/>
      <c r="J95" s="120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62" t="s">
        <v>186</v>
      </c>
      <c r="D96" s="163"/>
      <c r="E96" s="163"/>
      <c r="F96" s="163"/>
      <c r="G96" s="163"/>
      <c r="H96" s="163"/>
      <c r="I96" s="164" t="s">
        <v>187</v>
      </c>
      <c r="J96" s="164" t="s">
        <v>188</v>
      </c>
      <c r="K96" s="165" t="s">
        <v>189</v>
      </c>
      <c r="L96" s="163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2"/>
      <c r="D97" s="32"/>
      <c r="E97" s="32"/>
      <c r="F97" s="32"/>
      <c r="G97" s="32"/>
      <c r="H97" s="32"/>
      <c r="I97" s="120"/>
      <c r="J97" s="120"/>
      <c r="K97" s="32"/>
      <c r="L97" s="32"/>
      <c r="M97" s="47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66" t="s">
        <v>190</v>
      </c>
      <c r="D98" s="32"/>
      <c r="E98" s="32"/>
      <c r="F98" s="32"/>
      <c r="G98" s="32"/>
      <c r="H98" s="32"/>
      <c r="I98" s="167">
        <f t="shared" ref="I98:J100" si="0">Q123</f>
        <v>0</v>
      </c>
      <c r="J98" s="167">
        <f t="shared" si="0"/>
        <v>0</v>
      </c>
      <c r="K98" s="79">
        <f>K123</f>
        <v>0</v>
      </c>
      <c r="L98" s="32"/>
      <c r="M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4" t="s">
        <v>191</v>
      </c>
    </row>
    <row r="99" spans="1:47" s="9" customFormat="1" ht="24.95" customHeight="1">
      <c r="B99" s="168"/>
      <c r="C99" s="169"/>
      <c r="D99" s="170" t="s">
        <v>447</v>
      </c>
      <c r="E99" s="171"/>
      <c r="F99" s="171"/>
      <c r="G99" s="171"/>
      <c r="H99" s="171"/>
      <c r="I99" s="172">
        <f t="shared" si="0"/>
        <v>0</v>
      </c>
      <c r="J99" s="172">
        <f t="shared" si="0"/>
        <v>0</v>
      </c>
      <c r="K99" s="173">
        <f>K124</f>
        <v>0</v>
      </c>
      <c r="L99" s="169"/>
      <c r="M99" s="174"/>
    </row>
    <row r="100" spans="1:47" s="10" customFormat="1" ht="19.899999999999999" customHeight="1">
      <c r="B100" s="175"/>
      <c r="C100" s="102"/>
      <c r="D100" s="176" t="s">
        <v>448</v>
      </c>
      <c r="E100" s="177"/>
      <c r="F100" s="177"/>
      <c r="G100" s="177"/>
      <c r="H100" s="177"/>
      <c r="I100" s="178">
        <f t="shared" si="0"/>
        <v>0</v>
      </c>
      <c r="J100" s="178">
        <f t="shared" si="0"/>
        <v>0</v>
      </c>
      <c r="K100" s="179">
        <f>K125</f>
        <v>0</v>
      </c>
      <c r="L100" s="102"/>
      <c r="M100" s="180"/>
    </row>
    <row r="101" spans="1:47" s="9" customFormat="1" ht="24.95" customHeight="1">
      <c r="B101" s="168"/>
      <c r="C101" s="169"/>
      <c r="D101" s="170" t="s">
        <v>197</v>
      </c>
      <c r="E101" s="171"/>
      <c r="F101" s="171"/>
      <c r="G101" s="171"/>
      <c r="H101" s="171"/>
      <c r="I101" s="172">
        <f>Q164</f>
        <v>0</v>
      </c>
      <c r="J101" s="172">
        <f>R164</f>
        <v>0</v>
      </c>
      <c r="K101" s="173">
        <f>K164</f>
        <v>0</v>
      </c>
      <c r="L101" s="169"/>
      <c r="M101" s="174"/>
    </row>
    <row r="102" spans="1:47" s="2" customFormat="1" ht="21.75" customHeight="1">
      <c r="A102" s="30"/>
      <c r="B102" s="31"/>
      <c r="C102" s="32"/>
      <c r="D102" s="32"/>
      <c r="E102" s="32"/>
      <c r="F102" s="32"/>
      <c r="G102" s="32"/>
      <c r="H102" s="32"/>
      <c r="I102" s="120"/>
      <c r="J102" s="120"/>
      <c r="K102" s="32"/>
      <c r="L102" s="32"/>
      <c r="M102" s="47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47" s="2" customFormat="1" ht="6.95" customHeight="1">
      <c r="A103" s="30"/>
      <c r="B103" s="50"/>
      <c r="C103" s="51"/>
      <c r="D103" s="51"/>
      <c r="E103" s="51"/>
      <c r="F103" s="51"/>
      <c r="G103" s="51"/>
      <c r="H103" s="51"/>
      <c r="I103" s="157"/>
      <c r="J103" s="157"/>
      <c r="K103" s="51"/>
      <c r="L103" s="51"/>
      <c r="M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7" spans="1:47" s="2" customFormat="1" ht="6.95" customHeight="1">
      <c r="A107" s="30"/>
      <c r="B107" s="52"/>
      <c r="C107" s="53"/>
      <c r="D107" s="53"/>
      <c r="E107" s="53"/>
      <c r="F107" s="53"/>
      <c r="G107" s="53"/>
      <c r="H107" s="53"/>
      <c r="I107" s="160"/>
      <c r="J107" s="160"/>
      <c r="K107" s="53"/>
      <c r="L107" s="53"/>
      <c r="M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24.95" customHeight="1">
      <c r="A108" s="30"/>
      <c r="B108" s="31"/>
      <c r="C108" s="20" t="s">
        <v>198</v>
      </c>
      <c r="D108" s="32"/>
      <c r="E108" s="32"/>
      <c r="F108" s="32"/>
      <c r="G108" s="32"/>
      <c r="H108" s="32"/>
      <c r="I108" s="120"/>
      <c r="J108" s="120"/>
      <c r="K108" s="32"/>
      <c r="L108" s="32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6.95" customHeight="1">
      <c r="A109" s="30"/>
      <c r="B109" s="31"/>
      <c r="C109" s="32"/>
      <c r="D109" s="32"/>
      <c r="E109" s="32"/>
      <c r="F109" s="32"/>
      <c r="G109" s="32"/>
      <c r="H109" s="32"/>
      <c r="I109" s="120"/>
      <c r="J109" s="120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12" customHeight="1">
      <c r="A110" s="30"/>
      <c r="B110" s="31"/>
      <c r="C110" s="26" t="s">
        <v>17</v>
      </c>
      <c r="D110" s="32"/>
      <c r="E110" s="32"/>
      <c r="F110" s="32"/>
      <c r="G110" s="32"/>
      <c r="H110" s="32"/>
      <c r="I110" s="120"/>
      <c r="J110" s="120"/>
      <c r="K110" s="32"/>
      <c r="L110" s="32"/>
      <c r="M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2" customFormat="1" ht="16.5" customHeight="1">
      <c r="A111" s="30"/>
      <c r="B111" s="31"/>
      <c r="C111" s="32"/>
      <c r="D111" s="32"/>
      <c r="E111" s="296" t="str">
        <f>E7</f>
        <v>Údržba, opravy a odstraňování závad u SEE 2020</v>
      </c>
      <c r="F111" s="297"/>
      <c r="G111" s="297"/>
      <c r="H111" s="297"/>
      <c r="I111" s="120"/>
      <c r="J111" s="120"/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1" customFormat="1" ht="12" customHeight="1">
      <c r="B112" s="18"/>
      <c r="C112" s="26" t="s">
        <v>181</v>
      </c>
      <c r="D112" s="19"/>
      <c r="E112" s="19"/>
      <c r="F112" s="19"/>
      <c r="G112" s="19"/>
      <c r="H112" s="19"/>
      <c r="I112" s="113"/>
      <c r="J112" s="113"/>
      <c r="K112" s="19"/>
      <c r="L112" s="19"/>
      <c r="M112" s="17"/>
    </row>
    <row r="113" spans="1:65" s="2" customFormat="1" ht="16.5" customHeight="1">
      <c r="A113" s="30"/>
      <c r="B113" s="31"/>
      <c r="C113" s="32"/>
      <c r="D113" s="32"/>
      <c r="E113" s="296" t="s">
        <v>725</v>
      </c>
      <c r="F113" s="298"/>
      <c r="G113" s="298"/>
      <c r="H113" s="298"/>
      <c r="I113" s="120"/>
      <c r="J113" s="120"/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6" t="s">
        <v>341</v>
      </c>
      <c r="D114" s="32"/>
      <c r="E114" s="32"/>
      <c r="F114" s="32"/>
      <c r="G114" s="32"/>
      <c r="H114" s="32"/>
      <c r="I114" s="120"/>
      <c r="J114" s="120"/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6.5" customHeight="1">
      <c r="A115" s="30"/>
      <c r="B115" s="31"/>
      <c r="C115" s="32"/>
      <c r="D115" s="32"/>
      <c r="E115" s="251" t="str">
        <f>E11</f>
        <v>PS08-4 - žst. Grygov</v>
      </c>
      <c r="F115" s="298"/>
      <c r="G115" s="298"/>
      <c r="H115" s="298"/>
      <c r="I115" s="120"/>
      <c r="J115" s="120"/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2"/>
      <c r="D116" s="32"/>
      <c r="E116" s="32"/>
      <c r="F116" s="32"/>
      <c r="G116" s="32"/>
      <c r="H116" s="32"/>
      <c r="I116" s="120"/>
      <c r="J116" s="120"/>
      <c r="K116" s="32"/>
      <c r="L116" s="32"/>
      <c r="M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2" customHeight="1">
      <c r="A117" s="30"/>
      <c r="B117" s="31"/>
      <c r="C117" s="26" t="s">
        <v>21</v>
      </c>
      <c r="D117" s="32"/>
      <c r="E117" s="32"/>
      <c r="F117" s="24" t="str">
        <f>F14</f>
        <v>OŘ Olomouc</v>
      </c>
      <c r="G117" s="32"/>
      <c r="H117" s="32"/>
      <c r="I117" s="121" t="s">
        <v>23</v>
      </c>
      <c r="J117" s="123">
        <f>IF(J14="","",J14)</f>
        <v>0</v>
      </c>
      <c r="K117" s="32"/>
      <c r="L117" s="32"/>
      <c r="M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6.95" customHeight="1">
      <c r="A118" s="30"/>
      <c r="B118" s="31"/>
      <c r="C118" s="32"/>
      <c r="D118" s="32"/>
      <c r="E118" s="32"/>
      <c r="F118" s="32"/>
      <c r="G118" s="32"/>
      <c r="H118" s="32"/>
      <c r="I118" s="120"/>
      <c r="J118" s="120"/>
      <c r="K118" s="32"/>
      <c r="L118" s="32"/>
      <c r="M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2" customHeight="1">
      <c r="A119" s="30"/>
      <c r="B119" s="31"/>
      <c r="C119" s="26" t="s">
        <v>24</v>
      </c>
      <c r="D119" s="32"/>
      <c r="E119" s="32"/>
      <c r="F119" s="24" t="str">
        <f>E17</f>
        <v>Správa železnic, státní organizace</v>
      </c>
      <c r="G119" s="32"/>
      <c r="H119" s="32"/>
      <c r="I119" s="121" t="s">
        <v>32</v>
      </c>
      <c r="J119" s="161" t="str">
        <f>E23</f>
        <v xml:space="preserve"> </v>
      </c>
      <c r="K119" s="32"/>
      <c r="L119" s="32"/>
      <c r="M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5.2" customHeight="1">
      <c r="A120" s="30"/>
      <c r="B120" s="31"/>
      <c r="C120" s="26" t="s">
        <v>30</v>
      </c>
      <c r="D120" s="32"/>
      <c r="E120" s="32"/>
      <c r="F120" s="24" t="str">
        <f>IF(E20="","",E20)</f>
        <v>Vyplň údaj</v>
      </c>
      <c r="G120" s="32"/>
      <c r="H120" s="32"/>
      <c r="I120" s="121" t="s">
        <v>34</v>
      </c>
      <c r="J120" s="161" t="str">
        <f>E26</f>
        <v xml:space="preserve"> </v>
      </c>
      <c r="K120" s="32"/>
      <c r="L120" s="32"/>
      <c r="M120" s="47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10.35" customHeight="1">
      <c r="A121" s="30"/>
      <c r="B121" s="31"/>
      <c r="C121" s="32"/>
      <c r="D121" s="32"/>
      <c r="E121" s="32"/>
      <c r="F121" s="32"/>
      <c r="G121" s="32"/>
      <c r="H121" s="32"/>
      <c r="I121" s="120"/>
      <c r="J121" s="120"/>
      <c r="K121" s="32"/>
      <c r="L121" s="32"/>
      <c r="M121" s="47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11" customFormat="1" ht="29.25" customHeight="1">
      <c r="A122" s="181"/>
      <c r="B122" s="182"/>
      <c r="C122" s="183" t="s">
        <v>199</v>
      </c>
      <c r="D122" s="184" t="s">
        <v>61</v>
      </c>
      <c r="E122" s="184" t="s">
        <v>57</v>
      </c>
      <c r="F122" s="184" t="s">
        <v>58</v>
      </c>
      <c r="G122" s="184" t="s">
        <v>200</v>
      </c>
      <c r="H122" s="184" t="s">
        <v>201</v>
      </c>
      <c r="I122" s="185" t="s">
        <v>202</v>
      </c>
      <c r="J122" s="185" t="s">
        <v>203</v>
      </c>
      <c r="K122" s="184" t="s">
        <v>189</v>
      </c>
      <c r="L122" s="186" t="s">
        <v>204</v>
      </c>
      <c r="M122" s="187"/>
      <c r="N122" s="70" t="s">
        <v>1</v>
      </c>
      <c r="O122" s="71" t="s">
        <v>40</v>
      </c>
      <c r="P122" s="71" t="s">
        <v>205</v>
      </c>
      <c r="Q122" s="71" t="s">
        <v>206</v>
      </c>
      <c r="R122" s="71" t="s">
        <v>207</v>
      </c>
      <c r="S122" s="71" t="s">
        <v>208</v>
      </c>
      <c r="T122" s="71" t="s">
        <v>209</v>
      </c>
      <c r="U122" s="71" t="s">
        <v>210</v>
      </c>
      <c r="V122" s="71" t="s">
        <v>211</v>
      </c>
      <c r="W122" s="71" t="s">
        <v>212</v>
      </c>
      <c r="X122" s="71" t="s">
        <v>213</v>
      </c>
      <c r="Y122" s="72" t="s">
        <v>214</v>
      </c>
      <c r="Z122" s="181"/>
      <c r="AA122" s="181"/>
      <c r="AB122" s="181"/>
      <c r="AC122" s="181"/>
      <c r="AD122" s="181"/>
      <c r="AE122" s="181"/>
    </row>
    <row r="123" spans="1:65" s="2" customFormat="1" ht="22.9" customHeight="1">
      <c r="A123" s="30"/>
      <c r="B123" s="31"/>
      <c r="C123" s="77" t="s">
        <v>215</v>
      </c>
      <c r="D123" s="32"/>
      <c r="E123" s="32"/>
      <c r="F123" s="32"/>
      <c r="G123" s="32"/>
      <c r="H123" s="32"/>
      <c r="I123" s="120"/>
      <c r="J123" s="120"/>
      <c r="K123" s="188">
        <f>BK123</f>
        <v>0</v>
      </c>
      <c r="L123" s="32"/>
      <c r="M123" s="35"/>
      <c r="N123" s="73"/>
      <c r="O123" s="189"/>
      <c r="P123" s="74"/>
      <c r="Q123" s="190">
        <f>Q124+Q164</f>
        <v>0</v>
      </c>
      <c r="R123" s="190">
        <f>R124+R164</f>
        <v>0</v>
      </c>
      <c r="S123" s="74"/>
      <c r="T123" s="191">
        <f>T124+T164</f>
        <v>0</v>
      </c>
      <c r="U123" s="74"/>
      <c r="V123" s="191">
        <f>V124+V164</f>
        <v>0</v>
      </c>
      <c r="W123" s="74"/>
      <c r="X123" s="191">
        <f>X124+X164</f>
        <v>0</v>
      </c>
      <c r="Y123" s="75"/>
      <c r="Z123" s="30"/>
      <c r="AA123" s="30"/>
      <c r="AB123" s="30"/>
      <c r="AC123" s="30"/>
      <c r="AD123" s="30"/>
      <c r="AE123" s="30"/>
      <c r="AT123" s="14" t="s">
        <v>77</v>
      </c>
      <c r="AU123" s="14" t="s">
        <v>191</v>
      </c>
      <c r="BK123" s="192">
        <f>BK124+BK164</f>
        <v>0</v>
      </c>
    </row>
    <row r="124" spans="1:65" s="12" customFormat="1" ht="25.9" customHeight="1">
      <c r="B124" s="193"/>
      <c r="C124" s="194"/>
      <c r="D124" s="195" t="s">
        <v>77</v>
      </c>
      <c r="E124" s="196" t="s">
        <v>475</v>
      </c>
      <c r="F124" s="196" t="s">
        <v>476</v>
      </c>
      <c r="G124" s="194"/>
      <c r="H124" s="194"/>
      <c r="I124" s="197"/>
      <c r="J124" s="197"/>
      <c r="K124" s="198">
        <f>BK124</f>
        <v>0</v>
      </c>
      <c r="L124" s="194"/>
      <c r="M124" s="199"/>
      <c r="N124" s="200"/>
      <c r="O124" s="201"/>
      <c r="P124" s="201"/>
      <c r="Q124" s="202">
        <f>Q125</f>
        <v>0</v>
      </c>
      <c r="R124" s="202">
        <f>R125</f>
        <v>0</v>
      </c>
      <c r="S124" s="201"/>
      <c r="T124" s="203">
        <f>T125</f>
        <v>0</v>
      </c>
      <c r="U124" s="201"/>
      <c r="V124" s="203">
        <f>V125</f>
        <v>0</v>
      </c>
      <c r="W124" s="201"/>
      <c r="X124" s="203">
        <f>X125</f>
        <v>0</v>
      </c>
      <c r="Y124" s="204"/>
      <c r="AR124" s="205" t="s">
        <v>88</v>
      </c>
      <c r="AT124" s="206" t="s">
        <v>77</v>
      </c>
      <c r="AU124" s="206" t="s">
        <v>78</v>
      </c>
      <c r="AY124" s="205" t="s">
        <v>218</v>
      </c>
      <c r="BK124" s="207">
        <f>BK125</f>
        <v>0</v>
      </c>
    </row>
    <row r="125" spans="1:65" s="12" customFormat="1" ht="22.9" customHeight="1">
      <c r="B125" s="193"/>
      <c r="C125" s="194"/>
      <c r="D125" s="195" t="s">
        <v>77</v>
      </c>
      <c r="E125" s="237" t="s">
        <v>477</v>
      </c>
      <c r="F125" s="237" t="s">
        <v>478</v>
      </c>
      <c r="G125" s="194"/>
      <c r="H125" s="194"/>
      <c r="I125" s="197"/>
      <c r="J125" s="197"/>
      <c r="K125" s="238">
        <f>BK125</f>
        <v>0</v>
      </c>
      <c r="L125" s="194"/>
      <c r="M125" s="199"/>
      <c r="N125" s="200"/>
      <c r="O125" s="201"/>
      <c r="P125" s="201"/>
      <c r="Q125" s="202">
        <f>SUM(Q126:Q163)</f>
        <v>0</v>
      </c>
      <c r="R125" s="202">
        <f>SUM(R126:R163)</f>
        <v>0</v>
      </c>
      <c r="S125" s="201"/>
      <c r="T125" s="203">
        <f>SUM(T126:T163)</f>
        <v>0</v>
      </c>
      <c r="U125" s="201"/>
      <c r="V125" s="203">
        <f>SUM(V126:V163)</f>
        <v>0</v>
      </c>
      <c r="W125" s="201"/>
      <c r="X125" s="203">
        <f>SUM(X126:X163)</f>
        <v>0</v>
      </c>
      <c r="Y125" s="204"/>
      <c r="AR125" s="205" t="s">
        <v>88</v>
      </c>
      <c r="AT125" s="206" t="s">
        <v>77</v>
      </c>
      <c r="AU125" s="206" t="s">
        <v>86</v>
      </c>
      <c r="AY125" s="205" t="s">
        <v>218</v>
      </c>
      <c r="BK125" s="207">
        <f>SUM(BK126:BK163)</f>
        <v>0</v>
      </c>
    </row>
    <row r="126" spans="1:65" s="2" customFormat="1" ht="21.75" customHeight="1">
      <c r="A126" s="30"/>
      <c r="B126" s="31"/>
      <c r="C126" s="208" t="s">
        <v>86</v>
      </c>
      <c r="D126" s="208" t="s">
        <v>219</v>
      </c>
      <c r="E126" s="209" t="s">
        <v>727</v>
      </c>
      <c r="F126" s="210" t="s">
        <v>728</v>
      </c>
      <c r="G126" s="211" t="s">
        <v>486</v>
      </c>
      <c r="H126" s="212">
        <v>15</v>
      </c>
      <c r="I126" s="213"/>
      <c r="J126" s="213"/>
      <c r="K126" s="214">
        <f>ROUND(P126*H126,2)</f>
        <v>0</v>
      </c>
      <c r="L126" s="210" t="s">
        <v>223</v>
      </c>
      <c r="M126" s="35"/>
      <c r="N126" s="215" t="s">
        <v>1</v>
      </c>
      <c r="O126" s="216" t="s">
        <v>41</v>
      </c>
      <c r="P126" s="217">
        <f>I126+J126</f>
        <v>0</v>
      </c>
      <c r="Q126" s="217">
        <f>ROUND(I126*H126,2)</f>
        <v>0</v>
      </c>
      <c r="R126" s="217">
        <f>ROUND(J126*H126,2)</f>
        <v>0</v>
      </c>
      <c r="S126" s="66"/>
      <c r="T126" s="218">
        <f>S126*H126</f>
        <v>0</v>
      </c>
      <c r="U126" s="218">
        <v>0</v>
      </c>
      <c r="V126" s="218">
        <f>U126*H126</f>
        <v>0</v>
      </c>
      <c r="W126" s="218">
        <v>0</v>
      </c>
      <c r="X126" s="218">
        <f>W126*H126</f>
        <v>0</v>
      </c>
      <c r="Y126" s="219" t="s">
        <v>1</v>
      </c>
      <c r="Z126" s="30"/>
      <c r="AA126" s="30"/>
      <c r="AB126" s="30"/>
      <c r="AC126" s="30"/>
      <c r="AD126" s="30"/>
      <c r="AE126" s="30"/>
      <c r="AR126" s="220" t="s">
        <v>281</v>
      </c>
      <c r="AT126" s="220" t="s">
        <v>219</v>
      </c>
      <c r="AU126" s="220" t="s">
        <v>88</v>
      </c>
      <c r="AY126" s="14" t="s">
        <v>218</v>
      </c>
      <c r="BE126" s="221">
        <f>IF(O126="základní",K126,0)</f>
        <v>0</v>
      </c>
      <c r="BF126" s="221">
        <f>IF(O126="snížená",K126,0)</f>
        <v>0</v>
      </c>
      <c r="BG126" s="221">
        <f>IF(O126="zákl. přenesená",K126,0)</f>
        <v>0</v>
      </c>
      <c r="BH126" s="221">
        <f>IF(O126="sníž. přenesená",K126,0)</f>
        <v>0</v>
      </c>
      <c r="BI126" s="221">
        <f>IF(O126="nulová",K126,0)</f>
        <v>0</v>
      </c>
      <c r="BJ126" s="14" t="s">
        <v>86</v>
      </c>
      <c r="BK126" s="221">
        <f>ROUND(P126*H126,2)</f>
        <v>0</v>
      </c>
      <c r="BL126" s="14" t="s">
        <v>281</v>
      </c>
      <c r="BM126" s="220" t="s">
        <v>850</v>
      </c>
    </row>
    <row r="127" spans="1:65" s="2" customFormat="1" ht="29.25">
      <c r="A127" s="30"/>
      <c r="B127" s="31"/>
      <c r="C127" s="32"/>
      <c r="D127" s="222" t="s">
        <v>226</v>
      </c>
      <c r="E127" s="32"/>
      <c r="F127" s="223" t="s">
        <v>730</v>
      </c>
      <c r="G127" s="32"/>
      <c r="H127" s="32"/>
      <c r="I127" s="120"/>
      <c r="J127" s="120"/>
      <c r="K127" s="32"/>
      <c r="L127" s="32"/>
      <c r="M127" s="35"/>
      <c r="N127" s="224"/>
      <c r="O127" s="225"/>
      <c r="P127" s="66"/>
      <c r="Q127" s="66"/>
      <c r="R127" s="66"/>
      <c r="S127" s="66"/>
      <c r="T127" s="66"/>
      <c r="U127" s="66"/>
      <c r="V127" s="66"/>
      <c r="W127" s="66"/>
      <c r="X127" s="66"/>
      <c r="Y127" s="67"/>
      <c r="Z127" s="30"/>
      <c r="AA127" s="30"/>
      <c r="AB127" s="30"/>
      <c r="AC127" s="30"/>
      <c r="AD127" s="30"/>
      <c r="AE127" s="30"/>
      <c r="AT127" s="14" t="s">
        <v>226</v>
      </c>
      <c r="AU127" s="14" t="s">
        <v>88</v>
      </c>
    </row>
    <row r="128" spans="1:65" s="2" customFormat="1" ht="21.75" customHeight="1">
      <c r="A128" s="30"/>
      <c r="B128" s="31"/>
      <c r="C128" s="208" t="s">
        <v>88</v>
      </c>
      <c r="D128" s="208" t="s">
        <v>219</v>
      </c>
      <c r="E128" s="209" t="s">
        <v>628</v>
      </c>
      <c r="F128" s="210" t="s">
        <v>629</v>
      </c>
      <c r="G128" s="211" t="s">
        <v>486</v>
      </c>
      <c r="H128" s="212">
        <v>15</v>
      </c>
      <c r="I128" s="213"/>
      <c r="J128" s="213"/>
      <c r="K128" s="214">
        <f>ROUND(P128*H128,2)</f>
        <v>0</v>
      </c>
      <c r="L128" s="210" t="s">
        <v>223</v>
      </c>
      <c r="M128" s="35"/>
      <c r="N128" s="215" t="s">
        <v>1</v>
      </c>
      <c r="O128" s="216" t="s">
        <v>41</v>
      </c>
      <c r="P128" s="217">
        <f>I128+J128</f>
        <v>0</v>
      </c>
      <c r="Q128" s="217">
        <f>ROUND(I128*H128,2)</f>
        <v>0</v>
      </c>
      <c r="R128" s="217">
        <f>ROUND(J128*H128,2)</f>
        <v>0</v>
      </c>
      <c r="S128" s="66"/>
      <c r="T128" s="218">
        <f>S128*H128</f>
        <v>0</v>
      </c>
      <c r="U128" s="218">
        <v>0</v>
      </c>
      <c r="V128" s="218">
        <f>U128*H128</f>
        <v>0</v>
      </c>
      <c r="W128" s="218">
        <v>0</v>
      </c>
      <c r="X128" s="218">
        <f>W128*H128</f>
        <v>0</v>
      </c>
      <c r="Y128" s="219" t="s">
        <v>1</v>
      </c>
      <c r="Z128" s="30"/>
      <c r="AA128" s="30"/>
      <c r="AB128" s="30"/>
      <c r="AC128" s="30"/>
      <c r="AD128" s="30"/>
      <c r="AE128" s="30"/>
      <c r="AR128" s="220" t="s">
        <v>281</v>
      </c>
      <c r="AT128" s="220" t="s">
        <v>219</v>
      </c>
      <c r="AU128" s="220" t="s">
        <v>88</v>
      </c>
      <c r="AY128" s="14" t="s">
        <v>218</v>
      </c>
      <c r="BE128" s="221">
        <f>IF(O128="základní",K128,0)</f>
        <v>0</v>
      </c>
      <c r="BF128" s="221">
        <f>IF(O128="snížená",K128,0)</f>
        <v>0</v>
      </c>
      <c r="BG128" s="221">
        <f>IF(O128="zákl. přenesená",K128,0)</f>
        <v>0</v>
      </c>
      <c r="BH128" s="221">
        <f>IF(O128="sníž. přenesená",K128,0)</f>
        <v>0</v>
      </c>
      <c r="BI128" s="221">
        <f>IF(O128="nulová",K128,0)</f>
        <v>0</v>
      </c>
      <c r="BJ128" s="14" t="s">
        <v>86</v>
      </c>
      <c r="BK128" s="221">
        <f>ROUND(P128*H128,2)</f>
        <v>0</v>
      </c>
      <c r="BL128" s="14" t="s">
        <v>281</v>
      </c>
      <c r="BM128" s="220" t="s">
        <v>851</v>
      </c>
    </row>
    <row r="129" spans="1:65" s="2" customFormat="1" ht="19.5">
      <c r="A129" s="30"/>
      <c r="B129" s="31"/>
      <c r="C129" s="32"/>
      <c r="D129" s="222" t="s">
        <v>226</v>
      </c>
      <c r="E129" s="32"/>
      <c r="F129" s="223" t="s">
        <v>631</v>
      </c>
      <c r="G129" s="32"/>
      <c r="H129" s="32"/>
      <c r="I129" s="120"/>
      <c r="J129" s="120"/>
      <c r="K129" s="32"/>
      <c r="L129" s="32"/>
      <c r="M129" s="35"/>
      <c r="N129" s="224"/>
      <c r="O129" s="225"/>
      <c r="P129" s="66"/>
      <c r="Q129" s="66"/>
      <c r="R129" s="66"/>
      <c r="S129" s="66"/>
      <c r="T129" s="66"/>
      <c r="U129" s="66"/>
      <c r="V129" s="66"/>
      <c r="W129" s="66"/>
      <c r="X129" s="66"/>
      <c r="Y129" s="67"/>
      <c r="Z129" s="30"/>
      <c r="AA129" s="30"/>
      <c r="AB129" s="30"/>
      <c r="AC129" s="30"/>
      <c r="AD129" s="30"/>
      <c r="AE129" s="30"/>
      <c r="AT129" s="14" t="s">
        <v>226</v>
      </c>
      <c r="AU129" s="14" t="s">
        <v>88</v>
      </c>
    </row>
    <row r="130" spans="1:65" s="2" customFormat="1" ht="33" customHeight="1">
      <c r="A130" s="30"/>
      <c r="B130" s="31"/>
      <c r="C130" s="208" t="s">
        <v>231</v>
      </c>
      <c r="D130" s="208" t="s">
        <v>219</v>
      </c>
      <c r="E130" s="209" t="s">
        <v>632</v>
      </c>
      <c r="F130" s="210" t="s">
        <v>633</v>
      </c>
      <c r="G130" s="211" t="s">
        <v>222</v>
      </c>
      <c r="H130" s="212">
        <v>2</v>
      </c>
      <c r="I130" s="213"/>
      <c r="J130" s="213"/>
      <c r="K130" s="214">
        <f>ROUND(P130*H130,2)</f>
        <v>0</v>
      </c>
      <c r="L130" s="210" t="s">
        <v>223</v>
      </c>
      <c r="M130" s="35"/>
      <c r="N130" s="215" t="s">
        <v>1</v>
      </c>
      <c r="O130" s="216" t="s">
        <v>41</v>
      </c>
      <c r="P130" s="217">
        <f>I130+J130</f>
        <v>0</v>
      </c>
      <c r="Q130" s="217">
        <f>ROUND(I130*H130,2)</f>
        <v>0</v>
      </c>
      <c r="R130" s="217">
        <f>ROUND(J130*H130,2)</f>
        <v>0</v>
      </c>
      <c r="S130" s="66"/>
      <c r="T130" s="218">
        <f>S130*H130</f>
        <v>0</v>
      </c>
      <c r="U130" s="218">
        <v>0</v>
      </c>
      <c r="V130" s="218">
        <f>U130*H130</f>
        <v>0</v>
      </c>
      <c r="W130" s="218">
        <v>0</v>
      </c>
      <c r="X130" s="218">
        <f>W130*H130</f>
        <v>0</v>
      </c>
      <c r="Y130" s="219" t="s">
        <v>1</v>
      </c>
      <c r="Z130" s="30"/>
      <c r="AA130" s="30"/>
      <c r="AB130" s="30"/>
      <c r="AC130" s="30"/>
      <c r="AD130" s="30"/>
      <c r="AE130" s="30"/>
      <c r="AR130" s="220" t="s">
        <v>281</v>
      </c>
      <c r="AT130" s="220" t="s">
        <v>219</v>
      </c>
      <c r="AU130" s="220" t="s">
        <v>88</v>
      </c>
      <c r="AY130" s="14" t="s">
        <v>218</v>
      </c>
      <c r="BE130" s="221">
        <f>IF(O130="základní",K130,0)</f>
        <v>0</v>
      </c>
      <c r="BF130" s="221">
        <f>IF(O130="snížená",K130,0)</f>
        <v>0</v>
      </c>
      <c r="BG130" s="221">
        <f>IF(O130="zákl. přenesená",K130,0)</f>
        <v>0</v>
      </c>
      <c r="BH130" s="221">
        <f>IF(O130="sníž. přenesená",K130,0)</f>
        <v>0</v>
      </c>
      <c r="BI130" s="221">
        <f>IF(O130="nulová",K130,0)</f>
        <v>0</v>
      </c>
      <c r="BJ130" s="14" t="s">
        <v>86</v>
      </c>
      <c r="BK130" s="221">
        <f>ROUND(P130*H130,2)</f>
        <v>0</v>
      </c>
      <c r="BL130" s="14" t="s">
        <v>281</v>
      </c>
      <c r="BM130" s="220" t="s">
        <v>852</v>
      </c>
    </row>
    <row r="131" spans="1:65" s="2" customFormat="1" ht="48.75">
      <c r="A131" s="30"/>
      <c r="B131" s="31"/>
      <c r="C131" s="32"/>
      <c r="D131" s="222" t="s">
        <v>226</v>
      </c>
      <c r="E131" s="32"/>
      <c r="F131" s="223" t="s">
        <v>635</v>
      </c>
      <c r="G131" s="32"/>
      <c r="H131" s="32"/>
      <c r="I131" s="120"/>
      <c r="J131" s="120"/>
      <c r="K131" s="32"/>
      <c r="L131" s="32"/>
      <c r="M131" s="35"/>
      <c r="N131" s="224"/>
      <c r="O131" s="225"/>
      <c r="P131" s="66"/>
      <c r="Q131" s="66"/>
      <c r="R131" s="66"/>
      <c r="S131" s="66"/>
      <c r="T131" s="66"/>
      <c r="U131" s="66"/>
      <c r="V131" s="66"/>
      <c r="W131" s="66"/>
      <c r="X131" s="66"/>
      <c r="Y131" s="67"/>
      <c r="Z131" s="30"/>
      <c r="AA131" s="30"/>
      <c r="AB131" s="30"/>
      <c r="AC131" s="30"/>
      <c r="AD131" s="30"/>
      <c r="AE131" s="30"/>
      <c r="AT131" s="14" t="s">
        <v>226</v>
      </c>
      <c r="AU131" s="14" t="s">
        <v>88</v>
      </c>
    </row>
    <row r="132" spans="1:65" s="2" customFormat="1" ht="21.75" customHeight="1">
      <c r="A132" s="30"/>
      <c r="B132" s="31"/>
      <c r="C132" s="208" t="s">
        <v>224</v>
      </c>
      <c r="D132" s="208" t="s">
        <v>219</v>
      </c>
      <c r="E132" s="209" t="s">
        <v>733</v>
      </c>
      <c r="F132" s="210" t="s">
        <v>734</v>
      </c>
      <c r="G132" s="211" t="s">
        <v>222</v>
      </c>
      <c r="H132" s="212">
        <v>2</v>
      </c>
      <c r="I132" s="213"/>
      <c r="J132" s="213"/>
      <c r="K132" s="214">
        <f>ROUND(P132*H132,2)</f>
        <v>0</v>
      </c>
      <c r="L132" s="210" t="s">
        <v>223</v>
      </c>
      <c r="M132" s="35"/>
      <c r="N132" s="215" t="s">
        <v>1</v>
      </c>
      <c r="O132" s="216" t="s">
        <v>41</v>
      </c>
      <c r="P132" s="217">
        <f>I132+J132</f>
        <v>0</v>
      </c>
      <c r="Q132" s="217">
        <f>ROUND(I132*H132,2)</f>
        <v>0</v>
      </c>
      <c r="R132" s="217">
        <f>ROUND(J132*H132,2)</f>
        <v>0</v>
      </c>
      <c r="S132" s="66"/>
      <c r="T132" s="218">
        <f>S132*H132</f>
        <v>0</v>
      </c>
      <c r="U132" s="218">
        <v>0</v>
      </c>
      <c r="V132" s="218">
        <f>U132*H132</f>
        <v>0</v>
      </c>
      <c r="W132" s="218">
        <v>0</v>
      </c>
      <c r="X132" s="218">
        <f>W132*H132</f>
        <v>0</v>
      </c>
      <c r="Y132" s="219" t="s">
        <v>1</v>
      </c>
      <c r="Z132" s="30"/>
      <c r="AA132" s="30"/>
      <c r="AB132" s="30"/>
      <c r="AC132" s="30"/>
      <c r="AD132" s="30"/>
      <c r="AE132" s="30"/>
      <c r="AR132" s="220" t="s">
        <v>281</v>
      </c>
      <c r="AT132" s="220" t="s">
        <v>219</v>
      </c>
      <c r="AU132" s="220" t="s">
        <v>88</v>
      </c>
      <c r="AY132" s="14" t="s">
        <v>218</v>
      </c>
      <c r="BE132" s="221">
        <f>IF(O132="základní",K132,0)</f>
        <v>0</v>
      </c>
      <c r="BF132" s="221">
        <f>IF(O132="snížená",K132,0)</f>
        <v>0</v>
      </c>
      <c r="BG132" s="221">
        <f>IF(O132="zákl. přenesená",K132,0)</f>
        <v>0</v>
      </c>
      <c r="BH132" s="221">
        <f>IF(O132="sníž. přenesená",K132,0)</f>
        <v>0</v>
      </c>
      <c r="BI132" s="221">
        <f>IF(O132="nulová",K132,0)</f>
        <v>0</v>
      </c>
      <c r="BJ132" s="14" t="s">
        <v>86</v>
      </c>
      <c r="BK132" s="221">
        <f>ROUND(P132*H132,2)</f>
        <v>0</v>
      </c>
      <c r="BL132" s="14" t="s">
        <v>281</v>
      </c>
      <c r="BM132" s="220" t="s">
        <v>853</v>
      </c>
    </row>
    <row r="133" spans="1:65" s="2" customFormat="1" ht="11.25">
      <c r="A133" s="30"/>
      <c r="B133" s="31"/>
      <c r="C133" s="32"/>
      <c r="D133" s="222" t="s">
        <v>226</v>
      </c>
      <c r="E133" s="32"/>
      <c r="F133" s="223" t="s">
        <v>734</v>
      </c>
      <c r="G133" s="32"/>
      <c r="H133" s="32"/>
      <c r="I133" s="120"/>
      <c r="J133" s="120"/>
      <c r="K133" s="32"/>
      <c r="L133" s="32"/>
      <c r="M133" s="35"/>
      <c r="N133" s="224"/>
      <c r="O133" s="225"/>
      <c r="P133" s="66"/>
      <c r="Q133" s="66"/>
      <c r="R133" s="66"/>
      <c r="S133" s="66"/>
      <c r="T133" s="66"/>
      <c r="U133" s="66"/>
      <c r="V133" s="66"/>
      <c r="W133" s="66"/>
      <c r="X133" s="66"/>
      <c r="Y133" s="67"/>
      <c r="Z133" s="30"/>
      <c r="AA133" s="30"/>
      <c r="AB133" s="30"/>
      <c r="AC133" s="30"/>
      <c r="AD133" s="30"/>
      <c r="AE133" s="30"/>
      <c r="AT133" s="14" t="s">
        <v>226</v>
      </c>
      <c r="AU133" s="14" t="s">
        <v>88</v>
      </c>
    </row>
    <row r="134" spans="1:65" s="2" customFormat="1" ht="21.75" customHeight="1">
      <c r="A134" s="30"/>
      <c r="B134" s="31"/>
      <c r="C134" s="208" t="s">
        <v>246</v>
      </c>
      <c r="D134" s="208" t="s">
        <v>219</v>
      </c>
      <c r="E134" s="209" t="s">
        <v>736</v>
      </c>
      <c r="F134" s="210" t="s">
        <v>737</v>
      </c>
      <c r="G134" s="211" t="s">
        <v>222</v>
      </c>
      <c r="H134" s="212">
        <v>1</v>
      </c>
      <c r="I134" s="213"/>
      <c r="J134" s="213"/>
      <c r="K134" s="214">
        <f>ROUND(P134*H134,2)</f>
        <v>0</v>
      </c>
      <c r="L134" s="210" t="s">
        <v>223</v>
      </c>
      <c r="M134" s="35"/>
      <c r="N134" s="215" t="s">
        <v>1</v>
      </c>
      <c r="O134" s="216" t="s">
        <v>41</v>
      </c>
      <c r="P134" s="217">
        <f>I134+J134</f>
        <v>0</v>
      </c>
      <c r="Q134" s="217">
        <f>ROUND(I134*H134,2)</f>
        <v>0</v>
      </c>
      <c r="R134" s="217">
        <f>ROUND(J134*H134,2)</f>
        <v>0</v>
      </c>
      <c r="S134" s="66"/>
      <c r="T134" s="218">
        <f>S134*H134</f>
        <v>0</v>
      </c>
      <c r="U134" s="218">
        <v>0</v>
      </c>
      <c r="V134" s="218">
        <f>U134*H134</f>
        <v>0</v>
      </c>
      <c r="W134" s="218">
        <v>0</v>
      </c>
      <c r="X134" s="218">
        <f>W134*H134</f>
        <v>0</v>
      </c>
      <c r="Y134" s="219" t="s">
        <v>1</v>
      </c>
      <c r="Z134" s="30"/>
      <c r="AA134" s="30"/>
      <c r="AB134" s="30"/>
      <c r="AC134" s="30"/>
      <c r="AD134" s="30"/>
      <c r="AE134" s="30"/>
      <c r="AR134" s="220" t="s">
        <v>281</v>
      </c>
      <c r="AT134" s="220" t="s">
        <v>219</v>
      </c>
      <c r="AU134" s="220" t="s">
        <v>88</v>
      </c>
      <c r="AY134" s="14" t="s">
        <v>218</v>
      </c>
      <c r="BE134" s="221">
        <f>IF(O134="základní",K134,0)</f>
        <v>0</v>
      </c>
      <c r="BF134" s="221">
        <f>IF(O134="snížená",K134,0)</f>
        <v>0</v>
      </c>
      <c r="BG134" s="221">
        <f>IF(O134="zákl. přenesená",K134,0)</f>
        <v>0</v>
      </c>
      <c r="BH134" s="221">
        <f>IF(O134="sníž. přenesená",K134,0)</f>
        <v>0</v>
      </c>
      <c r="BI134" s="221">
        <f>IF(O134="nulová",K134,0)</f>
        <v>0</v>
      </c>
      <c r="BJ134" s="14" t="s">
        <v>86</v>
      </c>
      <c r="BK134" s="221">
        <f>ROUND(P134*H134,2)</f>
        <v>0</v>
      </c>
      <c r="BL134" s="14" t="s">
        <v>281</v>
      </c>
      <c r="BM134" s="220" t="s">
        <v>854</v>
      </c>
    </row>
    <row r="135" spans="1:65" s="2" customFormat="1" ht="19.5">
      <c r="A135" s="30"/>
      <c r="B135" s="31"/>
      <c r="C135" s="32"/>
      <c r="D135" s="222" t="s">
        <v>226</v>
      </c>
      <c r="E135" s="32"/>
      <c r="F135" s="223" t="s">
        <v>739</v>
      </c>
      <c r="G135" s="32"/>
      <c r="H135" s="32"/>
      <c r="I135" s="120"/>
      <c r="J135" s="120"/>
      <c r="K135" s="32"/>
      <c r="L135" s="32"/>
      <c r="M135" s="35"/>
      <c r="N135" s="224"/>
      <c r="O135" s="225"/>
      <c r="P135" s="66"/>
      <c r="Q135" s="66"/>
      <c r="R135" s="66"/>
      <c r="S135" s="66"/>
      <c r="T135" s="66"/>
      <c r="U135" s="66"/>
      <c r="V135" s="66"/>
      <c r="W135" s="66"/>
      <c r="X135" s="66"/>
      <c r="Y135" s="67"/>
      <c r="Z135" s="30"/>
      <c r="AA135" s="30"/>
      <c r="AB135" s="30"/>
      <c r="AC135" s="30"/>
      <c r="AD135" s="30"/>
      <c r="AE135" s="30"/>
      <c r="AT135" s="14" t="s">
        <v>226</v>
      </c>
      <c r="AU135" s="14" t="s">
        <v>88</v>
      </c>
    </row>
    <row r="136" spans="1:65" s="2" customFormat="1" ht="21.75" customHeight="1">
      <c r="A136" s="30"/>
      <c r="B136" s="31"/>
      <c r="C136" s="208" t="s">
        <v>254</v>
      </c>
      <c r="D136" s="208" t="s">
        <v>219</v>
      </c>
      <c r="E136" s="209" t="s">
        <v>740</v>
      </c>
      <c r="F136" s="210" t="s">
        <v>741</v>
      </c>
      <c r="G136" s="211" t="s">
        <v>222</v>
      </c>
      <c r="H136" s="212">
        <v>1</v>
      </c>
      <c r="I136" s="213"/>
      <c r="J136" s="213"/>
      <c r="K136" s="214">
        <f>ROUND(P136*H136,2)</f>
        <v>0</v>
      </c>
      <c r="L136" s="210" t="s">
        <v>223</v>
      </c>
      <c r="M136" s="35"/>
      <c r="N136" s="215" t="s">
        <v>1</v>
      </c>
      <c r="O136" s="216" t="s">
        <v>41</v>
      </c>
      <c r="P136" s="217">
        <f>I136+J136</f>
        <v>0</v>
      </c>
      <c r="Q136" s="217">
        <f>ROUND(I136*H136,2)</f>
        <v>0</v>
      </c>
      <c r="R136" s="217">
        <f>ROUND(J136*H136,2)</f>
        <v>0</v>
      </c>
      <c r="S136" s="66"/>
      <c r="T136" s="218">
        <f>S136*H136</f>
        <v>0</v>
      </c>
      <c r="U136" s="218">
        <v>0</v>
      </c>
      <c r="V136" s="218">
        <f>U136*H136</f>
        <v>0</v>
      </c>
      <c r="W136" s="218">
        <v>0</v>
      </c>
      <c r="X136" s="218">
        <f>W136*H136</f>
        <v>0</v>
      </c>
      <c r="Y136" s="219" t="s">
        <v>1</v>
      </c>
      <c r="Z136" s="30"/>
      <c r="AA136" s="30"/>
      <c r="AB136" s="30"/>
      <c r="AC136" s="30"/>
      <c r="AD136" s="30"/>
      <c r="AE136" s="30"/>
      <c r="AR136" s="220" t="s">
        <v>281</v>
      </c>
      <c r="AT136" s="220" t="s">
        <v>219</v>
      </c>
      <c r="AU136" s="220" t="s">
        <v>88</v>
      </c>
      <c r="AY136" s="14" t="s">
        <v>218</v>
      </c>
      <c r="BE136" s="221">
        <f>IF(O136="základní",K136,0)</f>
        <v>0</v>
      </c>
      <c r="BF136" s="221">
        <f>IF(O136="snížená",K136,0)</f>
        <v>0</v>
      </c>
      <c r="BG136" s="221">
        <f>IF(O136="zákl. přenesená",K136,0)</f>
        <v>0</v>
      </c>
      <c r="BH136" s="221">
        <f>IF(O136="sníž. přenesená",K136,0)</f>
        <v>0</v>
      </c>
      <c r="BI136" s="221">
        <f>IF(O136="nulová",K136,0)</f>
        <v>0</v>
      </c>
      <c r="BJ136" s="14" t="s">
        <v>86</v>
      </c>
      <c r="BK136" s="221">
        <f>ROUND(P136*H136,2)</f>
        <v>0</v>
      </c>
      <c r="BL136" s="14" t="s">
        <v>281</v>
      </c>
      <c r="BM136" s="220" t="s">
        <v>855</v>
      </c>
    </row>
    <row r="137" spans="1:65" s="2" customFormat="1" ht="19.5">
      <c r="A137" s="30"/>
      <c r="B137" s="31"/>
      <c r="C137" s="32"/>
      <c r="D137" s="222" t="s">
        <v>226</v>
      </c>
      <c r="E137" s="32"/>
      <c r="F137" s="223" t="s">
        <v>743</v>
      </c>
      <c r="G137" s="32"/>
      <c r="H137" s="32"/>
      <c r="I137" s="120"/>
      <c r="J137" s="120"/>
      <c r="K137" s="32"/>
      <c r="L137" s="32"/>
      <c r="M137" s="35"/>
      <c r="N137" s="224"/>
      <c r="O137" s="225"/>
      <c r="P137" s="66"/>
      <c r="Q137" s="66"/>
      <c r="R137" s="66"/>
      <c r="S137" s="66"/>
      <c r="T137" s="66"/>
      <c r="U137" s="66"/>
      <c r="V137" s="66"/>
      <c r="W137" s="66"/>
      <c r="X137" s="66"/>
      <c r="Y137" s="67"/>
      <c r="Z137" s="30"/>
      <c r="AA137" s="30"/>
      <c r="AB137" s="30"/>
      <c r="AC137" s="30"/>
      <c r="AD137" s="30"/>
      <c r="AE137" s="30"/>
      <c r="AT137" s="14" t="s">
        <v>226</v>
      </c>
      <c r="AU137" s="14" t="s">
        <v>88</v>
      </c>
    </row>
    <row r="138" spans="1:65" s="2" customFormat="1" ht="21.75" customHeight="1">
      <c r="A138" s="30"/>
      <c r="B138" s="31"/>
      <c r="C138" s="208" t="s">
        <v>257</v>
      </c>
      <c r="D138" s="208" t="s">
        <v>219</v>
      </c>
      <c r="E138" s="209" t="s">
        <v>744</v>
      </c>
      <c r="F138" s="210" t="s">
        <v>745</v>
      </c>
      <c r="G138" s="211" t="s">
        <v>222</v>
      </c>
      <c r="H138" s="212">
        <v>1</v>
      </c>
      <c r="I138" s="213"/>
      <c r="J138" s="213"/>
      <c r="K138" s="214">
        <f>ROUND(P138*H138,2)</f>
        <v>0</v>
      </c>
      <c r="L138" s="210" t="s">
        <v>223</v>
      </c>
      <c r="M138" s="35"/>
      <c r="N138" s="215" t="s">
        <v>1</v>
      </c>
      <c r="O138" s="216" t="s">
        <v>41</v>
      </c>
      <c r="P138" s="217">
        <f>I138+J138</f>
        <v>0</v>
      </c>
      <c r="Q138" s="217">
        <f>ROUND(I138*H138,2)</f>
        <v>0</v>
      </c>
      <c r="R138" s="217">
        <f>ROUND(J138*H138,2)</f>
        <v>0</v>
      </c>
      <c r="S138" s="66"/>
      <c r="T138" s="218">
        <f>S138*H138</f>
        <v>0</v>
      </c>
      <c r="U138" s="218">
        <v>0</v>
      </c>
      <c r="V138" s="218">
        <f>U138*H138</f>
        <v>0</v>
      </c>
      <c r="W138" s="218">
        <v>0</v>
      </c>
      <c r="X138" s="218">
        <f>W138*H138</f>
        <v>0</v>
      </c>
      <c r="Y138" s="219" t="s">
        <v>1</v>
      </c>
      <c r="Z138" s="30"/>
      <c r="AA138" s="30"/>
      <c r="AB138" s="30"/>
      <c r="AC138" s="30"/>
      <c r="AD138" s="30"/>
      <c r="AE138" s="30"/>
      <c r="AR138" s="220" t="s">
        <v>281</v>
      </c>
      <c r="AT138" s="220" t="s">
        <v>219</v>
      </c>
      <c r="AU138" s="220" t="s">
        <v>88</v>
      </c>
      <c r="AY138" s="14" t="s">
        <v>218</v>
      </c>
      <c r="BE138" s="221">
        <f>IF(O138="základní",K138,0)</f>
        <v>0</v>
      </c>
      <c r="BF138" s="221">
        <f>IF(O138="snížená",K138,0)</f>
        <v>0</v>
      </c>
      <c r="BG138" s="221">
        <f>IF(O138="zákl. přenesená",K138,0)</f>
        <v>0</v>
      </c>
      <c r="BH138" s="221">
        <f>IF(O138="sníž. přenesená",K138,0)</f>
        <v>0</v>
      </c>
      <c r="BI138" s="221">
        <f>IF(O138="nulová",K138,0)</f>
        <v>0</v>
      </c>
      <c r="BJ138" s="14" t="s">
        <v>86</v>
      </c>
      <c r="BK138" s="221">
        <f>ROUND(P138*H138,2)</f>
        <v>0</v>
      </c>
      <c r="BL138" s="14" t="s">
        <v>281</v>
      </c>
      <c r="BM138" s="220" t="s">
        <v>856</v>
      </c>
    </row>
    <row r="139" spans="1:65" s="2" customFormat="1" ht="11.25">
      <c r="A139" s="30"/>
      <c r="B139" s="31"/>
      <c r="C139" s="32"/>
      <c r="D139" s="222" t="s">
        <v>226</v>
      </c>
      <c r="E139" s="32"/>
      <c r="F139" s="223" t="s">
        <v>745</v>
      </c>
      <c r="G139" s="32"/>
      <c r="H139" s="32"/>
      <c r="I139" s="120"/>
      <c r="J139" s="120"/>
      <c r="K139" s="32"/>
      <c r="L139" s="32"/>
      <c r="M139" s="35"/>
      <c r="N139" s="224"/>
      <c r="O139" s="225"/>
      <c r="P139" s="66"/>
      <c r="Q139" s="66"/>
      <c r="R139" s="66"/>
      <c r="S139" s="66"/>
      <c r="T139" s="66"/>
      <c r="U139" s="66"/>
      <c r="V139" s="66"/>
      <c r="W139" s="66"/>
      <c r="X139" s="66"/>
      <c r="Y139" s="67"/>
      <c r="Z139" s="30"/>
      <c r="AA139" s="30"/>
      <c r="AB139" s="30"/>
      <c r="AC139" s="30"/>
      <c r="AD139" s="30"/>
      <c r="AE139" s="30"/>
      <c r="AT139" s="14" t="s">
        <v>226</v>
      </c>
      <c r="AU139" s="14" t="s">
        <v>88</v>
      </c>
    </row>
    <row r="140" spans="1:65" s="2" customFormat="1" ht="21.75" customHeight="1">
      <c r="A140" s="30"/>
      <c r="B140" s="31"/>
      <c r="C140" s="208" t="s">
        <v>235</v>
      </c>
      <c r="D140" s="208" t="s">
        <v>219</v>
      </c>
      <c r="E140" s="209" t="s">
        <v>747</v>
      </c>
      <c r="F140" s="210" t="s">
        <v>748</v>
      </c>
      <c r="G140" s="211" t="s">
        <v>222</v>
      </c>
      <c r="H140" s="212">
        <v>1</v>
      </c>
      <c r="I140" s="213"/>
      <c r="J140" s="213"/>
      <c r="K140" s="214">
        <f>ROUND(P140*H140,2)</f>
        <v>0</v>
      </c>
      <c r="L140" s="210" t="s">
        <v>223</v>
      </c>
      <c r="M140" s="35"/>
      <c r="N140" s="215" t="s">
        <v>1</v>
      </c>
      <c r="O140" s="216" t="s">
        <v>41</v>
      </c>
      <c r="P140" s="217">
        <f>I140+J140</f>
        <v>0</v>
      </c>
      <c r="Q140" s="217">
        <f>ROUND(I140*H140,2)</f>
        <v>0</v>
      </c>
      <c r="R140" s="217">
        <f>ROUND(J140*H140,2)</f>
        <v>0</v>
      </c>
      <c r="S140" s="66"/>
      <c r="T140" s="218">
        <f>S140*H140</f>
        <v>0</v>
      </c>
      <c r="U140" s="218">
        <v>0</v>
      </c>
      <c r="V140" s="218">
        <f>U140*H140</f>
        <v>0</v>
      </c>
      <c r="W140" s="218">
        <v>0</v>
      </c>
      <c r="X140" s="218">
        <f>W140*H140</f>
        <v>0</v>
      </c>
      <c r="Y140" s="219" t="s">
        <v>1</v>
      </c>
      <c r="Z140" s="30"/>
      <c r="AA140" s="30"/>
      <c r="AB140" s="30"/>
      <c r="AC140" s="30"/>
      <c r="AD140" s="30"/>
      <c r="AE140" s="30"/>
      <c r="AR140" s="220" t="s">
        <v>281</v>
      </c>
      <c r="AT140" s="220" t="s">
        <v>219</v>
      </c>
      <c r="AU140" s="220" t="s">
        <v>88</v>
      </c>
      <c r="AY140" s="14" t="s">
        <v>218</v>
      </c>
      <c r="BE140" s="221">
        <f>IF(O140="základní",K140,0)</f>
        <v>0</v>
      </c>
      <c r="BF140" s="221">
        <f>IF(O140="snížená",K140,0)</f>
        <v>0</v>
      </c>
      <c r="BG140" s="221">
        <f>IF(O140="zákl. přenesená",K140,0)</f>
        <v>0</v>
      </c>
      <c r="BH140" s="221">
        <f>IF(O140="sníž. přenesená",K140,0)</f>
        <v>0</v>
      </c>
      <c r="BI140" s="221">
        <f>IF(O140="nulová",K140,0)</f>
        <v>0</v>
      </c>
      <c r="BJ140" s="14" t="s">
        <v>86</v>
      </c>
      <c r="BK140" s="221">
        <f>ROUND(P140*H140,2)</f>
        <v>0</v>
      </c>
      <c r="BL140" s="14" t="s">
        <v>281</v>
      </c>
      <c r="BM140" s="220" t="s">
        <v>857</v>
      </c>
    </row>
    <row r="141" spans="1:65" s="2" customFormat="1" ht="19.5">
      <c r="A141" s="30"/>
      <c r="B141" s="31"/>
      <c r="C141" s="32"/>
      <c r="D141" s="222" t="s">
        <v>226</v>
      </c>
      <c r="E141" s="32"/>
      <c r="F141" s="223" t="s">
        <v>748</v>
      </c>
      <c r="G141" s="32"/>
      <c r="H141" s="32"/>
      <c r="I141" s="120"/>
      <c r="J141" s="120"/>
      <c r="K141" s="32"/>
      <c r="L141" s="32"/>
      <c r="M141" s="35"/>
      <c r="N141" s="224"/>
      <c r="O141" s="225"/>
      <c r="P141" s="66"/>
      <c r="Q141" s="66"/>
      <c r="R141" s="66"/>
      <c r="S141" s="66"/>
      <c r="T141" s="66"/>
      <c r="U141" s="66"/>
      <c r="V141" s="66"/>
      <c r="W141" s="66"/>
      <c r="X141" s="66"/>
      <c r="Y141" s="67"/>
      <c r="Z141" s="30"/>
      <c r="AA141" s="30"/>
      <c r="AB141" s="30"/>
      <c r="AC141" s="30"/>
      <c r="AD141" s="30"/>
      <c r="AE141" s="30"/>
      <c r="AT141" s="14" t="s">
        <v>226</v>
      </c>
      <c r="AU141" s="14" t="s">
        <v>88</v>
      </c>
    </row>
    <row r="142" spans="1:65" s="2" customFormat="1" ht="21.75" customHeight="1">
      <c r="A142" s="30"/>
      <c r="B142" s="31"/>
      <c r="C142" s="208" t="s">
        <v>265</v>
      </c>
      <c r="D142" s="208" t="s">
        <v>219</v>
      </c>
      <c r="E142" s="209" t="s">
        <v>750</v>
      </c>
      <c r="F142" s="210" t="s">
        <v>751</v>
      </c>
      <c r="G142" s="211" t="s">
        <v>222</v>
      </c>
      <c r="H142" s="212">
        <v>1</v>
      </c>
      <c r="I142" s="213"/>
      <c r="J142" s="213"/>
      <c r="K142" s="214">
        <f>ROUND(P142*H142,2)</f>
        <v>0</v>
      </c>
      <c r="L142" s="210" t="s">
        <v>223</v>
      </c>
      <c r="M142" s="35"/>
      <c r="N142" s="215" t="s">
        <v>1</v>
      </c>
      <c r="O142" s="216" t="s">
        <v>41</v>
      </c>
      <c r="P142" s="217">
        <f>I142+J142</f>
        <v>0</v>
      </c>
      <c r="Q142" s="217">
        <f>ROUND(I142*H142,2)</f>
        <v>0</v>
      </c>
      <c r="R142" s="217">
        <f>ROUND(J142*H142,2)</f>
        <v>0</v>
      </c>
      <c r="S142" s="66"/>
      <c r="T142" s="218">
        <f>S142*H142</f>
        <v>0</v>
      </c>
      <c r="U142" s="218">
        <v>0</v>
      </c>
      <c r="V142" s="218">
        <f>U142*H142</f>
        <v>0</v>
      </c>
      <c r="W142" s="218">
        <v>0</v>
      </c>
      <c r="X142" s="218">
        <f>W142*H142</f>
        <v>0</v>
      </c>
      <c r="Y142" s="219" t="s">
        <v>1</v>
      </c>
      <c r="Z142" s="30"/>
      <c r="AA142" s="30"/>
      <c r="AB142" s="30"/>
      <c r="AC142" s="30"/>
      <c r="AD142" s="30"/>
      <c r="AE142" s="30"/>
      <c r="AR142" s="220" t="s">
        <v>281</v>
      </c>
      <c r="AT142" s="220" t="s">
        <v>219</v>
      </c>
      <c r="AU142" s="220" t="s">
        <v>88</v>
      </c>
      <c r="AY142" s="14" t="s">
        <v>218</v>
      </c>
      <c r="BE142" s="221">
        <f>IF(O142="základní",K142,0)</f>
        <v>0</v>
      </c>
      <c r="BF142" s="221">
        <f>IF(O142="snížená",K142,0)</f>
        <v>0</v>
      </c>
      <c r="BG142" s="221">
        <f>IF(O142="zákl. přenesená",K142,0)</f>
        <v>0</v>
      </c>
      <c r="BH142" s="221">
        <f>IF(O142="sníž. přenesená",K142,0)</f>
        <v>0</v>
      </c>
      <c r="BI142" s="221">
        <f>IF(O142="nulová",K142,0)</f>
        <v>0</v>
      </c>
      <c r="BJ142" s="14" t="s">
        <v>86</v>
      </c>
      <c r="BK142" s="221">
        <f>ROUND(P142*H142,2)</f>
        <v>0</v>
      </c>
      <c r="BL142" s="14" t="s">
        <v>281</v>
      </c>
      <c r="BM142" s="220" t="s">
        <v>858</v>
      </c>
    </row>
    <row r="143" spans="1:65" s="2" customFormat="1" ht="19.5">
      <c r="A143" s="30"/>
      <c r="B143" s="31"/>
      <c r="C143" s="32"/>
      <c r="D143" s="222" t="s">
        <v>226</v>
      </c>
      <c r="E143" s="32"/>
      <c r="F143" s="223" t="s">
        <v>751</v>
      </c>
      <c r="G143" s="32"/>
      <c r="H143" s="32"/>
      <c r="I143" s="120"/>
      <c r="J143" s="120"/>
      <c r="K143" s="32"/>
      <c r="L143" s="32"/>
      <c r="M143" s="35"/>
      <c r="N143" s="224"/>
      <c r="O143" s="225"/>
      <c r="P143" s="66"/>
      <c r="Q143" s="66"/>
      <c r="R143" s="66"/>
      <c r="S143" s="66"/>
      <c r="T143" s="66"/>
      <c r="U143" s="66"/>
      <c r="V143" s="66"/>
      <c r="W143" s="66"/>
      <c r="X143" s="66"/>
      <c r="Y143" s="67"/>
      <c r="Z143" s="30"/>
      <c r="AA143" s="30"/>
      <c r="AB143" s="30"/>
      <c r="AC143" s="30"/>
      <c r="AD143" s="30"/>
      <c r="AE143" s="30"/>
      <c r="AT143" s="14" t="s">
        <v>226</v>
      </c>
      <c r="AU143" s="14" t="s">
        <v>88</v>
      </c>
    </row>
    <row r="144" spans="1:65" s="2" customFormat="1" ht="21.75" customHeight="1">
      <c r="A144" s="30"/>
      <c r="B144" s="31"/>
      <c r="C144" s="208" t="s">
        <v>267</v>
      </c>
      <c r="D144" s="208" t="s">
        <v>219</v>
      </c>
      <c r="E144" s="209" t="s">
        <v>753</v>
      </c>
      <c r="F144" s="210" t="s">
        <v>754</v>
      </c>
      <c r="G144" s="211" t="s">
        <v>222</v>
      </c>
      <c r="H144" s="212">
        <v>1</v>
      </c>
      <c r="I144" s="213"/>
      <c r="J144" s="213"/>
      <c r="K144" s="214">
        <f>ROUND(P144*H144,2)</f>
        <v>0</v>
      </c>
      <c r="L144" s="210" t="s">
        <v>223</v>
      </c>
      <c r="M144" s="35"/>
      <c r="N144" s="215" t="s">
        <v>1</v>
      </c>
      <c r="O144" s="216" t="s">
        <v>41</v>
      </c>
      <c r="P144" s="217">
        <f>I144+J144</f>
        <v>0</v>
      </c>
      <c r="Q144" s="217">
        <f>ROUND(I144*H144,2)</f>
        <v>0</v>
      </c>
      <c r="R144" s="217">
        <f>ROUND(J144*H144,2)</f>
        <v>0</v>
      </c>
      <c r="S144" s="66"/>
      <c r="T144" s="218">
        <f>S144*H144</f>
        <v>0</v>
      </c>
      <c r="U144" s="218">
        <v>0</v>
      </c>
      <c r="V144" s="218">
        <f>U144*H144</f>
        <v>0</v>
      </c>
      <c r="W144" s="218">
        <v>0</v>
      </c>
      <c r="X144" s="218">
        <f>W144*H144</f>
        <v>0</v>
      </c>
      <c r="Y144" s="219" t="s">
        <v>1</v>
      </c>
      <c r="Z144" s="30"/>
      <c r="AA144" s="30"/>
      <c r="AB144" s="30"/>
      <c r="AC144" s="30"/>
      <c r="AD144" s="30"/>
      <c r="AE144" s="30"/>
      <c r="AR144" s="220" t="s">
        <v>281</v>
      </c>
      <c r="AT144" s="220" t="s">
        <v>219</v>
      </c>
      <c r="AU144" s="220" t="s">
        <v>88</v>
      </c>
      <c r="AY144" s="14" t="s">
        <v>218</v>
      </c>
      <c r="BE144" s="221">
        <f>IF(O144="základní",K144,0)</f>
        <v>0</v>
      </c>
      <c r="BF144" s="221">
        <f>IF(O144="snížená",K144,0)</f>
        <v>0</v>
      </c>
      <c r="BG144" s="221">
        <f>IF(O144="zákl. přenesená",K144,0)</f>
        <v>0</v>
      </c>
      <c r="BH144" s="221">
        <f>IF(O144="sníž. přenesená",K144,0)</f>
        <v>0</v>
      </c>
      <c r="BI144" s="221">
        <f>IF(O144="nulová",K144,0)</f>
        <v>0</v>
      </c>
      <c r="BJ144" s="14" t="s">
        <v>86</v>
      </c>
      <c r="BK144" s="221">
        <f>ROUND(P144*H144,2)</f>
        <v>0</v>
      </c>
      <c r="BL144" s="14" t="s">
        <v>281</v>
      </c>
      <c r="BM144" s="220" t="s">
        <v>859</v>
      </c>
    </row>
    <row r="145" spans="1:65" s="2" customFormat="1" ht="19.5">
      <c r="A145" s="30"/>
      <c r="B145" s="31"/>
      <c r="C145" s="32"/>
      <c r="D145" s="222" t="s">
        <v>226</v>
      </c>
      <c r="E145" s="32"/>
      <c r="F145" s="223" t="s">
        <v>754</v>
      </c>
      <c r="G145" s="32"/>
      <c r="H145" s="32"/>
      <c r="I145" s="120"/>
      <c r="J145" s="120"/>
      <c r="K145" s="32"/>
      <c r="L145" s="32"/>
      <c r="M145" s="35"/>
      <c r="N145" s="224"/>
      <c r="O145" s="225"/>
      <c r="P145" s="66"/>
      <c r="Q145" s="66"/>
      <c r="R145" s="66"/>
      <c r="S145" s="66"/>
      <c r="T145" s="66"/>
      <c r="U145" s="66"/>
      <c r="V145" s="66"/>
      <c r="W145" s="66"/>
      <c r="X145" s="66"/>
      <c r="Y145" s="67"/>
      <c r="Z145" s="30"/>
      <c r="AA145" s="30"/>
      <c r="AB145" s="30"/>
      <c r="AC145" s="30"/>
      <c r="AD145" s="30"/>
      <c r="AE145" s="30"/>
      <c r="AT145" s="14" t="s">
        <v>226</v>
      </c>
      <c r="AU145" s="14" t="s">
        <v>88</v>
      </c>
    </row>
    <row r="146" spans="1:65" s="2" customFormat="1" ht="21.75" customHeight="1">
      <c r="A146" s="30"/>
      <c r="B146" s="31"/>
      <c r="C146" s="226" t="s">
        <v>269</v>
      </c>
      <c r="D146" s="226" t="s">
        <v>232</v>
      </c>
      <c r="E146" s="227" t="s">
        <v>762</v>
      </c>
      <c r="F146" s="228" t="s">
        <v>763</v>
      </c>
      <c r="G146" s="229" t="s">
        <v>222</v>
      </c>
      <c r="H146" s="230">
        <v>1</v>
      </c>
      <c r="I146" s="231"/>
      <c r="J146" s="232"/>
      <c r="K146" s="233">
        <f>ROUND(P146*H146,2)</f>
        <v>0</v>
      </c>
      <c r="L146" s="228" t="s">
        <v>223</v>
      </c>
      <c r="M146" s="234"/>
      <c r="N146" s="235" t="s">
        <v>1</v>
      </c>
      <c r="O146" s="216" t="s">
        <v>41</v>
      </c>
      <c r="P146" s="217">
        <f>I146+J146</f>
        <v>0</v>
      </c>
      <c r="Q146" s="217">
        <f>ROUND(I146*H146,2)</f>
        <v>0</v>
      </c>
      <c r="R146" s="217">
        <f>ROUND(J146*H146,2)</f>
        <v>0</v>
      </c>
      <c r="S146" s="66"/>
      <c r="T146" s="218">
        <f>S146*H146</f>
        <v>0</v>
      </c>
      <c r="U146" s="218">
        <v>0</v>
      </c>
      <c r="V146" s="218">
        <f>U146*H146</f>
        <v>0</v>
      </c>
      <c r="W146" s="218">
        <v>0</v>
      </c>
      <c r="X146" s="218">
        <f>W146*H146</f>
        <v>0</v>
      </c>
      <c r="Y146" s="219" t="s">
        <v>1</v>
      </c>
      <c r="Z146" s="30"/>
      <c r="AA146" s="30"/>
      <c r="AB146" s="30"/>
      <c r="AC146" s="30"/>
      <c r="AD146" s="30"/>
      <c r="AE146" s="30"/>
      <c r="AR146" s="220" t="s">
        <v>281</v>
      </c>
      <c r="AT146" s="220" t="s">
        <v>232</v>
      </c>
      <c r="AU146" s="220" t="s">
        <v>88</v>
      </c>
      <c r="AY146" s="14" t="s">
        <v>218</v>
      </c>
      <c r="BE146" s="221">
        <f>IF(O146="základní",K146,0)</f>
        <v>0</v>
      </c>
      <c r="BF146" s="221">
        <f>IF(O146="snížená",K146,0)</f>
        <v>0</v>
      </c>
      <c r="BG146" s="221">
        <f>IF(O146="zákl. přenesená",K146,0)</f>
        <v>0</v>
      </c>
      <c r="BH146" s="221">
        <f>IF(O146="sníž. přenesená",K146,0)</f>
        <v>0</v>
      </c>
      <c r="BI146" s="221">
        <f>IF(O146="nulová",K146,0)</f>
        <v>0</v>
      </c>
      <c r="BJ146" s="14" t="s">
        <v>86</v>
      </c>
      <c r="BK146" s="221">
        <f>ROUND(P146*H146,2)</f>
        <v>0</v>
      </c>
      <c r="BL146" s="14" t="s">
        <v>281</v>
      </c>
      <c r="BM146" s="220" t="s">
        <v>860</v>
      </c>
    </row>
    <row r="147" spans="1:65" s="2" customFormat="1" ht="11.25">
      <c r="A147" s="30"/>
      <c r="B147" s="31"/>
      <c r="C147" s="32"/>
      <c r="D147" s="222" t="s">
        <v>226</v>
      </c>
      <c r="E147" s="32"/>
      <c r="F147" s="223" t="s">
        <v>763</v>
      </c>
      <c r="G147" s="32"/>
      <c r="H147" s="32"/>
      <c r="I147" s="120"/>
      <c r="J147" s="120"/>
      <c r="K147" s="32"/>
      <c r="L147" s="32"/>
      <c r="M147" s="35"/>
      <c r="N147" s="224"/>
      <c r="O147" s="225"/>
      <c r="P147" s="66"/>
      <c r="Q147" s="66"/>
      <c r="R147" s="66"/>
      <c r="S147" s="66"/>
      <c r="T147" s="66"/>
      <c r="U147" s="66"/>
      <c r="V147" s="66"/>
      <c r="W147" s="66"/>
      <c r="X147" s="66"/>
      <c r="Y147" s="67"/>
      <c r="Z147" s="30"/>
      <c r="AA147" s="30"/>
      <c r="AB147" s="30"/>
      <c r="AC147" s="30"/>
      <c r="AD147" s="30"/>
      <c r="AE147" s="30"/>
      <c r="AT147" s="14" t="s">
        <v>226</v>
      </c>
      <c r="AU147" s="14" t="s">
        <v>88</v>
      </c>
    </row>
    <row r="148" spans="1:65" s="2" customFormat="1" ht="21.75" customHeight="1">
      <c r="A148" s="30"/>
      <c r="B148" s="31"/>
      <c r="C148" s="226" t="s">
        <v>274</v>
      </c>
      <c r="D148" s="226" t="s">
        <v>232</v>
      </c>
      <c r="E148" s="227" t="s">
        <v>835</v>
      </c>
      <c r="F148" s="228" t="s">
        <v>760</v>
      </c>
      <c r="G148" s="229" t="s">
        <v>222</v>
      </c>
      <c r="H148" s="230">
        <v>1</v>
      </c>
      <c r="I148" s="231"/>
      <c r="J148" s="232"/>
      <c r="K148" s="233">
        <f>ROUND(P148*H148,2)</f>
        <v>0</v>
      </c>
      <c r="L148" s="228" t="s">
        <v>223</v>
      </c>
      <c r="M148" s="234"/>
      <c r="N148" s="235" t="s">
        <v>1</v>
      </c>
      <c r="O148" s="216" t="s">
        <v>41</v>
      </c>
      <c r="P148" s="217">
        <f>I148+J148</f>
        <v>0</v>
      </c>
      <c r="Q148" s="217">
        <f>ROUND(I148*H148,2)</f>
        <v>0</v>
      </c>
      <c r="R148" s="217">
        <f>ROUND(J148*H148,2)</f>
        <v>0</v>
      </c>
      <c r="S148" s="66"/>
      <c r="T148" s="218">
        <f>S148*H148</f>
        <v>0</v>
      </c>
      <c r="U148" s="218">
        <v>0</v>
      </c>
      <c r="V148" s="218">
        <f>U148*H148</f>
        <v>0</v>
      </c>
      <c r="W148" s="218">
        <v>0</v>
      </c>
      <c r="X148" s="218">
        <f>W148*H148</f>
        <v>0</v>
      </c>
      <c r="Y148" s="219" t="s">
        <v>1</v>
      </c>
      <c r="Z148" s="30"/>
      <c r="AA148" s="30"/>
      <c r="AB148" s="30"/>
      <c r="AC148" s="30"/>
      <c r="AD148" s="30"/>
      <c r="AE148" s="30"/>
      <c r="AR148" s="220" t="s">
        <v>281</v>
      </c>
      <c r="AT148" s="220" t="s">
        <v>232</v>
      </c>
      <c r="AU148" s="220" t="s">
        <v>88</v>
      </c>
      <c r="AY148" s="14" t="s">
        <v>218</v>
      </c>
      <c r="BE148" s="221">
        <f>IF(O148="základní",K148,0)</f>
        <v>0</v>
      </c>
      <c r="BF148" s="221">
        <f>IF(O148="snížená",K148,0)</f>
        <v>0</v>
      </c>
      <c r="BG148" s="221">
        <f>IF(O148="zákl. přenesená",K148,0)</f>
        <v>0</v>
      </c>
      <c r="BH148" s="221">
        <f>IF(O148="sníž. přenesená",K148,0)</f>
        <v>0</v>
      </c>
      <c r="BI148" s="221">
        <f>IF(O148="nulová",K148,0)</f>
        <v>0</v>
      </c>
      <c r="BJ148" s="14" t="s">
        <v>86</v>
      </c>
      <c r="BK148" s="221">
        <f>ROUND(P148*H148,2)</f>
        <v>0</v>
      </c>
      <c r="BL148" s="14" t="s">
        <v>281</v>
      </c>
      <c r="BM148" s="220" t="s">
        <v>861</v>
      </c>
    </row>
    <row r="149" spans="1:65" s="2" customFormat="1" ht="11.25">
      <c r="A149" s="30"/>
      <c r="B149" s="31"/>
      <c r="C149" s="32"/>
      <c r="D149" s="222" t="s">
        <v>226</v>
      </c>
      <c r="E149" s="32"/>
      <c r="F149" s="223" t="s">
        <v>760</v>
      </c>
      <c r="G149" s="32"/>
      <c r="H149" s="32"/>
      <c r="I149" s="120"/>
      <c r="J149" s="120"/>
      <c r="K149" s="32"/>
      <c r="L149" s="32"/>
      <c r="M149" s="35"/>
      <c r="N149" s="224"/>
      <c r="O149" s="225"/>
      <c r="P149" s="66"/>
      <c r="Q149" s="66"/>
      <c r="R149" s="66"/>
      <c r="S149" s="66"/>
      <c r="T149" s="66"/>
      <c r="U149" s="66"/>
      <c r="V149" s="66"/>
      <c r="W149" s="66"/>
      <c r="X149" s="66"/>
      <c r="Y149" s="67"/>
      <c r="Z149" s="30"/>
      <c r="AA149" s="30"/>
      <c r="AB149" s="30"/>
      <c r="AC149" s="30"/>
      <c r="AD149" s="30"/>
      <c r="AE149" s="30"/>
      <c r="AT149" s="14" t="s">
        <v>226</v>
      </c>
      <c r="AU149" s="14" t="s">
        <v>88</v>
      </c>
    </row>
    <row r="150" spans="1:65" s="2" customFormat="1" ht="21.75" customHeight="1">
      <c r="A150" s="30"/>
      <c r="B150" s="31"/>
      <c r="C150" s="226" t="s">
        <v>278</v>
      </c>
      <c r="D150" s="226" t="s">
        <v>232</v>
      </c>
      <c r="E150" s="227" t="s">
        <v>756</v>
      </c>
      <c r="F150" s="228" t="s">
        <v>757</v>
      </c>
      <c r="G150" s="229" t="s">
        <v>222</v>
      </c>
      <c r="H150" s="230">
        <v>1</v>
      </c>
      <c r="I150" s="231"/>
      <c r="J150" s="232"/>
      <c r="K150" s="233">
        <f>ROUND(P150*H150,2)</f>
        <v>0</v>
      </c>
      <c r="L150" s="228" t="s">
        <v>223</v>
      </c>
      <c r="M150" s="234"/>
      <c r="N150" s="235" t="s">
        <v>1</v>
      </c>
      <c r="O150" s="216" t="s">
        <v>41</v>
      </c>
      <c r="P150" s="217">
        <f>I150+J150</f>
        <v>0</v>
      </c>
      <c r="Q150" s="217">
        <f>ROUND(I150*H150,2)</f>
        <v>0</v>
      </c>
      <c r="R150" s="217">
        <f>ROUND(J150*H150,2)</f>
        <v>0</v>
      </c>
      <c r="S150" s="66"/>
      <c r="T150" s="218">
        <f>S150*H150</f>
        <v>0</v>
      </c>
      <c r="U150" s="218">
        <v>0</v>
      </c>
      <c r="V150" s="218">
        <f>U150*H150</f>
        <v>0</v>
      </c>
      <c r="W150" s="218">
        <v>0</v>
      </c>
      <c r="X150" s="218">
        <f>W150*H150</f>
        <v>0</v>
      </c>
      <c r="Y150" s="219" t="s">
        <v>1</v>
      </c>
      <c r="Z150" s="30"/>
      <c r="AA150" s="30"/>
      <c r="AB150" s="30"/>
      <c r="AC150" s="30"/>
      <c r="AD150" s="30"/>
      <c r="AE150" s="30"/>
      <c r="AR150" s="220" t="s">
        <v>281</v>
      </c>
      <c r="AT150" s="220" t="s">
        <v>232</v>
      </c>
      <c r="AU150" s="220" t="s">
        <v>88</v>
      </c>
      <c r="AY150" s="14" t="s">
        <v>218</v>
      </c>
      <c r="BE150" s="221">
        <f>IF(O150="základní",K150,0)</f>
        <v>0</v>
      </c>
      <c r="BF150" s="221">
        <f>IF(O150="snížená",K150,0)</f>
        <v>0</v>
      </c>
      <c r="BG150" s="221">
        <f>IF(O150="zákl. přenesená",K150,0)</f>
        <v>0</v>
      </c>
      <c r="BH150" s="221">
        <f>IF(O150="sníž. přenesená",K150,0)</f>
        <v>0</v>
      </c>
      <c r="BI150" s="221">
        <f>IF(O150="nulová",K150,0)</f>
        <v>0</v>
      </c>
      <c r="BJ150" s="14" t="s">
        <v>86</v>
      </c>
      <c r="BK150" s="221">
        <f>ROUND(P150*H150,2)</f>
        <v>0</v>
      </c>
      <c r="BL150" s="14" t="s">
        <v>281</v>
      </c>
      <c r="BM150" s="220" t="s">
        <v>862</v>
      </c>
    </row>
    <row r="151" spans="1:65" s="2" customFormat="1" ht="19.5">
      <c r="A151" s="30"/>
      <c r="B151" s="31"/>
      <c r="C151" s="32"/>
      <c r="D151" s="222" t="s">
        <v>226</v>
      </c>
      <c r="E151" s="32"/>
      <c r="F151" s="223" t="s">
        <v>757</v>
      </c>
      <c r="G151" s="32"/>
      <c r="H151" s="32"/>
      <c r="I151" s="120"/>
      <c r="J151" s="120"/>
      <c r="K151" s="32"/>
      <c r="L151" s="32"/>
      <c r="M151" s="35"/>
      <c r="N151" s="224"/>
      <c r="O151" s="225"/>
      <c r="P151" s="66"/>
      <c r="Q151" s="66"/>
      <c r="R151" s="66"/>
      <c r="S151" s="66"/>
      <c r="T151" s="66"/>
      <c r="U151" s="66"/>
      <c r="V151" s="66"/>
      <c r="W151" s="66"/>
      <c r="X151" s="66"/>
      <c r="Y151" s="67"/>
      <c r="Z151" s="30"/>
      <c r="AA151" s="30"/>
      <c r="AB151" s="30"/>
      <c r="AC151" s="30"/>
      <c r="AD151" s="30"/>
      <c r="AE151" s="30"/>
      <c r="AT151" s="14" t="s">
        <v>226</v>
      </c>
      <c r="AU151" s="14" t="s">
        <v>88</v>
      </c>
    </row>
    <row r="152" spans="1:65" s="2" customFormat="1" ht="33" customHeight="1">
      <c r="A152" s="30"/>
      <c r="B152" s="31"/>
      <c r="C152" s="226" t="s">
        <v>512</v>
      </c>
      <c r="D152" s="226" t="s">
        <v>232</v>
      </c>
      <c r="E152" s="227" t="s">
        <v>765</v>
      </c>
      <c r="F152" s="228" t="s">
        <v>766</v>
      </c>
      <c r="G152" s="229" t="s">
        <v>222</v>
      </c>
      <c r="H152" s="230">
        <v>1</v>
      </c>
      <c r="I152" s="231"/>
      <c r="J152" s="232"/>
      <c r="K152" s="233">
        <f>ROUND(P152*H152,2)</f>
        <v>0</v>
      </c>
      <c r="L152" s="228" t="s">
        <v>223</v>
      </c>
      <c r="M152" s="234"/>
      <c r="N152" s="235" t="s">
        <v>1</v>
      </c>
      <c r="O152" s="216" t="s">
        <v>41</v>
      </c>
      <c r="P152" s="217">
        <f>I152+J152</f>
        <v>0</v>
      </c>
      <c r="Q152" s="217">
        <f>ROUND(I152*H152,2)</f>
        <v>0</v>
      </c>
      <c r="R152" s="217">
        <f>ROUND(J152*H152,2)</f>
        <v>0</v>
      </c>
      <c r="S152" s="66"/>
      <c r="T152" s="218">
        <f>S152*H152</f>
        <v>0</v>
      </c>
      <c r="U152" s="218">
        <v>0</v>
      </c>
      <c r="V152" s="218">
        <f>U152*H152</f>
        <v>0</v>
      </c>
      <c r="W152" s="218">
        <v>0</v>
      </c>
      <c r="X152" s="218">
        <f>W152*H152</f>
        <v>0</v>
      </c>
      <c r="Y152" s="219" t="s">
        <v>1</v>
      </c>
      <c r="Z152" s="30"/>
      <c r="AA152" s="30"/>
      <c r="AB152" s="30"/>
      <c r="AC152" s="30"/>
      <c r="AD152" s="30"/>
      <c r="AE152" s="30"/>
      <c r="AR152" s="220" t="s">
        <v>502</v>
      </c>
      <c r="AT152" s="220" t="s">
        <v>232</v>
      </c>
      <c r="AU152" s="220" t="s">
        <v>88</v>
      </c>
      <c r="AY152" s="14" t="s">
        <v>218</v>
      </c>
      <c r="BE152" s="221">
        <f>IF(O152="základní",K152,0)</f>
        <v>0</v>
      </c>
      <c r="BF152" s="221">
        <f>IF(O152="snížená",K152,0)</f>
        <v>0</v>
      </c>
      <c r="BG152" s="221">
        <f>IF(O152="zákl. přenesená",K152,0)</f>
        <v>0</v>
      </c>
      <c r="BH152" s="221">
        <f>IF(O152="sníž. přenesená",K152,0)</f>
        <v>0</v>
      </c>
      <c r="BI152" s="221">
        <f>IF(O152="nulová",K152,0)</f>
        <v>0</v>
      </c>
      <c r="BJ152" s="14" t="s">
        <v>86</v>
      </c>
      <c r="BK152" s="221">
        <f>ROUND(P152*H152,2)</f>
        <v>0</v>
      </c>
      <c r="BL152" s="14" t="s">
        <v>502</v>
      </c>
      <c r="BM152" s="220" t="s">
        <v>863</v>
      </c>
    </row>
    <row r="153" spans="1:65" s="2" customFormat="1" ht="19.5">
      <c r="A153" s="30"/>
      <c r="B153" s="31"/>
      <c r="C153" s="32"/>
      <c r="D153" s="222" t="s">
        <v>226</v>
      </c>
      <c r="E153" s="32"/>
      <c r="F153" s="223" t="s">
        <v>766</v>
      </c>
      <c r="G153" s="32"/>
      <c r="H153" s="32"/>
      <c r="I153" s="120"/>
      <c r="J153" s="120"/>
      <c r="K153" s="32"/>
      <c r="L153" s="32"/>
      <c r="M153" s="35"/>
      <c r="N153" s="224"/>
      <c r="O153" s="225"/>
      <c r="P153" s="66"/>
      <c r="Q153" s="66"/>
      <c r="R153" s="66"/>
      <c r="S153" s="66"/>
      <c r="T153" s="66"/>
      <c r="U153" s="66"/>
      <c r="V153" s="66"/>
      <c r="W153" s="66"/>
      <c r="X153" s="66"/>
      <c r="Y153" s="67"/>
      <c r="Z153" s="30"/>
      <c r="AA153" s="30"/>
      <c r="AB153" s="30"/>
      <c r="AC153" s="30"/>
      <c r="AD153" s="30"/>
      <c r="AE153" s="30"/>
      <c r="AT153" s="14" t="s">
        <v>226</v>
      </c>
      <c r="AU153" s="14" t="s">
        <v>88</v>
      </c>
    </row>
    <row r="154" spans="1:65" s="2" customFormat="1" ht="33" customHeight="1">
      <c r="A154" s="30"/>
      <c r="B154" s="31"/>
      <c r="C154" s="226" t="s">
        <v>9</v>
      </c>
      <c r="D154" s="226" t="s">
        <v>232</v>
      </c>
      <c r="E154" s="227" t="s">
        <v>768</v>
      </c>
      <c r="F154" s="228" t="s">
        <v>769</v>
      </c>
      <c r="G154" s="229" t="s">
        <v>222</v>
      </c>
      <c r="H154" s="230">
        <v>2</v>
      </c>
      <c r="I154" s="231"/>
      <c r="J154" s="232"/>
      <c r="K154" s="233">
        <f>ROUND(P154*H154,2)</f>
        <v>0</v>
      </c>
      <c r="L154" s="228" t="s">
        <v>223</v>
      </c>
      <c r="M154" s="234"/>
      <c r="N154" s="235" t="s">
        <v>1</v>
      </c>
      <c r="O154" s="216" t="s">
        <v>41</v>
      </c>
      <c r="P154" s="217">
        <f>I154+J154</f>
        <v>0</v>
      </c>
      <c r="Q154" s="217">
        <f>ROUND(I154*H154,2)</f>
        <v>0</v>
      </c>
      <c r="R154" s="217">
        <f>ROUND(J154*H154,2)</f>
        <v>0</v>
      </c>
      <c r="S154" s="66"/>
      <c r="T154" s="218">
        <f>S154*H154</f>
        <v>0</v>
      </c>
      <c r="U154" s="218">
        <v>0</v>
      </c>
      <c r="V154" s="218">
        <f>U154*H154</f>
        <v>0</v>
      </c>
      <c r="W154" s="218">
        <v>0</v>
      </c>
      <c r="X154" s="218">
        <f>W154*H154</f>
        <v>0</v>
      </c>
      <c r="Y154" s="219" t="s">
        <v>1</v>
      </c>
      <c r="Z154" s="30"/>
      <c r="AA154" s="30"/>
      <c r="AB154" s="30"/>
      <c r="AC154" s="30"/>
      <c r="AD154" s="30"/>
      <c r="AE154" s="30"/>
      <c r="AR154" s="220" t="s">
        <v>502</v>
      </c>
      <c r="AT154" s="220" t="s">
        <v>232</v>
      </c>
      <c r="AU154" s="220" t="s">
        <v>88</v>
      </c>
      <c r="AY154" s="14" t="s">
        <v>218</v>
      </c>
      <c r="BE154" s="221">
        <f>IF(O154="základní",K154,0)</f>
        <v>0</v>
      </c>
      <c r="BF154" s="221">
        <f>IF(O154="snížená",K154,0)</f>
        <v>0</v>
      </c>
      <c r="BG154" s="221">
        <f>IF(O154="zákl. přenesená",K154,0)</f>
        <v>0</v>
      </c>
      <c r="BH154" s="221">
        <f>IF(O154="sníž. přenesená",K154,0)</f>
        <v>0</v>
      </c>
      <c r="BI154" s="221">
        <f>IF(O154="nulová",K154,0)</f>
        <v>0</v>
      </c>
      <c r="BJ154" s="14" t="s">
        <v>86</v>
      </c>
      <c r="BK154" s="221">
        <f>ROUND(P154*H154,2)</f>
        <v>0</v>
      </c>
      <c r="BL154" s="14" t="s">
        <v>502</v>
      </c>
      <c r="BM154" s="220" t="s">
        <v>864</v>
      </c>
    </row>
    <row r="155" spans="1:65" s="2" customFormat="1" ht="19.5">
      <c r="A155" s="30"/>
      <c r="B155" s="31"/>
      <c r="C155" s="32"/>
      <c r="D155" s="222" t="s">
        <v>226</v>
      </c>
      <c r="E155" s="32"/>
      <c r="F155" s="223" t="s">
        <v>769</v>
      </c>
      <c r="G155" s="32"/>
      <c r="H155" s="32"/>
      <c r="I155" s="120"/>
      <c r="J155" s="120"/>
      <c r="K155" s="32"/>
      <c r="L155" s="32"/>
      <c r="M155" s="35"/>
      <c r="N155" s="224"/>
      <c r="O155" s="225"/>
      <c r="P155" s="66"/>
      <c r="Q155" s="66"/>
      <c r="R155" s="66"/>
      <c r="S155" s="66"/>
      <c r="T155" s="66"/>
      <c r="U155" s="66"/>
      <c r="V155" s="66"/>
      <c r="W155" s="66"/>
      <c r="X155" s="66"/>
      <c r="Y155" s="67"/>
      <c r="Z155" s="30"/>
      <c r="AA155" s="30"/>
      <c r="AB155" s="30"/>
      <c r="AC155" s="30"/>
      <c r="AD155" s="30"/>
      <c r="AE155" s="30"/>
      <c r="AT155" s="14" t="s">
        <v>226</v>
      </c>
      <c r="AU155" s="14" t="s">
        <v>88</v>
      </c>
    </row>
    <row r="156" spans="1:65" s="2" customFormat="1" ht="33" customHeight="1">
      <c r="A156" s="30"/>
      <c r="B156" s="31"/>
      <c r="C156" s="226" t="s">
        <v>523</v>
      </c>
      <c r="D156" s="226" t="s">
        <v>232</v>
      </c>
      <c r="E156" s="227" t="s">
        <v>771</v>
      </c>
      <c r="F156" s="228" t="s">
        <v>772</v>
      </c>
      <c r="G156" s="229" t="s">
        <v>222</v>
      </c>
      <c r="H156" s="230">
        <v>1</v>
      </c>
      <c r="I156" s="231"/>
      <c r="J156" s="232"/>
      <c r="K156" s="233">
        <f>ROUND(P156*H156,2)</f>
        <v>0</v>
      </c>
      <c r="L156" s="228" t="s">
        <v>223</v>
      </c>
      <c r="M156" s="234"/>
      <c r="N156" s="235" t="s">
        <v>1</v>
      </c>
      <c r="O156" s="216" t="s">
        <v>41</v>
      </c>
      <c r="P156" s="217">
        <f>I156+J156</f>
        <v>0</v>
      </c>
      <c r="Q156" s="217">
        <f>ROUND(I156*H156,2)</f>
        <v>0</v>
      </c>
      <c r="R156" s="217">
        <f>ROUND(J156*H156,2)</f>
        <v>0</v>
      </c>
      <c r="S156" s="66"/>
      <c r="T156" s="218">
        <f>S156*H156</f>
        <v>0</v>
      </c>
      <c r="U156" s="218">
        <v>0</v>
      </c>
      <c r="V156" s="218">
        <f>U156*H156</f>
        <v>0</v>
      </c>
      <c r="W156" s="218">
        <v>0</v>
      </c>
      <c r="X156" s="218">
        <f>W156*H156</f>
        <v>0</v>
      </c>
      <c r="Y156" s="219" t="s">
        <v>1</v>
      </c>
      <c r="Z156" s="30"/>
      <c r="AA156" s="30"/>
      <c r="AB156" s="30"/>
      <c r="AC156" s="30"/>
      <c r="AD156" s="30"/>
      <c r="AE156" s="30"/>
      <c r="AR156" s="220" t="s">
        <v>502</v>
      </c>
      <c r="AT156" s="220" t="s">
        <v>232</v>
      </c>
      <c r="AU156" s="220" t="s">
        <v>88</v>
      </c>
      <c r="AY156" s="14" t="s">
        <v>218</v>
      </c>
      <c r="BE156" s="221">
        <f>IF(O156="základní",K156,0)</f>
        <v>0</v>
      </c>
      <c r="BF156" s="221">
        <f>IF(O156="snížená",K156,0)</f>
        <v>0</v>
      </c>
      <c r="BG156" s="221">
        <f>IF(O156="zákl. přenesená",K156,0)</f>
        <v>0</v>
      </c>
      <c r="BH156" s="221">
        <f>IF(O156="sníž. přenesená",K156,0)</f>
        <v>0</v>
      </c>
      <c r="BI156" s="221">
        <f>IF(O156="nulová",K156,0)</f>
        <v>0</v>
      </c>
      <c r="BJ156" s="14" t="s">
        <v>86</v>
      </c>
      <c r="BK156" s="221">
        <f>ROUND(P156*H156,2)</f>
        <v>0</v>
      </c>
      <c r="BL156" s="14" t="s">
        <v>502</v>
      </c>
      <c r="BM156" s="220" t="s">
        <v>865</v>
      </c>
    </row>
    <row r="157" spans="1:65" s="2" customFormat="1" ht="19.5">
      <c r="A157" s="30"/>
      <c r="B157" s="31"/>
      <c r="C157" s="32"/>
      <c r="D157" s="222" t="s">
        <v>226</v>
      </c>
      <c r="E157" s="32"/>
      <c r="F157" s="223" t="s">
        <v>772</v>
      </c>
      <c r="G157" s="32"/>
      <c r="H157" s="32"/>
      <c r="I157" s="120"/>
      <c r="J157" s="120"/>
      <c r="K157" s="32"/>
      <c r="L157" s="32"/>
      <c r="M157" s="35"/>
      <c r="N157" s="224"/>
      <c r="O157" s="225"/>
      <c r="P157" s="66"/>
      <c r="Q157" s="66"/>
      <c r="R157" s="66"/>
      <c r="S157" s="66"/>
      <c r="T157" s="66"/>
      <c r="U157" s="66"/>
      <c r="V157" s="66"/>
      <c r="W157" s="66"/>
      <c r="X157" s="66"/>
      <c r="Y157" s="67"/>
      <c r="Z157" s="30"/>
      <c r="AA157" s="30"/>
      <c r="AB157" s="30"/>
      <c r="AC157" s="30"/>
      <c r="AD157" s="30"/>
      <c r="AE157" s="30"/>
      <c r="AT157" s="14" t="s">
        <v>226</v>
      </c>
      <c r="AU157" s="14" t="s">
        <v>88</v>
      </c>
    </row>
    <row r="158" spans="1:65" s="2" customFormat="1" ht="21.75" customHeight="1">
      <c r="A158" s="30"/>
      <c r="B158" s="31"/>
      <c r="C158" s="226" t="s">
        <v>528</v>
      </c>
      <c r="D158" s="226" t="s">
        <v>232</v>
      </c>
      <c r="E158" s="227" t="s">
        <v>774</v>
      </c>
      <c r="F158" s="228" t="s">
        <v>775</v>
      </c>
      <c r="G158" s="229" t="s">
        <v>222</v>
      </c>
      <c r="H158" s="230">
        <v>1</v>
      </c>
      <c r="I158" s="231"/>
      <c r="J158" s="232"/>
      <c r="K158" s="233">
        <f>ROUND(P158*H158,2)</f>
        <v>0</v>
      </c>
      <c r="L158" s="228" t="s">
        <v>223</v>
      </c>
      <c r="M158" s="234"/>
      <c r="N158" s="235" t="s">
        <v>1</v>
      </c>
      <c r="O158" s="216" t="s">
        <v>41</v>
      </c>
      <c r="P158" s="217">
        <f>I158+J158</f>
        <v>0</v>
      </c>
      <c r="Q158" s="217">
        <f>ROUND(I158*H158,2)</f>
        <v>0</v>
      </c>
      <c r="R158" s="217">
        <f>ROUND(J158*H158,2)</f>
        <v>0</v>
      </c>
      <c r="S158" s="66"/>
      <c r="T158" s="218">
        <f>S158*H158</f>
        <v>0</v>
      </c>
      <c r="U158" s="218">
        <v>0</v>
      </c>
      <c r="V158" s="218">
        <f>U158*H158</f>
        <v>0</v>
      </c>
      <c r="W158" s="218">
        <v>0</v>
      </c>
      <c r="X158" s="218">
        <f>W158*H158</f>
        <v>0</v>
      </c>
      <c r="Y158" s="219" t="s">
        <v>1</v>
      </c>
      <c r="Z158" s="30"/>
      <c r="AA158" s="30"/>
      <c r="AB158" s="30"/>
      <c r="AC158" s="30"/>
      <c r="AD158" s="30"/>
      <c r="AE158" s="30"/>
      <c r="AR158" s="220" t="s">
        <v>502</v>
      </c>
      <c r="AT158" s="220" t="s">
        <v>232</v>
      </c>
      <c r="AU158" s="220" t="s">
        <v>88</v>
      </c>
      <c r="AY158" s="14" t="s">
        <v>218</v>
      </c>
      <c r="BE158" s="221">
        <f>IF(O158="základní",K158,0)</f>
        <v>0</v>
      </c>
      <c r="BF158" s="221">
        <f>IF(O158="snížená",K158,0)</f>
        <v>0</v>
      </c>
      <c r="BG158" s="221">
        <f>IF(O158="zákl. přenesená",K158,0)</f>
        <v>0</v>
      </c>
      <c r="BH158" s="221">
        <f>IF(O158="sníž. přenesená",K158,0)</f>
        <v>0</v>
      </c>
      <c r="BI158" s="221">
        <f>IF(O158="nulová",K158,0)</f>
        <v>0</v>
      </c>
      <c r="BJ158" s="14" t="s">
        <v>86</v>
      </c>
      <c r="BK158" s="221">
        <f>ROUND(P158*H158,2)</f>
        <v>0</v>
      </c>
      <c r="BL158" s="14" t="s">
        <v>502</v>
      </c>
      <c r="BM158" s="220" t="s">
        <v>866</v>
      </c>
    </row>
    <row r="159" spans="1:65" s="2" customFormat="1" ht="19.5">
      <c r="A159" s="30"/>
      <c r="B159" s="31"/>
      <c r="C159" s="32"/>
      <c r="D159" s="222" t="s">
        <v>226</v>
      </c>
      <c r="E159" s="32"/>
      <c r="F159" s="223" t="s">
        <v>775</v>
      </c>
      <c r="G159" s="32"/>
      <c r="H159" s="32"/>
      <c r="I159" s="120"/>
      <c r="J159" s="120"/>
      <c r="K159" s="32"/>
      <c r="L159" s="32"/>
      <c r="M159" s="35"/>
      <c r="N159" s="224"/>
      <c r="O159" s="225"/>
      <c r="P159" s="66"/>
      <c r="Q159" s="66"/>
      <c r="R159" s="66"/>
      <c r="S159" s="66"/>
      <c r="T159" s="66"/>
      <c r="U159" s="66"/>
      <c r="V159" s="66"/>
      <c r="W159" s="66"/>
      <c r="X159" s="66"/>
      <c r="Y159" s="67"/>
      <c r="Z159" s="30"/>
      <c r="AA159" s="30"/>
      <c r="AB159" s="30"/>
      <c r="AC159" s="30"/>
      <c r="AD159" s="30"/>
      <c r="AE159" s="30"/>
      <c r="AT159" s="14" t="s">
        <v>226</v>
      </c>
      <c r="AU159" s="14" t="s">
        <v>88</v>
      </c>
    </row>
    <row r="160" spans="1:65" s="2" customFormat="1" ht="21.75" customHeight="1">
      <c r="A160" s="30"/>
      <c r="B160" s="31"/>
      <c r="C160" s="226" t="s">
        <v>534</v>
      </c>
      <c r="D160" s="226" t="s">
        <v>232</v>
      </c>
      <c r="E160" s="227" t="s">
        <v>777</v>
      </c>
      <c r="F160" s="228" t="s">
        <v>778</v>
      </c>
      <c r="G160" s="229" t="s">
        <v>222</v>
      </c>
      <c r="H160" s="230">
        <v>5</v>
      </c>
      <c r="I160" s="231"/>
      <c r="J160" s="232"/>
      <c r="K160" s="233">
        <f>ROUND(P160*H160,2)</f>
        <v>0</v>
      </c>
      <c r="L160" s="228" t="s">
        <v>223</v>
      </c>
      <c r="M160" s="234"/>
      <c r="N160" s="235" t="s">
        <v>1</v>
      </c>
      <c r="O160" s="216" t="s">
        <v>41</v>
      </c>
      <c r="P160" s="217">
        <f>I160+J160</f>
        <v>0</v>
      </c>
      <c r="Q160" s="217">
        <f>ROUND(I160*H160,2)</f>
        <v>0</v>
      </c>
      <c r="R160" s="217">
        <f>ROUND(J160*H160,2)</f>
        <v>0</v>
      </c>
      <c r="S160" s="66"/>
      <c r="T160" s="218">
        <f>S160*H160</f>
        <v>0</v>
      </c>
      <c r="U160" s="218">
        <v>0</v>
      </c>
      <c r="V160" s="218">
        <f>U160*H160</f>
        <v>0</v>
      </c>
      <c r="W160" s="218">
        <v>0</v>
      </c>
      <c r="X160" s="218">
        <f>W160*H160</f>
        <v>0</v>
      </c>
      <c r="Y160" s="219" t="s">
        <v>1</v>
      </c>
      <c r="Z160" s="30"/>
      <c r="AA160" s="30"/>
      <c r="AB160" s="30"/>
      <c r="AC160" s="30"/>
      <c r="AD160" s="30"/>
      <c r="AE160" s="30"/>
      <c r="AR160" s="220" t="s">
        <v>502</v>
      </c>
      <c r="AT160" s="220" t="s">
        <v>232</v>
      </c>
      <c r="AU160" s="220" t="s">
        <v>88</v>
      </c>
      <c r="AY160" s="14" t="s">
        <v>218</v>
      </c>
      <c r="BE160" s="221">
        <f>IF(O160="základní",K160,0)</f>
        <v>0</v>
      </c>
      <c r="BF160" s="221">
        <f>IF(O160="snížená",K160,0)</f>
        <v>0</v>
      </c>
      <c r="BG160" s="221">
        <f>IF(O160="zákl. přenesená",K160,0)</f>
        <v>0</v>
      </c>
      <c r="BH160" s="221">
        <f>IF(O160="sníž. přenesená",K160,0)</f>
        <v>0</v>
      </c>
      <c r="BI160" s="221">
        <f>IF(O160="nulová",K160,0)</f>
        <v>0</v>
      </c>
      <c r="BJ160" s="14" t="s">
        <v>86</v>
      </c>
      <c r="BK160" s="221">
        <f>ROUND(P160*H160,2)</f>
        <v>0</v>
      </c>
      <c r="BL160" s="14" t="s">
        <v>502</v>
      </c>
      <c r="BM160" s="220" t="s">
        <v>867</v>
      </c>
    </row>
    <row r="161" spans="1:65" s="2" customFormat="1" ht="19.5">
      <c r="A161" s="30"/>
      <c r="B161" s="31"/>
      <c r="C161" s="32"/>
      <c r="D161" s="222" t="s">
        <v>226</v>
      </c>
      <c r="E161" s="32"/>
      <c r="F161" s="223" t="s">
        <v>778</v>
      </c>
      <c r="G161" s="32"/>
      <c r="H161" s="32"/>
      <c r="I161" s="120"/>
      <c r="J161" s="120"/>
      <c r="K161" s="32"/>
      <c r="L161" s="32"/>
      <c r="M161" s="35"/>
      <c r="N161" s="224"/>
      <c r="O161" s="225"/>
      <c r="P161" s="66"/>
      <c r="Q161" s="66"/>
      <c r="R161" s="66"/>
      <c r="S161" s="66"/>
      <c r="T161" s="66"/>
      <c r="U161" s="66"/>
      <c r="V161" s="66"/>
      <c r="W161" s="66"/>
      <c r="X161" s="66"/>
      <c r="Y161" s="67"/>
      <c r="Z161" s="30"/>
      <c r="AA161" s="30"/>
      <c r="AB161" s="30"/>
      <c r="AC161" s="30"/>
      <c r="AD161" s="30"/>
      <c r="AE161" s="30"/>
      <c r="AT161" s="14" t="s">
        <v>226</v>
      </c>
      <c r="AU161" s="14" t="s">
        <v>88</v>
      </c>
    </row>
    <row r="162" spans="1:65" s="2" customFormat="1" ht="21.75" customHeight="1">
      <c r="A162" s="30"/>
      <c r="B162" s="31"/>
      <c r="C162" s="226" t="s">
        <v>537</v>
      </c>
      <c r="D162" s="226" t="s">
        <v>232</v>
      </c>
      <c r="E162" s="227" t="s">
        <v>780</v>
      </c>
      <c r="F162" s="228" t="s">
        <v>781</v>
      </c>
      <c r="G162" s="229" t="s">
        <v>486</v>
      </c>
      <c r="H162" s="230">
        <v>15</v>
      </c>
      <c r="I162" s="231"/>
      <c r="J162" s="232"/>
      <c r="K162" s="233">
        <f>ROUND(P162*H162,2)</f>
        <v>0</v>
      </c>
      <c r="L162" s="228" t="s">
        <v>223</v>
      </c>
      <c r="M162" s="234"/>
      <c r="N162" s="235" t="s">
        <v>1</v>
      </c>
      <c r="O162" s="216" t="s">
        <v>41</v>
      </c>
      <c r="P162" s="217">
        <f>I162+J162</f>
        <v>0</v>
      </c>
      <c r="Q162" s="217">
        <f>ROUND(I162*H162,2)</f>
        <v>0</v>
      </c>
      <c r="R162" s="217">
        <f>ROUND(J162*H162,2)</f>
        <v>0</v>
      </c>
      <c r="S162" s="66"/>
      <c r="T162" s="218">
        <f>S162*H162</f>
        <v>0</v>
      </c>
      <c r="U162" s="218">
        <v>0</v>
      </c>
      <c r="V162" s="218">
        <f>U162*H162</f>
        <v>0</v>
      </c>
      <c r="W162" s="218">
        <v>0</v>
      </c>
      <c r="X162" s="218">
        <f>W162*H162</f>
        <v>0</v>
      </c>
      <c r="Y162" s="219" t="s">
        <v>1</v>
      </c>
      <c r="Z162" s="30"/>
      <c r="AA162" s="30"/>
      <c r="AB162" s="30"/>
      <c r="AC162" s="30"/>
      <c r="AD162" s="30"/>
      <c r="AE162" s="30"/>
      <c r="AR162" s="220" t="s">
        <v>502</v>
      </c>
      <c r="AT162" s="220" t="s">
        <v>232</v>
      </c>
      <c r="AU162" s="220" t="s">
        <v>88</v>
      </c>
      <c r="AY162" s="14" t="s">
        <v>218</v>
      </c>
      <c r="BE162" s="221">
        <f>IF(O162="základní",K162,0)</f>
        <v>0</v>
      </c>
      <c r="BF162" s="221">
        <f>IF(O162="snížená",K162,0)</f>
        <v>0</v>
      </c>
      <c r="BG162" s="221">
        <f>IF(O162="zákl. přenesená",K162,0)</f>
        <v>0</v>
      </c>
      <c r="BH162" s="221">
        <f>IF(O162="sníž. přenesená",K162,0)</f>
        <v>0</v>
      </c>
      <c r="BI162" s="221">
        <f>IF(O162="nulová",K162,0)</f>
        <v>0</v>
      </c>
      <c r="BJ162" s="14" t="s">
        <v>86</v>
      </c>
      <c r="BK162" s="221">
        <f>ROUND(P162*H162,2)</f>
        <v>0</v>
      </c>
      <c r="BL162" s="14" t="s">
        <v>502</v>
      </c>
      <c r="BM162" s="220" t="s">
        <v>868</v>
      </c>
    </row>
    <row r="163" spans="1:65" s="2" customFormat="1" ht="19.5">
      <c r="A163" s="30"/>
      <c r="B163" s="31"/>
      <c r="C163" s="32"/>
      <c r="D163" s="222" t="s">
        <v>226</v>
      </c>
      <c r="E163" s="32"/>
      <c r="F163" s="223" t="s">
        <v>781</v>
      </c>
      <c r="G163" s="32"/>
      <c r="H163" s="32"/>
      <c r="I163" s="120"/>
      <c r="J163" s="120"/>
      <c r="K163" s="32"/>
      <c r="L163" s="32"/>
      <c r="M163" s="35"/>
      <c r="N163" s="224"/>
      <c r="O163" s="225"/>
      <c r="P163" s="66"/>
      <c r="Q163" s="66"/>
      <c r="R163" s="66"/>
      <c r="S163" s="66"/>
      <c r="T163" s="66"/>
      <c r="U163" s="66"/>
      <c r="V163" s="66"/>
      <c r="W163" s="66"/>
      <c r="X163" s="66"/>
      <c r="Y163" s="67"/>
      <c r="Z163" s="30"/>
      <c r="AA163" s="30"/>
      <c r="AB163" s="30"/>
      <c r="AC163" s="30"/>
      <c r="AD163" s="30"/>
      <c r="AE163" s="30"/>
      <c r="AT163" s="14" t="s">
        <v>226</v>
      </c>
      <c r="AU163" s="14" t="s">
        <v>88</v>
      </c>
    </row>
    <row r="164" spans="1:65" s="12" customFormat="1" ht="25.9" customHeight="1">
      <c r="B164" s="193"/>
      <c r="C164" s="194"/>
      <c r="D164" s="195" t="s">
        <v>77</v>
      </c>
      <c r="E164" s="196" t="s">
        <v>276</v>
      </c>
      <c r="F164" s="196" t="s">
        <v>277</v>
      </c>
      <c r="G164" s="194"/>
      <c r="H164" s="194"/>
      <c r="I164" s="197"/>
      <c r="J164" s="197"/>
      <c r="K164" s="198">
        <f>BK164</f>
        <v>0</v>
      </c>
      <c r="L164" s="194"/>
      <c r="M164" s="199"/>
      <c r="N164" s="200"/>
      <c r="O164" s="201"/>
      <c r="P164" s="201"/>
      <c r="Q164" s="202">
        <f>SUM(Q165:Q175)</f>
        <v>0</v>
      </c>
      <c r="R164" s="202">
        <f>SUM(R165:R175)</f>
        <v>0</v>
      </c>
      <c r="S164" s="201"/>
      <c r="T164" s="203">
        <f>SUM(T165:T175)</f>
        <v>0</v>
      </c>
      <c r="U164" s="201"/>
      <c r="V164" s="203">
        <f>SUM(V165:V175)</f>
        <v>0</v>
      </c>
      <c r="W164" s="201"/>
      <c r="X164" s="203">
        <f>SUM(X165:X175)</f>
        <v>0</v>
      </c>
      <c r="Y164" s="204"/>
      <c r="AR164" s="205" t="s">
        <v>224</v>
      </c>
      <c r="AT164" s="206" t="s">
        <v>77</v>
      </c>
      <c r="AU164" s="206" t="s">
        <v>78</v>
      </c>
      <c r="AY164" s="205" t="s">
        <v>218</v>
      </c>
      <c r="BK164" s="207">
        <f>SUM(BK165:BK175)</f>
        <v>0</v>
      </c>
    </row>
    <row r="165" spans="1:65" s="2" customFormat="1" ht="21.75" customHeight="1">
      <c r="A165" s="30"/>
      <c r="B165" s="31"/>
      <c r="C165" s="208" t="s">
        <v>540</v>
      </c>
      <c r="D165" s="208" t="s">
        <v>219</v>
      </c>
      <c r="E165" s="209" t="s">
        <v>783</v>
      </c>
      <c r="F165" s="210" t="s">
        <v>784</v>
      </c>
      <c r="G165" s="211" t="s">
        <v>222</v>
      </c>
      <c r="H165" s="212">
        <v>1</v>
      </c>
      <c r="I165" s="213"/>
      <c r="J165" s="213"/>
      <c r="K165" s="214">
        <f>ROUND(P165*H165,2)</f>
        <v>0</v>
      </c>
      <c r="L165" s="210" t="s">
        <v>223</v>
      </c>
      <c r="M165" s="35"/>
      <c r="N165" s="215" t="s">
        <v>1</v>
      </c>
      <c r="O165" s="216" t="s">
        <v>41</v>
      </c>
      <c r="P165" s="217">
        <f>I165+J165</f>
        <v>0</v>
      </c>
      <c r="Q165" s="217">
        <f>ROUND(I165*H165,2)</f>
        <v>0</v>
      </c>
      <c r="R165" s="217">
        <f>ROUND(J165*H165,2)</f>
        <v>0</v>
      </c>
      <c r="S165" s="66"/>
      <c r="T165" s="218">
        <f>S165*H165</f>
        <v>0</v>
      </c>
      <c r="U165" s="218">
        <v>0</v>
      </c>
      <c r="V165" s="218">
        <f>U165*H165</f>
        <v>0</v>
      </c>
      <c r="W165" s="218">
        <v>0</v>
      </c>
      <c r="X165" s="218">
        <f>W165*H165</f>
        <v>0</v>
      </c>
      <c r="Y165" s="219" t="s">
        <v>1</v>
      </c>
      <c r="Z165" s="30"/>
      <c r="AA165" s="30"/>
      <c r="AB165" s="30"/>
      <c r="AC165" s="30"/>
      <c r="AD165" s="30"/>
      <c r="AE165" s="30"/>
      <c r="AR165" s="220" t="s">
        <v>281</v>
      </c>
      <c r="AT165" s="220" t="s">
        <v>219</v>
      </c>
      <c r="AU165" s="220" t="s">
        <v>86</v>
      </c>
      <c r="AY165" s="14" t="s">
        <v>218</v>
      </c>
      <c r="BE165" s="221">
        <f>IF(O165="základní",K165,0)</f>
        <v>0</v>
      </c>
      <c r="BF165" s="221">
        <f>IF(O165="snížená",K165,0)</f>
        <v>0</v>
      </c>
      <c r="BG165" s="221">
        <f>IF(O165="zákl. přenesená",K165,0)</f>
        <v>0</v>
      </c>
      <c r="BH165" s="221">
        <f>IF(O165="sníž. přenesená",K165,0)</f>
        <v>0</v>
      </c>
      <c r="BI165" s="221">
        <f>IF(O165="nulová",K165,0)</f>
        <v>0</v>
      </c>
      <c r="BJ165" s="14" t="s">
        <v>86</v>
      </c>
      <c r="BK165" s="221">
        <f>ROUND(P165*H165,2)</f>
        <v>0</v>
      </c>
      <c r="BL165" s="14" t="s">
        <v>281</v>
      </c>
      <c r="BM165" s="220" t="s">
        <v>869</v>
      </c>
    </row>
    <row r="166" spans="1:65" s="2" customFormat="1" ht="48.75">
      <c r="A166" s="30"/>
      <c r="B166" s="31"/>
      <c r="C166" s="32"/>
      <c r="D166" s="222" t="s">
        <v>226</v>
      </c>
      <c r="E166" s="32"/>
      <c r="F166" s="223" t="s">
        <v>786</v>
      </c>
      <c r="G166" s="32"/>
      <c r="H166" s="32"/>
      <c r="I166" s="120"/>
      <c r="J166" s="120"/>
      <c r="K166" s="32"/>
      <c r="L166" s="32"/>
      <c r="M166" s="35"/>
      <c r="N166" s="224"/>
      <c r="O166" s="225"/>
      <c r="P166" s="66"/>
      <c r="Q166" s="66"/>
      <c r="R166" s="66"/>
      <c r="S166" s="66"/>
      <c r="T166" s="66"/>
      <c r="U166" s="66"/>
      <c r="V166" s="66"/>
      <c r="W166" s="66"/>
      <c r="X166" s="66"/>
      <c r="Y166" s="67"/>
      <c r="Z166" s="30"/>
      <c r="AA166" s="30"/>
      <c r="AB166" s="30"/>
      <c r="AC166" s="30"/>
      <c r="AD166" s="30"/>
      <c r="AE166" s="30"/>
      <c r="AT166" s="14" t="s">
        <v>226</v>
      </c>
      <c r="AU166" s="14" t="s">
        <v>86</v>
      </c>
    </row>
    <row r="167" spans="1:65" s="2" customFormat="1" ht="21.75" customHeight="1">
      <c r="A167" s="30"/>
      <c r="B167" s="31"/>
      <c r="C167" s="208" t="s">
        <v>8</v>
      </c>
      <c r="D167" s="208" t="s">
        <v>219</v>
      </c>
      <c r="E167" s="209" t="s">
        <v>545</v>
      </c>
      <c r="F167" s="210" t="s">
        <v>546</v>
      </c>
      <c r="G167" s="211" t="s">
        <v>518</v>
      </c>
      <c r="H167" s="212">
        <v>8</v>
      </c>
      <c r="I167" s="213"/>
      <c r="J167" s="213"/>
      <c r="K167" s="214">
        <f>ROUND(P167*H167,2)</f>
        <v>0</v>
      </c>
      <c r="L167" s="210" t="s">
        <v>223</v>
      </c>
      <c r="M167" s="35"/>
      <c r="N167" s="215" t="s">
        <v>1</v>
      </c>
      <c r="O167" s="216" t="s">
        <v>41</v>
      </c>
      <c r="P167" s="217">
        <f>I167+J167</f>
        <v>0</v>
      </c>
      <c r="Q167" s="217">
        <f>ROUND(I167*H167,2)</f>
        <v>0</v>
      </c>
      <c r="R167" s="217">
        <f>ROUND(J167*H167,2)</f>
        <v>0</v>
      </c>
      <c r="S167" s="66"/>
      <c r="T167" s="218">
        <f>S167*H167</f>
        <v>0</v>
      </c>
      <c r="U167" s="218">
        <v>0</v>
      </c>
      <c r="V167" s="218">
        <f>U167*H167</f>
        <v>0</v>
      </c>
      <c r="W167" s="218">
        <v>0</v>
      </c>
      <c r="X167" s="218">
        <f>W167*H167</f>
        <v>0</v>
      </c>
      <c r="Y167" s="219" t="s">
        <v>1</v>
      </c>
      <c r="Z167" s="30"/>
      <c r="AA167" s="30"/>
      <c r="AB167" s="30"/>
      <c r="AC167" s="30"/>
      <c r="AD167" s="30"/>
      <c r="AE167" s="30"/>
      <c r="AR167" s="220" t="s">
        <v>281</v>
      </c>
      <c r="AT167" s="220" t="s">
        <v>219</v>
      </c>
      <c r="AU167" s="220" t="s">
        <v>86</v>
      </c>
      <c r="AY167" s="14" t="s">
        <v>218</v>
      </c>
      <c r="BE167" s="221">
        <f>IF(O167="základní",K167,0)</f>
        <v>0</v>
      </c>
      <c r="BF167" s="221">
        <f>IF(O167="snížená",K167,0)</f>
        <v>0</v>
      </c>
      <c r="BG167" s="221">
        <f>IF(O167="zákl. přenesená",K167,0)</f>
        <v>0</v>
      </c>
      <c r="BH167" s="221">
        <f>IF(O167="sníž. přenesená",K167,0)</f>
        <v>0</v>
      </c>
      <c r="BI167" s="221">
        <f>IF(O167="nulová",K167,0)</f>
        <v>0</v>
      </c>
      <c r="BJ167" s="14" t="s">
        <v>86</v>
      </c>
      <c r="BK167" s="221">
        <f>ROUND(P167*H167,2)</f>
        <v>0</v>
      </c>
      <c r="BL167" s="14" t="s">
        <v>281</v>
      </c>
      <c r="BM167" s="220" t="s">
        <v>870</v>
      </c>
    </row>
    <row r="168" spans="1:65" s="2" customFormat="1" ht="29.25">
      <c r="A168" s="30"/>
      <c r="B168" s="31"/>
      <c r="C168" s="32"/>
      <c r="D168" s="222" t="s">
        <v>226</v>
      </c>
      <c r="E168" s="32"/>
      <c r="F168" s="223" t="s">
        <v>548</v>
      </c>
      <c r="G168" s="32"/>
      <c r="H168" s="32"/>
      <c r="I168" s="120"/>
      <c r="J168" s="120"/>
      <c r="K168" s="32"/>
      <c r="L168" s="32"/>
      <c r="M168" s="35"/>
      <c r="N168" s="224"/>
      <c r="O168" s="225"/>
      <c r="P168" s="66"/>
      <c r="Q168" s="66"/>
      <c r="R168" s="66"/>
      <c r="S168" s="66"/>
      <c r="T168" s="66"/>
      <c r="U168" s="66"/>
      <c r="V168" s="66"/>
      <c r="W168" s="66"/>
      <c r="X168" s="66"/>
      <c r="Y168" s="67"/>
      <c r="Z168" s="30"/>
      <c r="AA168" s="30"/>
      <c r="AB168" s="30"/>
      <c r="AC168" s="30"/>
      <c r="AD168" s="30"/>
      <c r="AE168" s="30"/>
      <c r="AT168" s="14" t="s">
        <v>226</v>
      </c>
      <c r="AU168" s="14" t="s">
        <v>86</v>
      </c>
    </row>
    <row r="169" spans="1:65" s="2" customFormat="1" ht="21.75" customHeight="1">
      <c r="A169" s="30"/>
      <c r="B169" s="31"/>
      <c r="C169" s="208" t="s">
        <v>549</v>
      </c>
      <c r="D169" s="208" t="s">
        <v>219</v>
      </c>
      <c r="E169" s="209" t="s">
        <v>550</v>
      </c>
      <c r="F169" s="210" t="s">
        <v>551</v>
      </c>
      <c r="G169" s="211" t="s">
        <v>518</v>
      </c>
      <c r="H169" s="212">
        <v>12</v>
      </c>
      <c r="I169" s="213"/>
      <c r="J169" s="213"/>
      <c r="K169" s="214">
        <f>ROUND(P169*H169,2)</f>
        <v>0</v>
      </c>
      <c r="L169" s="210" t="s">
        <v>223</v>
      </c>
      <c r="M169" s="35"/>
      <c r="N169" s="215" t="s">
        <v>1</v>
      </c>
      <c r="O169" s="216" t="s">
        <v>41</v>
      </c>
      <c r="P169" s="217">
        <f>I169+J169</f>
        <v>0</v>
      </c>
      <c r="Q169" s="217">
        <f>ROUND(I169*H169,2)</f>
        <v>0</v>
      </c>
      <c r="R169" s="217">
        <f>ROUND(J169*H169,2)</f>
        <v>0</v>
      </c>
      <c r="S169" s="66"/>
      <c r="T169" s="218">
        <f>S169*H169</f>
        <v>0</v>
      </c>
      <c r="U169" s="218">
        <v>0</v>
      </c>
      <c r="V169" s="218">
        <f>U169*H169</f>
        <v>0</v>
      </c>
      <c r="W169" s="218">
        <v>0</v>
      </c>
      <c r="X169" s="218">
        <f>W169*H169</f>
        <v>0</v>
      </c>
      <c r="Y169" s="219" t="s">
        <v>1</v>
      </c>
      <c r="Z169" s="30"/>
      <c r="AA169" s="30"/>
      <c r="AB169" s="30"/>
      <c r="AC169" s="30"/>
      <c r="AD169" s="30"/>
      <c r="AE169" s="30"/>
      <c r="AR169" s="220" t="s">
        <v>281</v>
      </c>
      <c r="AT169" s="220" t="s">
        <v>219</v>
      </c>
      <c r="AU169" s="220" t="s">
        <v>86</v>
      </c>
      <c r="AY169" s="14" t="s">
        <v>218</v>
      </c>
      <c r="BE169" s="221">
        <f>IF(O169="základní",K169,0)</f>
        <v>0</v>
      </c>
      <c r="BF169" s="221">
        <f>IF(O169="snížená",K169,0)</f>
        <v>0</v>
      </c>
      <c r="BG169" s="221">
        <f>IF(O169="zákl. přenesená",K169,0)</f>
        <v>0</v>
      </c>
      <c r="BH169" s="221">
        <f>IF(O169="sníž. přenesená",K169,0)</f>
        <v>0</v>
      </c>
      <c r="BI169" s="221">
        <f>IF(O169="nulová",K169,0)</f>
        <v>0</v>
      </c>
      <c r="BJ169" s="14" t="s">
        <v>86</v>
      </c>
      <c r="BK169" s="221">
        <f>ROUND(P169*H169,2)</f>
        <v>0</v>
      </c>
      <c r="BL169" s="14" t="s">
        <v>281</v>
      </c>
      <c r="BM169" s="220" t="s">
        <v>871</v>
      </c>
    </row>
    <row r="170" spans="1:65" s="2" customFormat="1" ht="48.75">
      <c r="A170" s="30"/>
      <c r="B170" s="31"/>
      <c r="C170" s="32"/>
      <c r="D170" s="222" t="s">
        <v>226</v>
      </c>
      <c r="E170" s="32"/>
      <c r="F170" s="223" t="s">
        <v>553</v>
      </c>
      <c r="G170" s="32"/>
      <c r="H170" s="32"/>
      <c r="I170" s="120"/>
      <c r="J170" s="120"/>
      <c r="K170" s="32"/>
      <c r="L170" s="32"/>
      <c r="M170" s="35"/>
      <c r="N170" s="224"/>
      <c r="O170" s="225"/>
      <c r="P170" s="66"/>
      <c r="Q170" s="66"/>
      <c r="R170" s="66"/>
      <c r="S170" s="66"/>
      <c r="T170" s="66"/>
      <c r="U170" s="66"/>
      <c r="V170" s="66"/>
      <c r="W170" s="66"/>
      <c r="X170" s="66"/>
      <c r="Y170" s="67"/>
      <c r="Z170" s="30"/>
      <c r="AA170" s="30"/>
      <c r="AB170" s="30"/>
      <c r="AC170" s="30"/>
      <c r="AD170" s="30"/>
      <c r="AE170" s="30"/>
      <c r="AT170" s="14" t="s">
        <v>226</v>
      </c>
      <c r="AU170" s="14" t="s">
        <v>86</v>
      </c>
    </row>
    <row r="171" spans="1:65" s="2" customFormat="1" ht="21.75" customHeight="1">
      <c r="A171" s="30"/>
      <c r="B171" s="31"/>
      <c r="C171" s="208" t="s">
        <v>554</v>
      </c>
      <c r="D171" s="208" t="s">
        <v>219</v>
      </c>
      <c r="E171" s="209" t="s">
        <v>555</v>
      </c>
      <c r="F171" s="210" t="s">
        <v>556</v>
      </c>
      <c r="G171" s="211" t="s">
        <v>518</v>
      </c>
      <c r="H171" s="212">
        <v>4</v>
      </c>
      <c r="I171" s="213"/>
      <c r="J171" s="213"/>
      <c r="K171" s="214">
        <f>ROUND(P171*H171,2)</f>
        <v>0</v>
      </c>
      <c r="L171" s="210" t="s">
        <v>223</v>
      </c>
      <c r="M171" s="35"/>
      <c r="N171" s="215" t="s">
        <v>1</v>
      </c>
      <c r="O171" s="216" t="s">
        <v>41</v>
      </c>
      <c r="P171" s="217">
        <f>I171+J171</f>
        <v>0</v>
      </c>
      <c r="Q171" s="217">
        <f>ROUND(I171*H171,2)</f>
        <v>0</v>
      </c>
      <c r="R171" s="217">
        <f>ROUND(J171*H171,2)</f>
        <v>0</v>
      </c>
      <c r="S171" s="66"/>
      <c r="T171" s="218">
        <f>S171*H171</f>
        <v>0</v>
      </c>
      <c r="U171" s="218">
        <v>0</v>
      </c>
      <c r="V171" s="218">
        <f>U171*H171</f>
        <v>0</v>
      </c>
      <c r="W171" s="218">
        <v>0</v>
      </c>
      <c r="X171" s="218">
        <f>W171*H171</f>
        <v>0</v>
      </c>
      <c r="Y171" s="219" t="s">
        <v>1</v>
      </c>
      <c r="Z171" s="30"/>
      <c r="AA171" s="30"/>
      <c r="AB171" s="30"/>
      <c r="AC171" s="30"/>
      <c r="AD171" s="30"/>
      <c r="AE171" s="30"/>
      <c r="AR171" s="220" t="s">
        <v>281</v>
      </c>
      <c r="AT171" s="220" t="s">
        <v>219</v>
      </c>
      <c r="AU171" s="220" t="s">
        <v>86</v>
      </c>
      <c r="AY171" s="14" t="s">
        <v>218</v>
      </c>
      <c r="BE171" s="221">
        <f>IF(O171="základní",K171,0)</f>
        <v>0</v>
      </c>
      <c r="BF171" s="221">
        <f>IF(O171="snížená",K171,0)</f>
        <v>0</v>
      </c>
      <c r="BG171" s="221">
        <f>IF(O171="zákl. přenesená",K171,0)</f>
        <v>0</v>
      </c>
      <c r="BH171" s="221">
        <f>IF(O171="sníž. přenesená",K171,0)</f>
        <v>0</v>
      </c>
      <c r="BI171" s="221">
        <f>IF(O171="nulová",K171,0)</f>
        <v>0</v>
      </c>
      <c r="BJ171" s="14" t="s">
        <v>86</v>
      </c>
      <c r="BK171" s="221">
        <f>ROUND(P171*H171,2)</f>
        <v>0</v>
      </c>
      <c r="BL171" s="14" t="s">
        <v>281</v>
      </c>
      <c r="BM171" s="220" t="s">
        <v>872</v>
      </c>
    </row>
    <row r="172" spans="1:65" s="2" customFormat="1" ht="19.5">
      <c r="A172" s="30"/>
      <c r="B172" s="31"/>
      <c r="C172" s="32"/>
      <c r="D172" s="222" t="s">
        <v>226</v>
      </c>
      <c r="E172" s="32"/>
      <c r="F172" s="223" t="s">
        <v>558</v>
      </c>
      <c r="G172" s="32"/>
      <c r="H172" s="32"/>
      <c r="I172" s="120"/>
      <c r="J172" s="120"/>
      <c r="K172" s="32"/>
      <c r="L172" s="32"/>
      <c r="M172" s="35"/>
      <c r="N172" s="224"/>
      <c r="O172" s="225"/>
      <c r="P172" s="66"/>
      <c r="Q172" s="66"/>
      <c r="R172" s="66"/>
      <c r="S172" s="66"/>
      <c r="T172" s="66"/>
      <c r="U172" s="66"/>
      <c r="V172" s="66"/>
      <c r="W172" s="66"/>
      <c r="X172" s="66"/>
      <c r="Y172" s="67"/>
      <c r="Z172" s="30"/>
      <c r="AA172" s="30"/>
      <c r="AB172" s="30"/>
      <c r="AC172" s="30"/>
      <c r="AD172" s="30"/>
      <c r="AE172" s="30"/>
      <c r="AT172" s="14" t="s">
        <v>226</v>
      </c>
      <c r="AU172" s="14" t="s">
        <v>86</v>
      </c>
    </row>
    <row r="173" spans="1:65" s="2" customFormat="1" ht="55.5" customHeight="1">
      <c r="A173" s="30"/>
      <c r="B173" s="31"/>
      <c r="C173" s="208" t="s">
        <v>559</v>
      </c>
      <c r="D173" s="208" t="s">
        <v>219</v>
      </c>
      <c r="E173" s="209" t="s">
        <v>335</v>
      </c>
      <c r="F173" s="210" t="s">
        <v>790</v>
      </c>
      <c r="G173" s="211" t="s">
        <v>222</v>
      </c>
      <c r="H173" s="212">
        <v>1</v>
      </c>
      <c r="I173" s="213"/>
      <c r="J173" s="213"/>
      <c r="K173" s="214">
        <f>ROUND(P173*H173,2)</f>
        <v>0</v>
      </c>
      <c r="L173" s="210" t="s">
        <v>223</v>
      </c>
      <c r="M173" s="35"/>
      <c r="N173" s="215" t="s">
        <v>1</v>
      </c>
      <c r="O173" s="216" t="s">
        <v>41</v>
      </c>
      <c r="P173" s="217">
        <f>I173+J173</f>
        <v>0</v>
      </c>
      <c r="Q173" s="217">
        <f>ROUND(I173*H173,2)</f>
        <v>0</v>
      </c>
      <c r="R173" s="217">
        <f>ROUND(J173*H173,2)</f>
        <v>0</v>
      </c>
      <c r="S173" s="66"/>
      <c r="T173" s="218">
        <f>S173*H173</f>
        <v>0</v>
      </c>
      <c r="U173" s="218">
        <v>0</v>
      </c>
      <c r="V173" s="218">
        <f>U173*H173</f>
        <v>0</v>
      </c>
      <c r="W173" s="218">
        <v>0</v>
      </c>
      <c r="X173" s="218">
        <f>W173*H173</f>
        <v>0</v>
      </c>
      <c r="Y173" s="219" t="s">
        <v>1</v>
      </c>
      <c r="Z173" s="30"/>
      <c r="AA173" s="30"/>
      <c r="AB173" s="30"/>
      <c r="AC173" s="30"/>
      <c r="AD173" s="30"/>
      <c r="AE173" s="30"/>
      <c r="AR173" s="220" t="s">
        <v>281</v>
      </c>
      <c r="AT173" s="220" t="s">
        <v>219</v>
      </c>
      <c r="AU173" s="220" t="s">
        <v>86</v>
      </c>
      <c r="AY173" s="14" t="s">
        <v>218</v>
      </c>
      <c r="BE173" s="221">
        <f>IF(O173="základní",K173,0)</f>
        <v>0</v>
      </c>
      <c r="BF173" s="221">
        <f>IF(O173="snížená",K173,0)</f>
        <v>0</v>
      </c>
      <c r="BG173" s="221">
        <f>IF(O173="zákl. přenesená",K173,0)</f>
        <v>0</v>
      </c>
      <c r="BH173" s="221">
        <f>IF(O173="sníž. přenesená",K173,0)</f>
        <v>0</v>
      </c>
      <c r="BI173" s="221">
        <f>IF(O173="nulová",K173,0)</f>
        <v>0</v>
      </c>
      <c r="BJ173" s="14" t="s">
        <v>86</v>
      </c>
      <c r="BK173" s="221">
        <f>ROUND(P173*H173,2)</f>
        <v>0</v>
      </c>
      <c r="BL173" s="14" t="s">
        <v>281</v>
      </c>
      <c r="BM173" s="220" t="s">
        <v>873</v>
      </c>
    </row>
    <row r="174" spans="1:65" s="2" customFormat="1" ht="136.5">
      <c r="A174" s="30"/>
      <c r="B174" s="31"/>
      <c r="C174" s="32"/>
      <c r="D174" s="222" t="s">
        <v>226</v>
      </c>
      <c r="E174" s="32"/>
      <c r="F174" s="223" t="s">
        <v>792</v>
      </c>
      <c r="G174" s="32"/>
      <c r="H174" s="32"/>
      <c r="I174" s="120"/>
      <c r="J174" s="120"/>
      <c r="K174" s="32"/>
      <c r="L174" s="32"/>
      <c r="M174" s="35"/>
      <c r="N174" s="224"/>
      <c r="O174" s="225"/>
      <c r="P174" s="66"/>
      <c r="Q174" s="66"/>
      <c r="R174" s="66"/>
      <c r="S174" s="66"/>
      <c r="T174" s="66"/>
      <c r="U174" s="66"/>
      <c r="V174" s="66"/>
      <c r="W174" s="66"/>
      <c r="X174" s="66"/>
      <c r="Y174" s="67"/>
      <c r="Z174" s="30"/>
      <c r="AA174" s="30"/>
      <c r="AB174" s="30"/>
      <c r="AC174" s="30"/>
      <c r="AD174" s="30"/>
      <c r="AE174" s="30"/>
      <c r="AT174" s="14" t="s">
        <v>226</v>
      </c>
      <c r="AU174" s="14" t="s">
        <v>86</v>
      </c>
    </row>
    <row r="175" spans="1:65" s="2" customFormat="1" ht="19.5">
      <c r="A175" s="30"/>
      <c r="B175" s="31"/>
      <c r="C175" s="32"/>
      <c r="D175" s="222" t="s">
        <v>237</v>
      </c>
      <c r="E175" s="32"/>
      <c r="F175" s="236" t="s">
        <v>569</v>
      </c>
      <c r="G175" s="32"/>
      <c r="H175" s="32"/>
      <c r="I175" s="120"/>
      <c r="J175" s="120"/>
      <c r="K175" s="32"/>
      <c r="L175" s="32"/>
      <c r="M175" s="35"/>
      <c r="N175" s="239"/>
      <c r="O175" s="240"/>
      <c r="P175" s="241"/>
      <c r="Q175" s="241"/>
      <c r="R175" s="241"/>
      <c r="S175" s="241"/>
      <c r="T175" s="241"/>
      <c r="U175" s="241"/>
      <c r="V175" s="241"/>
      <c r="W175" s="241"/>
      <c r="X175" s="241"/>
      <c r="Y175" s="242"/>
      <c r="Z175" s="30"/>
      <c r="AA175" s="30"/>
      <c r="AB175" s="30"/>
      <c r="AC175" s="30"/>
      <c r="AD175" s="30"/>
      <c r="AE175" s="30"/>
      <c r="AT175" s="14" t="s">
        <v>237</v>
      </c>
      <c r="AU175" s="14" t="s">
        <v>86</v>
      </c>
    </row>
    <row r="176" spans="1:65" s="2" customFormat="1" ht="6.95" customHeight="1">
      <c r="A176" s="30"/>
      <c r="B176" s="50"/>
      <c r="C176" s="51"/>
      <c r="D176" s="51"/>
      <c r="E176" s="51"/>
      <c r="F176" s="51"/>
      <c r="G176" s="51"/>
      <c r="H176" s="51"/>
      <c r="I176" s="157"/>
      <c r="J176" s="157"/>
      <c r="K176" s="51"/>
      <c r="L176" s="51"/>
      <c r="M176" s="35"/>
      <c r="N176" s="30"/>
      <c r="P176" s="30"/>
      <c r="Q176" s="30"/>
      <c r="R176" s="30"/>
      <c r="S176" s="30"/>
      <c r="T176" s="30"/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</row>
  </sheetData>
  <sheetProtection algorithmName="SHA-512" hashValue="LF2MmTM6DCakCstvdgim6iCpJ9TrcSO3ucMEHSCzGiFOZR4FaKj6CUS33UR1hvDv1Lq2IosyXBgQHMSBF+YDOQ==" saltValue="6vPSqUg7lhJ2NtuKH+mRiugZUxHczLp/UTv6o+/XVKeYE9jc14jSiUtrVPKalDIEwz4QuawCWyM2iq3Lcf5gxw==" spinCount="100000" sheet="1" objects="1" scenarios="1" formatColumns="0" formatRows="0" autoFilter="0"/>
  <autoFilter ref="C122:L175"/>
  <mergeCells count="12">
    <mergeCell ref="E115:H115"/>
    <mergeCell ref="M2:Z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3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13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3"/>
      <c r="J2" s="113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T2" s="14" t="s">
        <v>87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6"/>
      <c r="J3" s="116"/>
      <c r="K3" s="115"/>
      <c r="L3" s="115"/>
      <c r="M3" s="17"/>
      <c r="AT3" s="14" t="s">
        <v>88</v>
      </c>
    </row>
    <row r="4" spans="1:46" s="1" customFormat="1" ht="24.95" customHeight="1">
      <c r="B4" s="17"/>
      <c r="D4" s="117" t="s">
        <v>180</v>
      </c>
      <c r="I4" s="113"/>
      <c r="J4" s="113"/>
      <c r="M4" s="17"/>
      <c r="N4" s="118" t="s">
        <v>11</v>
      </c>
      <c r="AT4" s="14" t="s">
        <v>4</v>
      </c>
    </row>
    <row r="5" spans="1:46" s="1" customFormat="1" ht="6.95" customHeight="1">
      <c r="B5" s="17"/>
      <c r="I5" s="113"/>
      <c r="J5" s="113"/>
      <c r="M5" s="17"/>
    </row>
    <row r="6" spans="1:46" s="1" customFormat="1" ht="12" customHeight="1">
      <c r="B6" s="17"/>
      <c r="D6" s="119" t="s">
        <v>17</v>
      </c>
      <c r="I6" s="113"/>
      <c r="J6" s="113"/>
      <c r="M6" s="17"/>
    </row>
    <row r="7" spans="1:46" s="1" customFormat="1" ht="16.5" customHeight="1">
      <c r="B7" s="17"/>
      <c r="E7" s="289" t="str">
        <f>'Rekapitulace stavby'!K6</f>
        <v>Údržba, opravy a odstraňování závad u SEE 2020</v>
      </c>
      <c r="F7" s="290"/>
      <c r="G7" s="290"/>
      <c r="H7" s="290"/>
      <c r="I7" s="113"/>
      <c r="J7" s="113"/>
      <c r="M7" s="17"/>
    </row>
    <row r="8" spans="1:46" s="2" customFormat="1" ht="12" customHeight="1">
      <c r="A8" s="30"/>
      <c r="B8" s="35"/>
      <c r="C8" s="30"/>
      <c r="D8" s="119" t="s">
        <v>181</v>
      </c>
      <c r="E8" s="30"/>
      <c r="F8" s="30"/>
      <c r="G8" s="30"/>
      <c r="H8" s="30"/>
      <c r="I8" s="120"/>
      <c r="J8" s="120"/>
      <c r="K8" s="30"/>
      <c r="L8" s="30"/>
      <c r="M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91" t="s">
        <v>182</v>
      </c>
      <c r="F9" s="292"/>
      <c r="G9" s="292"/>
      <c r="H9" s="292"/>
      <c r="I9" s="120"/>
      <c r="J9" s="120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120"/>
      <c r="J10" s="120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19" t="s">
        <v>19</v>
      </c>
      <c r="E11" s="30"/>
      <c r="F11" s="108" t="s">
        <v>1</v>
      </c>
      <c r="G11" s="30"/>
      <c r="H11" s="30"/>
      <c r="I11" s="121" t="s">
        <v>20</v>
      </c>
      <c r="J11" s="122" t="s">
        <v>1</v>
      </c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19" t="s">
        <v>21</v>
      </c>
      <c r="E12" s="30"/>
      <c r="F12" s="108" t="s">
        <v>22</v>
      </c>
      <c r="G12" s="30"/>
      <c r="H12" s="30"/>
      <c r="I12" s="121" t="s">
        <v>23</v>
      </c>
      <c r="J12" s="123">
        <f>'Rekapitulace stavby'!AN8</f>
        <v>0</v>
      </c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120"/>
      <c r="J13" s="120"/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9" t="s">
        <v>24</v>
      </c>
      <c r="E14" s="30"/>
      <c r="F14" s="30"/>
      <c r="G14" s="30"/>
      <c r="H14" s="30"/>
      <c r="I14" s="121" t="s">
        <v>25</v>
      </c>
      <c r="J14" s="122" t="str">
        <f>IF('Rekapitulace stavby'!AN10="","",'Rekapitulace stavby'!AN10)</f>
        <v>70994234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08" t="str">
        <f>IF('Rekapitulace stavby'!E11="","",'Rekapitulace stavby'!E11)</f>
        <v>Správa železnic, státní organizace</v>
      </c>
      <c r="F15" s="30"/>
      <c r="G15" s="30"/>
      <c r="H15" s="30"/>
      <c r="I15" s="121" t="s">
        <v>28</v>
      </c>
      <c r="J15" s="122" t="str">
        <f>IF('Rekapitulace stavby'!AN11="","",'Rekapitulace stavby'!AN11)</f>
        <v>CZ70994234</v>
      </c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120"/>
      <c r="J16" s="120"/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19" t="s">
        <v>30</v>
      </c>
      <c r="E17" s="30"/>
      <c r="F17" s="30"/>
      <c r="G17" s="30"/>
      <c r="H17" s="30"/>
      <c r="I17" s="121" t="s">
        <v>25</v>
      </c>
      <c r="J17" s="27" t="str">
        <f>'Rekapitulace stavby'!AN13</f>
        <v>Vyplň údaj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93" t="str">
        <f>'Rekapitulace stavby'!E14</f>
        <v>Vyplň údaj</v>
      </c>
      <c r="F18" s="294"/>
      <c r="G18" s="294"/>
      <c r="H18" s="294"/>
      <c r="I18" s="121" t="s">
        <v>28</v>
      </c>
      <c r="J18" s="27" t="str">
        <f>'Rekapitulace stavby'!AN14</f>
        <v>Vyplň údaj</v>
      </c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120"/>
      <c r="J19" s="120"/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19" t="s">
        <v>32</v>
      </c>
      <c r="E20" s="30"/>
      <c r="F20" s="30"/>
      <c r="G20" s="30"/>
      <c r="H20" s="30"/>
      <c r="I20" s="121" t="s">
        <v>25</v>
      </c>
      <c r="J20" s="122" t="str">
        <f>IF('Rekapitulace stavby'!AN16="","",'Rekapitulace stavby'!AN16)</f>
        <v/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08" t="str">
        <f>IF('Rekapitulace stavby'!E17="","",'Rekapitulace stavby'!E17)</f>
        <v xml:space="preserve"> </v>
      </c>
      <c r="F21" s="30"/>
      <c r="G21" s="30"/>
      <c r="H21" s="30"/>
      <c r="I21" s="121" t="s">
        <v>28</v>
      </c>
      <c r="J21" s="122" t="str">
        <f>IF('Rekapitulace stavby'!AN17="","",'Rekapitulace stavby'!AN17)</f>
        <v/>
      </c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120"/>
      <c r="J22" s="120"/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19" t="s">
        <v>34</v>
      </c>
      <c r="E23" s="30"/>
      <c r="F23" s="30"/>
      <c r="G23" s="30"/>
      <c r="H23" s="30"/>
      <c r="I23" s="121" t="s">
        <v>25</v>
      </c>
      <c r="J23" s="122" t="str">
        <f>IF('Rekapitulace stavby'!AN19="","",'Rekapitulace stavby'!AN19)</f>
        <v/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08" t="str">
        <f>IF('Rekapitulace stavby'!E20="","",'Rekapitulace stavby'!E20)</f>
        <v xml:space="preserve"> </v>
      </c>
      <c r="F24" s="30"/>
      <c r="G24" s="30"/>
      <c r="H24" s="30"/>
      <c r="I24" s="121" t="s">
        <v>28</v>
      </c>
      <c r="J24" s="122" t="str">
        <f>IF('Rekapitulace stavby'!AN20="","",'Rekapitulace stavby'!AN20)</f>
        <v/>
      </c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120"/>
      <c r="J25" s="120"/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19" t="s">
        <v>35</v>
      </c>
      <c r="E26" s="30"/>
      <c r="F26" s="30"/>
      <c r="G26" s="30"/>
      <c r="H26" s="30"/>
      <c r="I26" s="120"/>
      <c r="J26" s="120"/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24"/>
      <c r="B27" s="125"/>
      <c r="C27" s="124"/>
      <c r="D27" s="124"/>
      <c r="E27" s="295" t="s">
        <v>1</v>
      </c>
      <c r="F27" s="295"/>
      <c r="G27" s="295"/>
      <c r="H27" s="295"/>
      <c r="I27" s="126"/>
      <c r="J27" s="126"/>
      <c r="K27" s="124"/>
      <c r="L27" s="124"/>
      <c r="M27" s="127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120"/>
      <c r="J28" s="120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28"/>
      <c r="E29" s="128"/>
      <c r="F29" s="128"/>
      <c r="G29" s="128"/>
      <c r="H29" s="128"/>
      <c r="I29" s="129"/>
      <c r="J29" s="129"/>
      <c r="K29" s="128"/>
      <c r="L29" s="128"/>
      <c r="M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2.75">
      <c r="A30" s="30"/>
      <c r="B30" s="35"/>
      <c r="C30" s="30"/>
      <c r="D30" s="30"/>
      <c r="E30" s="119" t="s">
        <v>183</v>
      </c>
      <c r="F30" s="30"/>
      <c r="G30" s="30"/>
      <c r="H30" s="30"/>
      <c r="I30" s="120"/>
      <c r="J30" s="120"/>
      <c r="K30" s="130">
        <f>I96</f>
        <v>0</v>
      </c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2.75">
      <c r="A31" s="30"/>
      <c r="B31" s="35"/>
      <c r="C31" s="30"/>
      <c r="D31" s="30"/>
      <c r="E31" s="119" t="s">
        <v>184</v>
      </c>
      <c r="F31" s="30"/>
      <c r="G31" s="30"/>
      <c r="H31" s="30"/>
      <c r="I31" s="120"/>
      <c r="J31" s="120"/>
      <c r="K31" s="130">
        <f>J96</f>
        <v>0</v>
      </c>
      <c r="L31" s="30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5"/>
      <c r="C32" s="30"/>
      <c r="D32" s="131" t="s">
        <v>36</v>
      </c>
      <c r="E32" s="30"/>
      <c r="F32" s="30"/>
      <c r="G32" s="30"/>
      <c r="H32" s="30"/>
      <c r="I32" s="120"/>
      <c r="J32" s="120"/>
      <c r="K32" s="132">
        <f>ROUND(K122, 2)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5"/>
      <c r="C33" s="30"/>
      <c r="D33" s="128"/>
      <c r="E33" s="128"/>
      <c r="F33" s="128"/>
      <c r="G33" s="128"/>
      <c r="H33" s="128"/>
      <c r="I33" s="129"/>
      <c r="J33" s="129"/>
      <c r="K33" s="128"/>
      <c r="L33" s="128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30"/>
      <c r="F34" s="133" t="s">
        <v>38</v>
      </c>
      <c r="G34" s="30"/>
      <c r="H34" s="30"/>
      <c r="I34" s="134" t="s">
        <v>37</v>
      </c>
      <c r="J34" s="120"/>
      <c r="K34" s="133" t="s">
        <v>39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5"/>
      <c r="C35" s="30"/>
      <c r="D35" s="135" t="s">
        <v>40</v>
      </c>
      <c r="E35" s="119" t="s">
        <v>41</v>
      </c>
      <c r="F35" s="130">
        <f>ROUND((SUM(BE122:BE162)),  2)</f>
        <v>0</v>
      </c>
      <c r="G35" s="30"/>
      <c r="H35" s="30"/>
      <c r="I35" s="136">
        <v>0.21</v>
      </c>
      <c r="J35" s="120"/>
      <c r="K35" s="130">
        <f>ROUND(((SUM(BE122:BE162))*I35),  2)</f>
        <v>0</v>
      </c>
      <c r="L35" s="30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119" t="s">
        <v>42</v>
      </c>
      <c r="F36" s="130">
        <f>ROUND((SUM(BF122:BF162)),  2)</f>
        <v>0</v>
      </c>
      <c r="G36" s="30"/>
      <c r="H36" s="30"/>
      <c r="I36" s="136">
        <v>0.15</v>
      </c>
      <c r="J36" s="120"/>
      <c r="K36" s="130">
        <f>ROUND(((SUM(BF122:BF162))*I36),  2)</f>
        <v>0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19" t="s">
        <v>43</v>
      </c>
      <c r="F37" s="130">
        <f>ROUND((SUM(BG122:BG162)),  2)</f>
        <v>0</v>
      </c>
      <c r="G37" s="30"/>
      <c r="H37" s="30"/>
      <c r="I37" s="136">
        <v>0.21</v>
      </c>
      <c r="J37" s="120"/>
      <c r="K37" s="130">
        <f>0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19" t="s">
        <v>44</v>
      </c>
      <c r="F38" s="130">
        <f>ROUND((SUM(BH122:BH162)),  2)</f>
        <v>0</v>
      </c>
      <c r="G38" s="30"/>
      <c r="H38" s="30"/>
      <c r="I38" s="136">
        <v>0.15</v>
      </c>
      <c r="J38" s="120"/>
      <c r="K38" s="130">
        <f>0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9" t="s">
        <v>45</v>
      </c>
      <c r="F39" s="130">
        <f>ROUND((SUM(BI122:BI162)),  2)</f>
        <v>0</v>
      </c>
      <c r="G39" s="30"/>
      <c r="H39" s="30"/>
      <c r="I39" s="136">
        <v>0</v>
      </c>
      <c r="J39" s="120"/>
      <c r="K39" s="130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5"/>
      <c r="C40" s="30"/>
      <c r="D40" s="30"/>
      <c r="E40" s="30"/>
      <c r="F40" s="30"/>
      <c r="G40" s="30"/>
      <c r="H40" s="30"/>
      <c r="I40" s="120"/>
      <c r="J40" s="120"/>
      <c r="K40" s="30"/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5"/>
      <c r="C41" s="137"/>
      <c r="D41" s="138" t="s">
        <v>46</v>
      </c>
      <c r="E41" s="139"/>
      <c r="F41" s="139"/>
      <c r="G41" s="140" t="s">
        <v>47</v>
      </c>
      <c r="H41" s="141" t="s">
        <v>48</v>
      </c>
      <c r="I41" s="142"/>
      <c r="J41" s="142"/>
      <c r="K41" s="143">
        <f>SUM(K32:K39)</f>
        <v>0</v>
      </c>
      <c r="L41" s="144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5"/>
      <c r="C42" s="30"/>
      <c r="D42" s="30"/>
      <c r="E42" s="30"/>
      <c r="F42" s="30"/>
      <c r="G42" s="30"/>
      <c r="H42" s="30"/>
      <c r="I42" s="120"/>
      <c r="J42" s="120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7"/>
      <c r="I43" s="113"/>
      <c r="J43" s="113"/>
      <c r="M43" s="17"/>
    </row>
    <row r="44" spans="1:31" s="1" customFormat="1" ht="14.45" customHeight="1">
      <c r="B44" s="17"/>
      <c r="I44" s="113"/>
      <c r="J44" s="113"/>
      <c r="M44" s="17"/>
    </row>
    <row r="45" spans="1:31" s="1" customFormat="1" ht="14.45" customHeight="1">
      <c r="B45" s="17"/>
      <c r="I45" s="113"/>
      <c r="J45" s="113"/>
      <c r="M45" s="17"/>
    </row>
    <row r="46" spans="1:31" s="1" customFormat="1" ht="14.45" customHeight="1">
      <c r="B46" s="17"/>
      <c r="I46" s="113"/>
      <c r="J46" s="113"/>
      <c r="M46" s="17"/>
    </row>
    <row r="47" spans="1:31" s="1" customFormat="1" ht="14.45" customHeight="1">
      <c r="B47" s="17"/>
      <c r="I47" s="113"/>
      <c r="J47" s="113"/>
      <c r="M47" s="17"/>
    </row>
    <row r="48" spans="1:31" s="1" customFormat="1" ht="14.45" customHeight="1">
      <c r="B48" s="17"/>
      <c r="I48" s="113"/>
      <c r="J48" s="113"/>
      <c r="M48" s="17"/>
    </row>
    <row r="49" spans="1:31" s="1" customFormat="1" ht="14.45" customHeight="1">
      <c r="B49" s="17"/>
      <c r="I49" s="113"/>
      <c r="J49" s="113"/>
      <c r="M49" s="17"/>
    </row>
    <row r="50" spans="1:31" s="2" customFormat="1" ht="14.45" customHeight="1">
      <c r="B50" s="47"/>
      <c r="D50" s="145" t="s">
        <v>49</v>
      </c>
      <c r="E50" s="146"/>
      <c r="F50" s="146"/>
      <c r="G50" s="145" t="s">
        <v>50</v>
      </c>
      <c r="H50" s="146"/>
      <c r="I50" s="147"/>
      <c r="J50" s="147"/>
      <c r="K50" s="146"/>
      <c r="L50" s="146"/>
      <c r="M50" s="47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0"/>
      <c r="B61" s="35"/>
      <c r="C61" s="30"/>
      <c r="D61" s="148" t="s">
        <v>51</v>
      </c>
      <c r="E61" s="149"/>
      <c r="F61" s="150" t="s">
        <v>52</v>
      </c>
      <c r="G61" s="148" t="s">
        <v>51</v>
      </c>
      <c r="H61" s="149"/>
      <c r="I61" s="151"/>
      <c r="J61" s="152" t="s">
        <v>52</v>
      </c>
      <c r="K61" s="149"/>
      <c r="L61" s="149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0"/>
      <c r="B65" s="35"/>
      <c r="C65" s="30"/>
      <c r="D65" s="145" t="s">
        <v>53</v>
      </c>
      <c r="E65" s="153"/>
      <c r="F65" s="153"/>
      <c r="G65" s="145" t="s">
        <v>54</v>
      </c>
      <c r="H65" s="153"/>
      <c r="I65" s="154"/>
      <c r="J65" s="154"/>
      <c r="K65" s="153"/>
      <c r="L65" s="153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0"/>
      <c r="B76" s="35"/>
      <c r="C76" s="30"/>
      <c r="D76" s="148" t="s">
        <v>51</v>
      </c>
      <c r="E76" s="149"/>
      <c r="F76" s="150" t="s">
        <v>52</v>
      </c>
      <c r="G76" s="148" t="s">
        <v>51</v>
      </c>
      <c r="H76" s="149"/>
      <c r="I76" s="151"/>
      <c r="J76" s="152" t="s">
        <v>52</v>
      </c>
      <c r="K76" s="149"/>
      <c r="L76" s="149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55"/>
      <c r="C77" s="156"/>
      <c r="D77" s="156"/>
      <c r="E77" s="156"/>
      <c r="F77" s="156"/>
      <c r="G77" s="156"/>
      <c r="H77" s="156"/>
      <c r="I77" s="157"/>
      <c r="J77" s="157"/>
      <c r="K77" s="156"/>
      <c r="L77" s="156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58"/>
      <c r="C81" s="159"/>
      <c r="D81" s="159"/>
      <c r="E81" s="159"/>
      <c r="F81" s="159"/>
      <c r="G81" s="159"/>
      <c r="H81" s="159"/>
      <c r="I81" s="160"/>
      <c r="J81" s="160"/>
      <c r="K81" s="159"/>
      <c r="L81" s="159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0" t="s">
        <v>185</v>
      </c>
      <c r="D82" s="32"/>
      <c r="E82" s="32"/>
      <c r="F82" s="32"/>
      <c r="G82" s="32"/>
      <c r="H82" s="32"/>
      <c r="I82" s="120"/>
      <c r="J82" s="120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20"/>
      <c r="J83" s="120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6" t="s">
        <v>17</v>
      </c>
      <c r="D84" s="32"/>
      <c r="E84" s="32"/>
      <c r="F84" s="32"/>
      <c r="G84" s="32"/>
      <c r="H84" s="32"/>
      <c r="I84" s="120"/>
      <c r="J84" s="120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2"/>
      <c r="D85" s="32"/>
      <c r="E85" s="296" t="str">
        <f>E7</f>
        <v>Údržba, opravy a odstraňování závad u SEE 2020</v>
      </c>
      <c r="F85" s="297"/>
      <c r="G85" s="297"/>
      <c r="H85" s="297"/>
      <c r="I85" s="120"/>
      <c r="J85" s="120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6" t="s">
        <v>181</v>
      </c>
      <c r="D86" s="32"/>
      <c r="E86" s="32"/>
      <c r="F86" s="32"/>
      <c r="G86" s="32"/>
      <c r="H86" s="32"/>
      <c r="I86" s="120"/>
      <c r="J86" s="120"/>
      <c r="K86" s="32"/>
      <c r="L86" s="32"/>
      <c r="M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251" t="str">
        <f>E9</f>
        <v>PS01 - Oprava staničních baterií</v>
      </c>
      <c r="F87" s="298"/>
      <c r="G87" s="298"/>
      <c r="H87" s="298"/>
      <c r="I87" s="120"/>
      <c r="J87" s="120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120"/>
      <c r="J88" s="120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6" t="s">
        <v>21</v>
      </c>
      <c r="D89" s="32"/>
      <c r="E89" s="32"/>
      <c r="F89" s="24" t="str">
        <f>F12</f>
        <v>OŘ Olomouc</v>
      </c>
      <c r="G89" s="32"/>
      <c r="H89" s="32"/>
      <c r="I89" s="121" t="s">
        <v>23</v>
      </c>
      <c r="J89" s="123">
        <f>IF(J12="","",J12)</f>
        <v>0</v>
      </c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20"/>
      <c r="J90" s="120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6" t="s">
        <v>24</v>
      </c>
      <c r="D91" s="32"/>
      <c r="E91" s="32"/>
      <c r="F91" s="24" t="str">
        <f>E15</f>
        <v>Správa železnic, státní organizace</v>
      </c>
      <c r="G91" s="32"/>
      <c r="H91" s="32"/>
      <c r="I91" s="121" t="s">
        <v>32</v>
      </c>
      <c r="J91" s="161" t="str">
        <f>E21</f>
        <v xml:space="preserve"> 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6" t="s">
        <v>30</v>
      </c>
      <c r="D92" s="32"/>
      <c r="E92" s="32"/>
      <c r="F92" s="24" t="str">
        <f>IF(E18="","",E18)</f>
        <v>Vyplň údaj</v>
      </c>
      <c r="G92" s="32"/>
      <c r="H92" s="32"/>
      <c r="I92" s="121" t="s">
        <v>34</v>
      </c>
      <c r="J92" s="161" t="str">
        <f>E24</f>
        <v xml:space="preserve"> </v>
      </c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120"/>
      <c r="J93" s="120"/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62" t="s">
        <v>186</v>
      </c>
      <c r="D94" s="163"/>
      <c r="E94" s="163"/>
      <c r="F94" s="163"/>
      <c r="G94" s="163"/>
      <c r="H94" s="163"/>
      <c r="I94" s="164" t="s">
        <v>187</v>
      </c>
      <c r="J94" s="164" t="s">
        <v>188</v>
      </c>
      <c r="K94" s="165" t="s">
        <v>189</v>
      </c>
      <c r="L94" s="163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20"/>
      <c r="J95" s="120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66" t="s">
        <v>190</v>
      </c>
      <c r="D96" s="32"/>
      <c r="E96" s="32"/>
      <c r="F96" s="32"/>
      <c r="G96" s="32"/>
      <c r="H96" s="32"/>
      <c r="I96" s="167">
        <f>Q122</f>
        <v>0</v>
      </c>
      <c r="J96" s="167">
        <f>R122</f>
        <v>0</v>
      </c>
      <c r="K96" s="79">
        <f>K122</f>
        <v>0</v>
      </c>
      <c r="L96" s="32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4" t="s">
        <v>191</v>
      </c>
    </row>
    <row r="97" spans="1:31" s="9" customFormat="1" ht="24.95" customHeight="1">
      <c r="B97" s="168"/>
      <c r="C97" s="169"/>
      <c r="D97" s="170" t="s">
        <v>192</v>
      </c>
      <c r="E97" s="171"/>
      <c r="F97" s="171"/>
      <c r="G97" s="171"/>
      <c r="H97" s="171"/>
      <c r="I97" s="172">
        <f>Q123</f>
        <v>0</v>
      </c>
      <c r="J97" s="172">
        <f>R123</f>
        <v>0</v>
      </c>
      <c r="K97" s="173">
        <f>K123</f>
        <v>0</v>
      </c>
      <c r="L97" s="169"/>
      <c r="M97" s="174"/>
    </row>
    <row r="98" spans="1:31" s="10" customFormat="1" ht="19.899999999999999" customHeight="1">
      <c r="B98" s="175"/>
      <c r="C98" s="102"/>
      <c r="D98" s="176" t="s">
        <v>193</v>
      </c>
      <c r="E98" s="177"/>
      <c r="F98" s="177"/>
      <c r="G98" s="177"/>
      <c r="H98" s="177"/>
      <c r="I98" s="178">
        <f>Q134</f>
        <v>0</v>
      </c>
      <c r="J98" s="178">
        <f>R134</f>
        <v>0</v>
      </c>
      <c r="K98" s="179">
        <f>K134</f>
        <v>0</v>
      </c>
      <c r="L98" s="102"/>
      <c r="M98" s="180"/>
    </row>
    <row r="99" spans="1:31" s="9" customFormat="1" ht="24.95" customHeight="1">
      <c r="B99" s="168"/>
      <c r="C99" s="169"/>
      <c r="D99" s="170" t="s">
        <v>194</v>
      </c>
      <c r="E99" s="171"/>
      <c r="F99" s="171"/>
      <c r="G99" s="171"/>
      <c r="H99" s="171"/>
      <c r="I99" s="172">
        <f>Q138</f>
        <v>0</v>
      </c>
      <c r="J99" s="172">
        <f>R138</f>
        <v>0</v>
      </c>
      <c r="K99" s="173">
        <f>K138</f>
        <v>0</v>
      </c>
      <c r="L99" s="169"/>
      <c r="M99" s="174"/>
    </row>
    <row r="100" spans="1:31" s="10" customFormat="1" ht="19.899999999999999" customHeight="1">
      <c r="B100" s="175"/>
      <c r="C100" s="102"/>
      <c r="D100" s="176" t="s">
        <v>195</v>
      </c>
      <c r="E100" s="177"/>
      <c r="F100" s="177"/>
      <c r="G100" s="177"/>
      <c r="H100" s="177"/>
      <c r="I100" s="178">
        <f>Q145</f>
        <v>0</v>
      </c>
      <c r="J100" s="178">
        <f>R145</f>
        <v>0</v>
      </c>
      <c r="K100" s="179">
        <f>K145</f>
        <v>0</v>
      </c>
      <c r="L100" s="102"/>
      <c r="M100" s="180"/>
    </row>
    <row r="101" spans="1:31" s="10" customFormat="1" ht="19.899999999999999" customHeight="1">
      <c r="B101" s="175"/>
      <c r="C101" s="102"/>
      <c r="D101" s="176" t="s">
        <v>196</v>
      </c>
      <c r="E101" s="177"/>
      <c r="F101" s="177"/>
      <c r="G101" s="177"/>
      <c r="H101" s="177"/>
      <c r="I101" s="178">
        <f>Q156</f>
        <v>0</v>
      </c>
      <c r="J101" s="178">
        <f>R156</f>
        <v>0</v>
      </c>
      <c r="K101" s="179">
        <f>K156</f>
        <v>0</v>
      </c>
      <c r="L101" s="102"/>
      <c r="M101" s="180"/>
    </row>
    <row r="102" spans="1:31" s="9" customFormat="1" ht="24.95" customHeight="1">
      <c r="B102" s="168"/>
      <c r="C102" s="169"/>
      <c r="D102" s="170" t="s">
        <v>197</v>
      </c>
      <c r="E102" s="171"/>
      <c r="F102" s="171"/>
      <c r="G102" s="171"/>
      <c r="H102" s="171"/>
      <c r="I102" s="172">
        <f>Q159</f>
        <v>0</v>
      </c>
      <c r="J102" s="172">
        <f>R159</f>
        <v>0</v>
      </c>
      <c r="K102" s="173">
        <f>K159</f>
        <v>0</v>
      </c>
      <c r="L102" s="169"/>
      <c r="M102" s="174"/>
    </row>
    <row r="103" spans="1:31" s="2" customFormat="1" ht="21.75" customHeight="1">
      <c r="A103" s="30"/>
      <c r="B103" s="31"/>
      <c r="C103" s="32"/>
      <c r="D103" s="32"/>
      <c r="E103" s="32"/>
      <c r="F103" s="32"/>
      <c r="G103" s="32"/>
      <c r="H103" s="32"/>
      <c r="I103" s="120"/>
      <c r="J103" s="120"/>
      <c r="K103" s="32"/>
      <c r="L103" s="32"/>
      <c r="M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6.95" customHeight="1">
      <c r="A104" s="30"/>
      <c r="B104" s="50"/>
      <c r="C104" s="51"/>
      <c r="D104" s="51"/>
      <c r="E104" s="51"/>
      <c r="F104" s="51"/>
      <c r="G104" s="51"/>
      <c r="H104" s="51"/>
      <c r="I104" s="157"/>
      <c r="J104" s="157"/>
      <c r="K104" s="51"/>
      <c r="L104" s="51"/>
      <c r="M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8" spans="1:31" s="2" customFormat="1" ht="6.95" customHeight="1">
      <c r="A108" s="30"/>
      <c r="B108" s="52"/>
      <c r="C108" s="53"/>
      <c r="D108" s="53"/>
      <c r="E108" s="53"/>
      <c r="F108" s="53"/>
      <c r="G108" s="53"/>
      <c r="H108" s="53"/>
      <c r="I108" s="160"/>
      <c r="J108" s="160"/>
      <c r="K108" s="53"/>
      <c r="L108" s="53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24.95" customHeight="1">
      <c r="A109" s="30"/>
      <c r="B109" s="31"/>
      <c r="C109" s="20" t="s">
        <v>198</v>
      </c>
      <c r="D109" s="32"/>
      <c r="E109" s="32"/>
      <c r="F109" s="32"/>
      <c r="G109" s="32"/>
      <c r="H109" s="32"/>
      <c r="I109" s="120"/>
      <c r="J109" s="120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2"/>
      <c r="D110" s="32"/>
      <c r="E110" s="32"/>
      <c r="F110" s="32"/>
      <c r="G110" s="32"/>
      <c r="H110" s="32"/>
      <c r="I110" s="120"/>
      <c r="J110" s="120"/>
      <c r="K110" s="32"/>
      <c r="L110" s="32"/>
      <c r="M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6" t="s">
        <v>17</v>
      </c>
      <c r="D111" s="32"/>
      <c r="E111" s="32"/>
      <c r="F111" s="32"/>
      <c r="G111" s="32"/>
      <c r="H111" s="32"/>
      <c r="I111" s="120"/>
      <c r="J111" s="120"/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6.5" customHeight="1">
      <c r="A112" s="30"/>
      <c r="B112" s="31"/>
      <c r="C112" s="32"/>
      <c r="D112" s="32"/>
      <c r="E112" s="296" t="str">
        <f>E7</f>
        <v>Údržba, opravy a odstraňování závad u SEE 2020</v>
      </c>
      <c r="F112" s="297"/>
      <c r="G112" s="297"/>
      <c r="H112" s="297"/>
      <c r="I112" s="120"/>
      <c r="J112" s="120"/>
      <c r="K112" s="32"/>
      <c r="L112" s="32"/>
      <c r="M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>
      <c r="A113" s="30"/>
      <c r="B113" s="31"/>
      <c r="C113" s="26" t="s">
        <v>181</v>
      </c>
      <c r="D113" s="32"/>
      <c r="E113" s="32"/>
      <c r="F113" s="32"/>
      <c r="G113" s="32"/>
      <c r="H113" s="32"/>
      <c r="I113" s="120"/>
      <c r="J113" s="120"/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6.5" customHeight="1">
      <c r="A114" s="30"/>
      <c r="B114" s="31"/>
      <c r="C114" s="32"/>
      <c r="D114" s="32"/>
      <c r="E114" s="251" t="str">
        <f>E9</f>
        <v>PS01 - Oprava staničních baterií</v>
      </c>
      <c r="F114" s="298"/>
      <c r="G114" s="298"/>
      <c r="H114" s="298"/>
      <c r="I114" s="120"/>
      <c r="J114" s="120"/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>
      <c r="A115" s="30"/>
      <c r="B115" s="31"/>
      <c r="C115" s="32"/>
      <c r="D115" s="32"/>
      <c r="E115" s="32"/>
      <c r="F115" s="32"/>
      <c r="G115" s="32"/>
      <c r="H115" s="32"/>
      <c r="I115" s="120"/>
      <c r="J115" s="120"/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2" customHeight="1">
      <c r="A116" s="30"/>
      <c r="B116" s="31"/>
      <c r="C116" s="26" t="s">
        <v>21</v>
      </c>
      <c r="D116" s="32"/>
      <c r="E116" s="32"/>
      <c r="F116" s="24" t="str">
        <f>F12</f>
        <v>OŘ Olomouc</v>
      </c>
      <c r="G116" s="32"/>
      <c r="H116" s="32"/>
      <c r="I116" s="121" t="s">
        <v>23</v>
      </c>
      <c r="J116" s="123">
        <f>IF(J12="","",J12)</f>
        <v>0</v>
      </c>
      <c r="K116" s="32"/>
      <c r="L116" s="32"/>
      <c r="M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6.95" customHeight="1">
      <c r="A117" s="30"/>
      <c r="B117" s="31"/>
      <c r="C117" s="32"/>
      <c r="D117" s="32"/>
      <c r="E117" s="32"/>
      <c r="F117" s="32"/>
      <c r="G117" s="32"/>
      <c r="H117" s="32"/>
      <c r="I117" s="120"/>
      <c r="J117" s="120"/>
      <c r="K117" s="32"/>
      <c r="L117" s="32"/>
      <c r="M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6" t="s">
        <v>24</v>
      </c>
      <c r="D118" s="32"/>
      <c r="E118" s="32"/>
      <c r="F118" s="24" t="str">
        <f>E15</f>
        <v>Správa železnic, státní organizace</v>
      </c>
      <c r="G118" s="32"/>
      <c r="H118" s="32"/>
      <c r="I118" s="121" t="s">
        <v>32</v>
      </c>
      <c r="J118" s="161" t="str">
        <f>E21</f>
        <v xml:space="preserve"> </v>
      </c>
      <c r="K118" s="32"/>
      <c r="L118" s="32"/>
      <c r="M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2" customHeight="1">
      <c r="A119" s="30"/>
      <c r="B119" s="31"/>
      <c r="C119" s="26" t="s">
        <v>30</v>
      </c>
      <c r="D119" s="32"/>
      <c r="E119" s="32"/>
      <c r="F119" s="24" t="str">
        <f>IF(E18="","",E18)</f>
        <v>Vyplň údaj</v>
      </c>
      <c r="G119" s="32"/>
      <c r="H119" s="32"/>
      <c r="I119" s="121" t="s">
        <v>34</v>
      </c>
      <c r="J119" s="161" t="str">
        <f>E24</f>
        <v xml:space="preserve"> </v>
      </c>
      <c r="K119" s="32"/>
      <c r="L119" s="32"/>
      <c r="M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0.35" customHeight="1">
      <c r="A120" s="30"/>
      <c r="B120" s="31"/>
      <c r="C120" s="32"/>
      <c r="D120" s="32"/>
      <c r="E120" s="32"/>
      <c r="F120" s="32"/>
      <c r="G120" s="32"/>
      <c r="H120" s="32"/>
      <c r="I120" s="120"/>
      <c r="J120" s="120"/>
      <c r="K120" s="32"/>
      <c r="L120" s="32"/>
      <c r="M120" s="47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11" customFormat="1" ht="29.25" customHeight="1">
      <c r="A121" s="181"/>
      <c r="B121" s="182"/>
      <c r="C121" s="183" t="s">
        <v>199</v>
      </c>
      <c r="D121" s="184" t="s">
        <v>61</v>
      </c>
      <c r="E121" s="184" t="s">
        <v>57</v>
      </c>
      <c r="F121" s="184" t="s">
        <v>58</v>
      </c>
      <c r="G121" s="184" t="s">
        <v>200</v>
      </c>
      <c r="H121" s="184" t="s">
        <v>201</v>
      </c>
      <c r="I121" s="185" t="s">
        <v>202</v>
      </c>
      <c r="J121" s="185" t="s">
        <v>203</v>
      </c>
      <c r="K121" s="184" t="s">
        <v>189</v>
      </c>
      <c r="L121" s="186" t="s">
        <v>204</v>
      </c>
      <c r="M121" s="187"/>
      <c r="N121" s="70" t="s">
        <v>1</v>
      </c>
      <c r="O121" s="71" t="s">
        <v>40</v>
      </c>
      <c r="P121" s="71" t="s">
        <v>205</v>
      </c>
      <c r="Q121" s="71" t="s">
        <v>206</v>
      </c>
      <c r="R121" s="71" t="s">
        <v>207</v>
      </c>
      <c r="S121" s="71" t="s">
        <v>208</v>
      </c>
      <c r="T121" s="71" t="s">
        <v>209</v>
      </c>
      <c r="U121" s="71" t="s">
        <v>210</v>
      </c>
      <c r="V121" s="71" t="s">
        <v>211</v>
      </c>
      <c r="W121" s="71" t="s">
        <v>212</v>
      </c>
      <c r="X121" s="71" t="s">
        <v>213</v>
      </c>
      <c r="Y121" s="72" t="s">
        <v>214</v>
      </c>
      <c r="Z121" s="181"/>
      <c r="AA121" s="181"/>
      <c r="AB121" s="181"/>
      <c r="AC121" s="181"/>
      <c r="AD121" s="181"/>
      <c r="AE121" s="181"/>
    </row>
    <row r="122" spans="1:65" s="2" customFormat="1" ht="22.9" customHeight="1">
      <c r="A122" s="30"/>
      <c r="B122" s="31"/>
      <c r="C122" s="77" t="s">
        <v>215</v>
      </c>
      <c r="D122" s="32"/>
      <c r="E122" s="32"/>
      <c r="F122" s="32"/>
      <c r="G122" s="32"/>
      <c r="H122" s="32"/>
      <c r="I122" s="120"/>
      <c r="J122" s="120"/>
      <c r="K122" s="188">
        <f>BK122</f>
        <v>0</v>
      </c>
      <c r="L122" s="32"/>
      <c r="M122" s="35"/>
      <c r="N122" s="73"/>
      <c r="O122" s="189"/>
      <c r="P122" s="74"/>
      <c r="Q122" s="190">
        <f>Q123+Q138+Q159</f>
        <v>0</v>
      </c>
      <c r="R122" s="190">
        <f>R123+R138+R159</f>
        <v>0</v>
      </c>
      <c r="S122" s="74"/>
      <c r="T122" s="191">
        <f>T123+T138+T159</f>
        <v>0</v>
      </c>
      <c r="U122" s="74"/>
      <c r="V122" s="191">
        <f>V123+V138+V159</f>
        <v>0</v>
      </c>
      <c r="W122" s="74"/>
      <c r="X122" s="191">
        <f>X123+X138+X159</f>
        <v>0</v>
      </c>
      <c r="Y122" s="75"/>
      <c r="Z122" s="30"/>
      <c r="AA122" s="30"/>
      <c r="AB122" s="30"/>
      <c r="AC122" s="30"/>
      <c r="AD122" s="30"/>
      <c r="AE122" s="30"/>
      <c r="AT122" s="14" t="s">
        <v>77</v>
      </c>
      <c r="AU122" s="14" t="s">
        <v>191</v>
      </c>
      <c r="BK122" s="192">
        <f>BK123+BK138+BK159</f>
        <v>0</v>
      </c>
    </row>
    <row r="123" spans="1:65" s="12" customFormat="1" ht="25.9" customHeight="1">
      <c r="B123" s="193"/>
      <c r="C123" s="194"/>
      <c r="D123" s="195" t="s">
        <v>77</v>
      </c>
      <c r="E123" s="196" t="s">
        <v>216</v>
      </c>
      <c r="F123" s="196" t="s">
        <v>217</v>
      </c>
      <c r="G123" s="194"/>
      <c r="H123" s="194"/>
      <c r="I123" s="197"/>
      <c r="J123" s="197"/>
      <c r="K123" s="198">
        <f>BK123</f>
        <v>0</v>
      </c>
      <c r="L123" s="194"/>
      <c r="M123" s="199"/>
      <c r="N123" s="200"/>
      <c r="O123" s="201"/>
      <c r="P123" s="201"/>
      <c r="Q123" s="202">
        <f>Q124+SUM(Q125:Q134)</f>
        <v>0</v>
      </c>
      <c r="R123" s="202">
        <f>R124+SUM(R125:R134)</f>
        <v>0</v>
      </c>
      <c r="S123" s="201"/>
      <c r="T123" s="203">
        <f>T124+SUM(T125:T134)</f>
        <v>0</v>
      </c>
      <c r="U123" s="201"/>
      <c r="V123" s="203">
        <f>V124+SUM(V125:V134)</f>
        <v>0</v>
      </c>
      <c r="W123" s="201"/>
      <c r="X123" s="203">
        <f>X124+SUM(X125:X134)</f>
        <v>0</v>
      </c>
      <c r="Y123" s="204"/>
      <c r="AR123" s="205" t="s">
        <v>86</v>
      </c>
      <c r="AT123" s="206" t="s">
        <v>77</v>
      </c>
      <c r="AU123" s="206" t="s">
        <v>78</v>
      </c>
      <c r="AY123" s="205" t="s">
        <v>218</v>
      </c>
      <c r="BK123" s="207">
        <f>BK124+SUM(BK125:BK134)</f>
        <v>0</v>
      </c>
    </row>
    <row r="124" spans="1:65" s="2" customFormat="1" ht="21.75" customHeight="1">
      <c r="A124" s="30"/>
      <c r="B124" s="31"/>
      <c r="C124" s="208" t="s">
        <v>86</v>
      </c>
      <c r="D124" s="208" t="s">
        <v>219</v>
      </c>
      <c r="E124" s="209" t="s">
        <v>220</v>
      </c>
      <c r="F124" s="210" t="s">
        <v>221</v>
      </c>
      <c r="G124" s="211" t="s">
        <v>222</v>
      </c>
      <c r="H124" s="212">
        <v>18</v>
      </c>
      <c r="I124" s="213"/>
      <c r="J124" s="213"/>
      <c r="K124" s="214">
        <f>ROUND(P124*H124,2)</f>
        <v>0</v>
      </c>
      <c r="L124" s="210" t="s">
        <v>223</v>
      </c>
      <c r="M124" s="35"/>
      <c r="N124" s="215" t="s">
        <v>1</v>
      </c>
      <c r="O124" s="216" t="s">
        <v>41</v>
      </c>
      <c r="P124" s="217">
        <f>I124+J124</f>
        <v>0</v>
      </c>
      <c r="Q124" s="217">
        <f>ROUND(I124*H124,2)</f>
        <v>0</v>
      </c>
      <c r="R124" s="217">
        <f>ROUND(J124*H124,2)</f>
        <v>0</v>
      </c>
      <c r="S124" s="66"/>
      <c r="T124" s="218">
        <f>S124*H124</f>
        <v>0</v>
      </c>
      <c r="U124" s="218">
        <v>0</v>
      </c>
      <c r="V124" s="218">
        <f>U124*H124</f>
        <v>0</v>
      </c>
      <c r="W124" s="218">
        <v>0</v>
      </c>
      <c r="X124" s="218">
        <f>W124*H124</f>
        <v>0</v>
      </c>
      <c r="Y124" s="219" t="s">
        <v>1</v>
      </c>
      <c r="Z124" s="30"/>
      <c r="AA124" s="30"/>
      <c r="AB124" s="30"/>
      <c r="AC124" s="30"/>
      <c r="AD124" s="30"/>
      <c r="AE124" s="30"/>
      <c r="AR124" s="220" t="s">
        <v>224</v>
      </c>
      <c r="AT124" s="220" t="s">
        <v>219</v>
      </c>
      <c r="AU124" s="220" t="s">
        <v>86</v>
      </c>
      <c r="AY124" s="14" t="s">
        <v>218</v>
      </c>
      <c r="BE124" s="221">
        <f>IF(O124="základní",K124,0)</f>
        <v>0</v>
      </c>
      <c r="BF124" s="221">
        <f>IF(O124="snížená",K124,0)</f>
        <v>0</v>
      </c>
      <c r="BG124" s="221">
        <f>IF(O124="zákl. přenesená",K124,0)</f>
        <v>0</v>
      </c>
      <c r="BH124" s="221">
        <f>IF(O124="sníž. přenesená",K124,0)</f>
        <v>0</v>
      </c>
      <c r="BI124" s="221">
        <f>IF(O124="nulová",K124,0)</f>
        <v>0</v>
      </c>
      <c r="BJ124" s="14" t="s">
        <v>86</v>
      </c>
      <c r="BK124" s="221">
        <f>ROUND(P124*H124,2)</f>
        <v>0</v>
      </c>
      <c r="BL124" s="14" t="s">
        <v>224</v>
      </c>
      <c r="BM124" s="220" t="s">
        <v>225</v>
      </c>
    </row>
    <row r="125" spans="1:65" s="2" customFormat="1" ht="39">
      <c r="A125" s="30"/>
      <c r="B125" s="31"/>
      <c r="C125" s="32"/>
      <c r="D125" s="222" t="s">
        <v>226</v>
      </c>
      <c r="E125" s="32"/>
      <c r="F125" s="223" t="s">
        <v>227</v>
      </c>
      <c r="G125" s="32"/>
      <c r="H125" s="32"/>
      <c r="I125" s="120"/>
      <c r="J125" s="120"/>
      <c r="K125" s="32"/>
      <c r="L125" s="32"/>
      <c r="M125" s="35"/>
      <c r="N125" s="224"/>
      <c r="O125" s="225"/>
      <c r="P125" s="66"/>
      <c r="Q125" s="66"/>
      <c r="R125" s="66"/>
      <c r="S125" s="66"/>
      <c r="T125" s="66"/>
      <c r="U125" s="66"/>
      <c r="V125" s="66"/>
      <c r="W125" s="66"/>
      <c r="X125" s="66"/>
      <c r="Y125" s="67"/>
      <c r="Z125" s="30"/>
      <c r="AA125" s="30"/>
      <c r="AB125" s="30"/>
      <c r="AC125" s="30"/>
      <c r="AD125" s="30"/>
      <c r="AE125" s="30"/>
      <c r="AT125" s="14" t="s">
        <v>226</v>
      </c>
      <c r="AU125" s="14" t="s">
        <v>86</v>
      </c>
    </row>
    <row r="126" spans="1:65" s="2" customFormat="1" ht="21.75" customHeight="1">
      <c r="A126" s="30"/>
      <c r="B126" s="31"/>
      <c r="C126" s="208" t="s">
        <v>88</v>
      </c>
      <c r="D126" s="208" t="s">
        <v>219</v>
      </c>
      <c r="E126" s="209" t="s">
        <v>228</v>
      </c>
      <c r="F126" s="210" t="s">
        <v>229</v>
      </c>
      <c r="G126" s="211" t="s">
        <v>222</v>
      </c>
      <c r="H126" s="212">
        <v>18</v>
      </c>
      <c r="I126" s="213"/>
      <c r="J126" s="213"/>
      <c r="K126" s="214">
        <f>ROUND(P126*H126,2)</f>
        <v>0</v>
      </c>
      <c r="L126" s="210" t="s">
        <v>223</v>
      </c>
      <c r="M126" s="35"/>
      <c r="N126" s="215" t="s">
        <v>1</v>
      </c>
      <c r="O126" s="216" t="s">
        <v>41</v>
      </c>
      <c r="P126" s="217">
        <f>I126+J126</f>
        <v>0</v>
      </c>
      <c r="Q126" s="217">
        <f>ROUND(I126*H126,2)</f>
        <v>0</v>
      </c>
      <c r="R126" s="217">
        <f>ROUND(J126*H126,2)</f>
        <v>0</v>
      </c>
      <c r="S126" s="66"/>
      <c r="T126" s="218">
        <f>S126*H126</f>
        <v>0</v>
      </c>
      <c r="U126" s="218">
        <v>0</v>
      </c>
      <c r="V126" s="218">
        <f>U126*H126</f>
        <v>0</v>
      </c>
      <c r="W126" s="218">
        <v>0</v>
      </c>
      <c r="X126" s="218">
        <f>W126*H126</f>
        <v>0</v>
      </c>
      <c r="Y126" s="219" t="s">
        <v>1</v>
      </c>
      <c r="Z126" s="30"/>
      <c r="AA126" s="30"/>
      <c r="AB126" s="30"/>
      <c r="AC126" s="30"/>
      <c r="AD126" s="30"/>
      <c r="AE126" s="30"/>
      <c r="AR126" s="220" t="s">
        <v>224</v>
      </c>
      <c r="AT126" s="220" t="s">
        <v>219</v>
      </c>
      <c r="AU126" s="220" t="s">
        <v>86</v>
      </c>
      <c r="AY126" s="14" t="s">
        <v>218</v>
      </c>
      <c r="BE126" s="221">
        <f>IF(O126="základní",K126,0)</f>
        <v>0</v>
      </c>
      <c r="BF126" s="221">
        <f>IF(O126="snížená",K126,0)</f>
        <v>0</v>
      </c>
      <c r="BG126" s="221">
        <f>IF(O126="zákl. přenesená",K126,0)</f>
        <v>0</v>
      </c>
      <c r="BH126" s="221">
        <f>IF(O126="sníž. přenesená",K126,0)</f>
        <v>0</v>
      </c>
      <c r="BI126" s="221">
        <f>IF(O126="nulová",K126,0)</f>
        <v>0</v>
      </c>
      <c r="BJ126" s="14" t="s">
        <v>86</v>
      </c>
      <c r="BK126" s="221">
        <f>ROUND(P126*H126,2)</f>
        <v>0</v>
      </c>
      <c r="BL126" s="14" t="s">
        <v>224</v>
      </c>
      <c r="BM126" s="220" t="s">
        <v>230</v>
      </c>
    </row>
    <row r="127" spans="1:65" s="2" customFormat="1" ht="11.25">
      <c r="A127" s="30"/>
      <c r="B127" s="31"/>
      <c r="C127" s="32"/>
      <c r="D127" s="222" t="s">
        <v>226</v>
      </c>
      <c r="E127" s="32"/>
      <c r="F127" s="223" t="s">
        <v>229</v>
      </c>
      <c r="G127" s="32"/>
      <c r="H127" s="32"/>
      <c r="I127" s="120"/>
      <c r="J127" s="120"/>
      <c r="K127" s="32"/>
      <c r="L127" s="32"/>
      <c r="M127" s="35"/>
      <c r="N127" s="224"/>
      <c r="O127" s="225"/>
      <c r="P127" s="66"/>
      <c r="Q127" s="66"/>
      <c r="R127" s="66"/>
      <c r="S127" s="66"/>
      <c r="T127" s="66"/>
      <c r="U127" s="66"/>
      <c r="V127" s="66"/>
      <c r="W127" s="66"/>
      <c r="X127" s="66"/>
      <c r="Y127" s="67"/>
      <c r="Z127" s="30"/>
      <c r="AA127" s="30"/>
      <c r="AB127" s="30"/>
      <c r="AC127" s="30"/>
      <c r="AD127" s="30"/>
      <c r="AE127" s="30"/>
      <c r="AT127" s="14" t="s">
        <v>226</v>
      </c>
      <c r="AU127" s="14" t="s">
        <v>86</v>
      </c>
    </row>
    <row r="128" spans="1:65" s="2" customFormat="1" ht="16.5" customHeight="1">
      <c r="A128" s="30"/>
      <c r="B128" s="31"/>
      <c r="C128" s="226" t="s">
        <v>231</v>
      </c>
      <c r="D128" s="226" t="s">
        <v>232</v>
      </c>
      <c r="E128" s="227" t="s">
        <v>233</v>
      </c>
      <c r="F128" s="228" t="s">
        <v>234</v>
      </c>
      <c r="G128" s="229" t="s">
        <v>222</v>
      </c>
      <c r="H128" s="230">
        <v>18</v>
      </c>
      <c r="I128" s="231"/>
      <c r="J128" s="232"/>
      <c r="K128" s="233">
        <f>ROUND(P128*H128,2)</f>
        <v>0</v>
      </c>
      <c r="L128" s="228" t="s">
        <v>1</v>
      </c>
      <c r="M128" s="234"/>
      <c r="N128" s="235" t="s">
        <v>1</v>
      </c>
      <c r="O128" s="216" t="s">
        <v>41</v>
      </c>
      <c r="P128" s="217">
        <f>I128+J128</f>
        <v>0</v>
      </c>
      <c r="Q128" s="217">
        <f>ROUND(I128*H128,2)</f>
        <v>0</v>
      </c>
      <c r="R128" s="217">
        <f>ROUND(J128*H128,2)</f>
        <v>0</v>
      </c>
      <c r="S128" s="66"/>
      <c r="T128" s="218">
        <f>S128*H128</f>
        <v>0</v>
      </c>
      <c r="U128" s="218">
        <v>0</v>
      </c>
      <c r="V128" s="218">
        <f>U128*H128</f>
        <v>0</v>
      </c>
      <c r="W128" s="218">
        <v>0</v>
      </c>
      <c r="X128" s="218">
        <f>W128*H128</f>
        <v>0</v>
      </c>
      <c r="Y128" s="219" t="s">
        <v>1</v>
      </c>
      <c r="Z128" s="30"/>
      <c r="AA128" s="30"/>
      <c r="AB128" s="30"/>
      <c r="AC128" s="30"/>
      <c r="AD128" s="30"/>
      <c r="AE128" s="30"/>
      <c r="AR128" s="220" t="s">
        <v>235</v>
      </c>
      <c r="AT128" s="220" t="s">
        <v>232</v>
      </c>
      <c r="AU128" s="220" t="s">
        <v>86</v>
      </c>
      <c r="AY128" s="14" t="s">
        <v>218</v>
      </c>
      <c r="BE128" s="221">
        <f>IF(O128="základní",K128,0)</f>
        <v>0</v>
      </c>
      <c r="BF128" s="221">
        <f>IF(O128="snížená",K128,0)</f>
        <v>0</v>
      </c>
      <c r="BG128" s="221">
        <f>IF(O128="zákl. přenesená",K128,0)</f>
        <v>0</v>
      </c>
      <c r="BH128" s="221">
        <f>IF(O128="sníž. přenesená",K128,0)</f>
        <v>0</v>
      </c>
      <c r="BI128" s="221">
        <f>IF(O128="nulová",K128,0)</f>
        <v>0</v>
      </c>
      <c r="BJ128" s="14" t="s">
        <v>86</v>
      </c>
      <c r="BK128" s="221">
        <f>ROUND(P128*H128,2)</f>
        <v>0</v>
      </c>
      <c r="BL128" s="14" t="s">
        <v>224</v>
      </c>
      <c r="BM128" s="220" t="s">
        <v>236</v>
      </c>
    </row>
    <row r="129" spans="1:65" s="2" customFormat="1" ht="11.25">
      <c r="A129" s="30"/>
      <c r="B129" s="31"/>
      <c r="C129" s="32"/>
      <c r="D129" s="222" t="s">
        <v>226</v>
      </c>
      <c r="E129" s="32"/>
      <c r="F129" s="223" t="s">
        <v>234</v>
      </c>
      <c r="G129" s="32"/>
      <c r="H129" s="32"/>
      <c r="I129" s="120"/>
      <c r="J129" s="120"/>
      <c r="K129" s="32"/>
      <c r="L129" s="32"/>
      <c r="M129" s="35"/>
      <c r="N129" s="224"/>
      <c r="O129" s="225"/>
      <c r="P129" s="66"/>
      <c r="Q129" s="66"/>
      <c r="R129" s="66"/>
      <c r="S129" s="66"/>
      <c r="T129" s="66"/>
      <c r="U129" s="66"/>
      <c r="V129" s="66"/>
      <c r="W129" s="66"/>
      <c r="X129" s="66"/>
      <c r="Y129" s="67"/>
      <c r="Z129" s="30"/>
      <c r="AA129" s="30"/>
      <c r="AB129" s="30"/>
      <c r="AC129" s="30"/>
      <c r="AD129" s="30"/>
      <c r="AE129" s="30"/>
      <c r="AT129" s="14" t="s">
        <v>226</v>
      </c>
      <c r="AU129" s="14" t="s">
        <v>86</v>
      </c>
    </row>
    <row r="130" spans="1:65" s="2" customFormat="1" ht="19.5">
      <c r="A130" s="30"/>
      <c r="B130" s="31"/>
      <c r="C130" s="32"/>
      <c r="D130" s="222" t="s">
        <v>237</v>
      </c>
      <c r="E130" s="32"/>
      <c r="F130" s="236" t="s">
        <v>238</v>
      </c>
      <c r="G130" s="32"/>
      <c r="H130" s="32"/>
      <c r="I130" s="120"/>
      <c r="J130" s="120"/>
      <c r="K130" s="32"/>
      <c r="L130" s="32"/>
      <c r="M130" s="35"/>
      <c r="N130" s="224"/>
      <c r="O130" s="225"/>
      <c r="P130" s="66"/>
      <c r="Q130" s="66"/>
      <c r="R130" s="66"/>
      <c r="S130" s="66"/>
      <c r="T130" s="66"/>
      <c r="U130" s="66"/>
      <c r="V130" s="66"/>
      <c r="W130" s="66"/>
      <c r="X130" s="66"/>
      <c r="Y130" s="67"/>
      <c r="Z130" s="30"/>
      <c r="AA130" s="30"/>
      <c r="AB130" s="30"/>
      <c r="AC130" s="30"/>
      <c r="AD130" s="30"/>
      <c r="AE130" s="30"/>
      <c r="AT130" s="14" t="s">
        <v>237</v>
      </c>
      <c r="AU130" s="14" t="s">
        <v>86</v>
      </c>
    </row>
    <row r="131" spans="1:65" s="2" customFormat="1" ht="21.75" customHeight="1">
      <c r="A131" s="30"/>
      <c r="B131" s="31"/>
      <c r="C131" s="208" t="s">
        <v>224</v>
      </c>
      <c r="D131" s="208" t="s">
        <v>219</v>
      </c>
      <c r="E131" s="209" t="s">
        <v>239</v>
      </c>
      <c r="F131" s="210" t="s">
        <v>240</v>
      </c>
      <c r="G131" s="211" t="s">
        <v>222</v>
      </c>
      <c r="H131" s="212">
        <v>2</v>
      </c>
      <c r="I131" s="213"/>
      <c r="J131" s="213"/>
      <c r="K131" s="214">
        <f>ROUND(P131*H131,2)</f>
        <v>0</v>
      </c>
      <c r="L131" s="210" t="s">
        <v>1</v>
      </c>
      <c r="M131" s="35"/>
      <c r="N131" s="215" t="s">
        <v>1</v>
      </c>
      <c r="O131" s="216" t="s">
        <v>41</v>
      </c>
      <c r="P131" s="217">
        <f>I131+J131</f>
        <v>0</v>
      </c>
      <c r="Q131" s="217">
        <f>ROUND(I131*H131,2)</f>
        <v>0</v>
      </c>
      <c r="R131" s="217">
        <f>ROUND(J131*H131,2)</f>
        <v>0</v>
      </c>
      <c r="S131" s="66"/>
      <c r="T131" s="218">
        <f>S131*H131</f>
        <v>0</v>
      </c>
      <c r="U131" s="218">
        <v>0</v>
      </c>
      <c r="V131" s="218">
        <f>U131*H131</f>
        <v>0</v>
      </c>
      <c r="W131" s="218">
        <v>0</v>
      </c>
      <c r="X131" s="218">
        <f>W131*H131</f>
        <v>0</v>
      </c>
      <c r="Y131" s="219" t="s">
        <v>1</v>
      </c>
      <c r="Z131" s="30"/>
      <c r="AA131" s="30"/>
      <c r="AB131" s="30"/>
      <c r="AC131" s="30"/>
      <c r="AD131" s="30"/>
      <c r="AE131" s="30"/>
      <c r="AR131" s="220" t="s">
        <v>224</v>
      </c>
      <c r="AT131" s="220" t="s">
        <v>219</v>
      </c>
      <c r="AU131" s="220" t="s">
        <v>86</v>
      </c>
      <c r="AY131" s="14" t="s">
        <v>218</v>
      </c>
      <c r="BE131" s="221">
        <f>IF(O131="základní",K131,0)</f>
        <v>0</v>
      </c>
      <c r="BF131" s="221">
        <f>IF(O131="snížená",K131,0)</f>
        <v>0</v>
      </c>
      <c r="BG131" s="221">
        <f>IF(O131="zákl. přenesená",K131,0)</f>
        <v>0</v>
      </c>
      <c r="BH131" s="221">
        <f>IF(O131="sníž. přenesená",K131,0)</f>
        <v>0</v>
      </c>
      <c r="BI131" s="221">
        <f>IF(O131="nulová",K131,0)</f>
        <v>0</v>
      </c>
      <c r="BJ131" s="14" t="s">
        <v>86</v>
      </c>
      <c r="BK131" s="221">
        <f>ROUND(P131*H131,2)</f>
        <v>0</v>
      </c>
      <c r="BL131" s="14" t="s">
        <v>224</v>
      </c>
      <c r="BM131" s="220" t="s">
        <v>241</v>
      </c>
    </row>
    <row r="132" spans="1:65" s="2" customFormat="1" ht="58.5">
      <c r="A132" s="30"/>
      <c r="B132" s="31"/>
      <c r="C132" s="32"/>
      <c r="D132" s="222" t="s">
        <v>226</v>
      </c>
      <c r="E132" s="32"/>
      <c r="F132" s="223" t="s">
        <v>242</v>
      </c>
      <c r="G132" s="32"/>
      <c r="H132" s="32"/>
      <c r="I132" s="120"/>
      <c r="J132" s="120"/>
      <c r="K132" s="32"/>
      <c r="L132" s="32"/>
      <c r="M132" s="35"/>
      <c r="N132" s="224"/>
      <c r="O132" s="225"/>
      <c r="P132" s="66"/>
      <c r="Q132" s="66"/>
      <c r="R132" s="66"/>
      <c r="S132" s="66"/>
      <c r="T132" s="66"/>
      <c r="U132" s="66"/>
      <c r="V132" s="66"/>
      <c r="W132" s="66"/>
      <c r="X132" s="66"/>
      <c r="Y132" s="67"/>
      <c r="Z132" s="30"/>
      <c r="AA132" s="30"/>
      <c r="AB132" s="30"/>
      <c r="AC132" s="30"/>
      <c r="AD132" s="30"/>
      <c r="AE132" s="30"/>
      <c r="AT132" s="14" t="s">
        <v>226</v>
      </c>
      <c r="AU132" s="14" t="s">
        <v>86</v>
      </c>
    </row>
    <row r="133" spans="1:65" s="2" customFormat="1" ht="19.5">
      <c r="A133" s="30"/>
      <c r="B133" s="31"/>
      <c r="C133" s="32"/>
      <c r="D133" s="222" t="s">
        <v>237</v>
      </c>
      <c r="E133" s="32"/>
      <c r="F133" s="236" t="s">
        <v>243</v>
      </c>
      <c r="G133" s="32"/>
      <c r="H133" s="32"/>
      <c r="I133" s="120"/>
      <c r="J133" s="120"/>
      <c r="K133" s="32"/>
      <c r="L133" s="32"/>
      <c r="M133" s="35"/>
      <c r="N133" s="224"/>
      <c r="O133" s="225"/>
      <c r="P133" s="66"/>
      <c r="Q133" s="66"/>
      <c r="R133" s="66"/>
      <c r="S133" s="66"/>
      <c r="T133" s="66"/>
      <c r="U133" s="66"/>
      <c r="V133" s="66"/>
      <c r="W133" s="66"/>
      <c r="X133" s="66"/>
      <c r="Y133" s="67"/>
      <c r="Z133" s="30"/>
      <c r="AA133" s="30"/>
      <c r="AB133" s="30"/>
      <c r="AC133" s="30"/>
      <c r="AD133" s="30"/>
      <c r="AE133" s="30"/>
      <c r="AT133" s="14" t="s">
        <v>237</v>
      </c>
      <c r="AU133" s="14" t="s">
        <v>86</v>
      </c>
    </row>
    <row r="134" spans="1:65" s="12" customFormat="1" ht="22.9" customHeight="1">
      <c r="B134" s="193"/>
      <c r="C134" s="194"/>
      <c r="D134" s="195" t="s">
        <v>77</v>
      </c>
      <c r="E134" s="237" t="s">
        <v>244</v>
      </c>
      <c r="F134" s="237" t="s">
        <v>245</v>
      </c>
      <c r="G134" s="194"/>
      <c r="H134" s="194"/>
      <c r="I134" s="197"/>
      <c r="J134" s="197"/>
      <c r="K134" s="238">
        <f>BK134</f>
        <v>0</v>
      </c>
      <c r="L134" s="194"/>
      <c r="M134" s="199"/>
      <c r="N134" s="200"/>
      <c r="O134" s="201"/>
      <c r="P134" s="201"/>
      <c r="Q134" s="202">
        <f>SUM(Q135:Q137)</f>
        <v>0</v>
      </c>
      <c r="R134" s="202">
        <f>SUM(R135:R137)</f>
        <v>0</v>
      </c>
      <c r="S134" s="201"/>
      <c r="T134" s="203">
        <f>SUM(T135:T137)</f>
        <v>0</v>
      </c>
      <c r="U134" s="201"/>
      <c r="V134" s="203">
        <f>SUM(V135:V137)</f>
        <v>0</v>
      </c>
      <c r="W134" s="201"/>
      <c r="X134" s="203">
        <f>SUM(X135:X137)</f>
        <v>0</v>
      </c>
      <c r="Y134" s="204"/>
      <c r="AR134" s="205" t="s">
        <v>86</v>
      </c>
      <c r="AT134" s="206" t="s">
        <v>77</v>
      </c>
      <c r="AU134" s="206" t="s">
        <v>86</v>
      </c>
      <c r="AY134" s="205" t="s">
        <v>218</v>
      </c>
      <c r="BK134" s="207">
        <f>SUM(BK135:BK137)</f>
        <v>0</v>
      </c>
    </row>
    <row r="135" spans="1:65" s="2" customFormat="1" ht="33" customHeight="1">
      <c r="A135" s="30"/>
      <c r="B135" s="31"/>
      <c r="C135" s="208" t="s">
        <v>246</v>
      </c>
      <c r="D135" s="208" t="s">
        <v>219</v>
      </c>
      <c r="E135" s="209" t="s">
        <v>247</v>
      </c>
      <c r="F135" s="210" t="s">
        <v>248</v>
      </c>
      <c r="G135" s="211" t="s">
        <v>222</v>
      </c>
      <c r="H135" s="212">
        <v>3</v>
      </c>
      <c r="I135" s="213"/>
      <c r="J135" s="213"/>
      <c r="K135" s="214">
        <f>ROUND(P135*H135,2)</f>
        <v>0</v>
      </c>
      <c r="L135" s="210" t="s">
        <v>1</v>
      </c>
      <c r="M135" s="35"/>
      <c r="N135" s="215" t="s">
        <v>1</v>
      </c>
      <c r="O135" s="216" t="s">
        <v>41</v>
      </c>
      <c r="P135" s="217">
        <f>I135+J135</f>
        <v>0</v>
      </c>
      <c r="Q135" s="217">
        <f>ROUND(I135*H135,2)</f>
        <v>0</v>
      </c>
      <c r="R135" s="217">
        <f>ROUND(J135*H135,2)</f>
        <v>0</v>
      </c>
      <c r="S135" s="66"/>
      <c r="T135" s="218">
        <f>S135*H135</f>
        <v>0</v>
      </c>
      <c r="U135" s="218">
        <v>0</v>
      </c>
      <c r="V135" s="218">
        <f>U135*H135</f>
        <v>0</v>
      </c>
      <c r="W135" s="218">
        <v>0</v>
      </c>
      <c r="X135" s="218">
        <f>W135*H135</f>
        <v>0</v>
      </c>
      <c r="Y135" s="219" t="s">
        <v>1</v>
      </c>
      <c r="Z135" s="30"/>
      <c r="AA135" s="30"/>
      <c r="AB135" s="30"/>
      <c r="AC135" s="30"/>
      <c r="AD135" s="30"/>
      <c r="AE135" s="30"/>
      <c r="AR135" s="220" t="s">
        <v>224</v>
      </c>
      <c r="AT135" s="220" t="s">
        <v>219</v>
      </c>
      <c r="AU135" s="220" t="s">
        <v>88</v>
      </c>
      <c r="AY135" s="14" t="s">
        <v>218</v>
      </c>
      <c r="BE135" s="221">
        <f>IF(O135="základní",K135,0)</f>
        <v>0</v>
      </c>
      <c r="BF135" s="221">
        <f>IF(O135="snížená",K135,0)</f>
        <v>0</v>
      </c>
      <c r="BG135" s="221">
        <f>IF(O135="zákl. přenesená",K135,0)</f>
        <v>0</v>
      </c>
      <c r="BH135" s="221">
        <f>IF(O135="sníž. přenesená",K135,0)</f>
        <v>0</v>
      </c>
      <c r="BI135" s="221">
        <f>IF(O135="nulová",K135,0)</f>
        <v>0</v>
      </c>
      <c r="BJ135" s="14" t="s">
        <v>86</v>
      </c>
      <c r="BK135" s="221">
        <f>ROUND(P135*H135,2)</f>
        <v>0</v>
      </c>
      <c r="BL135" s="14" t="s">
        <v>224</v>
      </c>
      <c r="BM135" s="220" t="s">
        <v>249</v>
      </c>
    </row>
    <row r="136" spans="1:65" s="2" customFormat="1" ht="29.25">
      <c r="A136" s="30"/>
      <c r="B136" s="31"/>
      <c r="C136" s="32"/>
      <c r="D136" s="222" t="s">
        <v>226</v>
      </c>
      <c r="E136" s="32"/>
      <c r="F136" s="223" t="s">
        <v>250</v>
      </c>
      <c r="G136" s="32"/>
      <c r="H136" s="32"/>
      <c r="I136" s="120"/>
      <c r="J136" s="120"/>
      <c r="K136" s="32"/>
      <c r="L136" s="32"/>
      <c r="M136" s="35"/>
      <c r="N136" s="224"/>
      <c r="O136" s="225"/>
      <c r="P136" s="66"/>
      <c r="Q136" s="66"/>
      <c r="R136" s="66"/>
      <c r="S136" s="66"/>
      <c r="T136" s="66"/>
      <c r="U136" s="66"/>
      <c r="V136" s="66"/>
      <c r="W136" s="66"/>
      <c r="X136" s="66"/>
      <c r="Y136" s="67"/>
      <c r="Z136" s="30"/>
      <c r="AA136" s="30"/>
      <c r="AB136" s="30"/>
      <c r="AC136" s="30"/>
      <c r="AD136" s="30"/>
      <c r="AE136" s="30"/>
      <c r="AT136" s="14" t="s">
        <v>226</v>
      </c>
      <c r="AU136" s="14" t="s">
        <v>88</v>
      </c>
    </row>
    <row r="137" spans="1:65" s="2" customFormat="1" ht="29.25">
      <c r="A137" s="30"/>
      <c r="B137" s="31"/>
      <c r="C137" s="32"/>
      <c r="D137" s="222" t="s">
        <v>237</v>
      </c>
      <c r="E137" s="32"/>
      <c r="F137" s="236" t="s">
        <v>251</v>
      </c>
      <c r="G137" s="32"/>
      <c r="H137" s="32"/>
      <c r="I137" s="120"/>
      <c r="J137" s="120"/>
      <c r="K137" s="32"/>
      <c r="L137" s="32"/>
      <c r="M137" s="35"/>
      <c r="N137" s="224"/>
      <c r="O137" s="225"/>
      <c r="P137" s="66"/>
      <c r="Q137" s="66"/>
      <c r="R137" s="66"/>
      <c r="S137" s="66"/>
      <c r="T137" s="66"/>
      <c r="U137" s="66"/>
      <c r="V137" s="66"/>
      <c r="W137" s="66"/>
      <c r="X137" s="66"/>
      <c r="Y137" s="67"/>
      <c r="Z137" s="30"/>
      <c r="AA137" s="30"/>
      <c r="AB137" s="30"/>
      <c r="AC137" s="30"/>
      <c r="AD137" s="30"/>
      <c r="AE137" s="30"/>
      <c r="AT137" s="14" t="s">
        <v>237</v>
      </c>
      <c r="AU137" s="14" t="s">
        <v>88</v>
      </c>
    </row>
    <row r="138" spans="1:65" s="12" customFormat="1" ht="25.9" customHeight="1">
      <c r="B138" s="193"/>
      <c r="C138" s="194"/>
      <c r="D138" s="195" t="s">
        <v>77</v>
      </c>
      <c r="E138" s="196" t="s">
        <v>252</v>
      </c>
      <c r="F138" s="196" t="s">
        <v>253</v>
      </c>
      <c r="G138" s="194"/>
      <c r="H138" s="194"/>
      <c r="I138" s="197"/>
      <c r="J138" s="197"/>
      <c r="K138" s="198">
        <f>BK138</f>
        <v>0</v>
      </c>
      <c r="L138" s="194"/>
      <c r="M138" s="199"/>
      <c r="N138" s="200"/>
      <c r="O138" s="201"/>
      <c r="P138" s="201"/>
      <c r="Q138" s="202">
        <f>Q139+SUM(Q140:Q145)+Q156</f>
        <v>0</v>
      </c>
      <c r="R138" s="202">
        <f>R139+SUM(R140:R145)+R156</f>
        <v>0</v>
      </c>
      <c r="S138" s="201"/>
      <c r="T138" s="203">
        <f>T139+SUM(T140:T145)+T156</f>
        <v>0</v>
      </c>
      <c r="U138" s="201"/>
      <c r="V138" s="203">
        <f>V139+SUM(V140:V145)+V156</f>
        <v>0</v>
      </c>
      <c r="W138" s="201"/>
      <c r="X138" s="203">
        <f>X139+SUM(X140:X145)+X156</f>
        <v>0</v>
      </c>
      <c r="Y138" s="204"/>
      <c r="AR138" s="205" t="s">
        <v>86</v>
      </c>
      <c r="AT138" s="206" t="s">
        <v>77</v>
      </c>
      <c r="AU138" s="206" t="s">
        <v>78</v>
      </c>
      <c r="AY138" s="205" t="s">
        <v>218</v>
      </c>
      <c r="BK138" s="207">
        <f>BK139+SUM(BK140:BK145)+BK156</f>
        <v>0</v>
      </c>
    </row>
    <row r="139" spans="1:65" s="2" customFormat="1" ht="21.75" customHeight="1">
      <c r="A139" s="30"/>
      <c r="B139" s="31"/>
      <c r="C139" s="208" t="s">
        <v>254</v>
      </c>
      <c r="D139" s="208" t="s">
        <v>219</v>
      </c>
      <c r="E139" s="209" t="s">
        <v>239</v>
      </c>
      <c r="F139" s="210" t="s">
        <v>240</v>
      </c>
      <c r="G139" s="211" t="s">
        <v>222</v>
      </c>
      <c r="H139" s="212">
        <v>2</v>
      </c>
      <c r="I139" s="213"/>
      <c r="J139" s="213"/>
      <c r="K139" s="214">
        <f>ROUND(P139*H139,2)</f>
        <v>0</v>
      </c>
      <c r="L139" s="210" t="s">
        <v>1</v>
      </c>
      <c r="M139" s="35"/>
      <c r="N139" s="215" t="s">
        <v>1</v>
      </c>
      <c r="O139" s="216" t="s">
        <v>41</v>
      </c>
      <c r="P139" s="217">
        <f>I139+J139</f>
        <v>0</v>
      </c>
      <c r="Q139" s="217">
        <f>ROUND(I139*H139,2)</f>
        <v>0</v>
      </c>
      <c r="R139" s="217">
        <f>ROUND(J139*H139,2)</f>
        <v>0</v>
      </c>
      <c r="S139" s="66"/>
      <c r="T139" s="218">
        <f>S139*H139</f>
        <v>0</v>
      </c>
      <c r="U139" s="218">
        <v>0</v>
      </c>
      <c r="V139" s="218">
        <f>U139*H139</f>
        <v>0</v>
      </c>
      <c r="W139" s="218">
        <v>0</v>
      </c>
      <c r="X139" s="218">
        <f>W139*H139</f>
        <v>0</v>
      </c>
      <c r="Y139" s="219" t="s">
        <v>1</v>
      </c>
      <c r="Z139" s="30"/>
      <c r="AA139" s="30"/>
      <c r="AB139" s="30"/>
      <c r="AC139" s="30"/>
      <c r="AD139" s="30"/>
      <c r="AE139" s="30"/>
      <c r="AR139" s="220" t="s">
        <v>224</v>
      </c>
      <c r="AT139" s="220" t="s">
        <v>219</v>
      </c>
      <c r="AU139" s="220" t="s">
        <v>86</v>
      </c>
      <c r="AY139" s="14" t="s">
        <v>218</v>
      </c>
      <c r="BE139" s="221">
        <f>IF(O139="základní",K139,0)</f>
        <v>0</v>
      </c>
      <c r="BF139" s="221">
        <f>IF(O139="snížená",K139,0)</f>
        <v>0</v>
      </c>
      <c r="BG139" s="221">
        <f>IF(O139="zákl. přenesená",K139,0)</f>
        <v>0</v>
      </c>
      <c r="BH139" s="221">
        <f>IF(O139="sníž. přenesená",K139,0)</f>
        <v>0</v>
      </c>
      <c r="BI139" s="221">
        <f>IF(O139="nulová",K139,0)</f>
        <v>0</v>
      </c>
      <c r="BJ139" s="14" t="s">
        <v>86</v>
      </c>
      <c r="BK139" s="221">
        <f>ROUND(P139*H139,2)</f>
        <v>0</v>
      </c>
      <c r="BL139" s="14" t="s">
        <v>224</v>
      </c>
      <c r="BM139" s="220" t="s">
        <v>255</v>
      </c>
    </row>
    <row r="140" spans="1:65" s="2" customFormat="1" ht="58.5">
      <c r="A140" s="30"/>
      <c r="B140" s="31"/>
      <c r="C140" s="32"/>
      <c r="D140" s="222" t="s">
        <v>226</v>
      </c>
      <c r="E140" s="32"/>
      <c r="F140" s="223" t="s">
        <v>242</v>
      </c>
      <c r="G140" s="32"/>
      <c r="H140" s="32"/>
      <c r="I140" s="120"/>
      <c r="J140" s="120"/>
      <c r="K140" s="32"/>
      <c r="L140" s="32"/>
      <c r="M140" s="35"/>
      <c r="N140" s="224"/>
      <c r="O140" s="225"/>
      <c r="P140" s="66"/>
      <c r="Q140" s="66"/>
      <c r="R140" s="66"/>
      <c r="S140" s="66"/>
      <c r="T140" s="66"/>
      <c r="U140" s="66"/>
      <c r="V140" s="66"/>
      <c r="W140" s="66"/>
      <c r="X140" s="66"/>
      <c r="Y140" s="67"/>
      <c r="Z140" s="30"/>
      <c r="AA140" s="30"/>
      <c r="AB140" s="30"/>
      <c r="AC140" s="30"/>
      <c r="AD140" s="30"/>
      <c r="AE140" s="30"/>
      <c r="AT140" s="14" t="s">
        <v>226</v>
      </c>
      <c r="AU140" s="14" t="s">
        <v>86</v>
      </c>
    </row>
    <row r="141" spans="1:65" s="2" customFormat="1" ht="19.5">
      <c r="A141" s="30"/>
      <c r="B141" s="31"/>
      <c r="C141" s="32"/>
      <c r="D141" s="222" t="s">
        <v>237</v>
      </c>
      <c r="E141" s="32"/>
      <c r="F141" s="236" t="s">
        <v>256</v>
      </c>
      <c r="G141" s="32"/>
      <c r="H141" s="32"/>
      <c r="I141" s="120"/>
      <c r="J141" s="120"/>
      <c r="K141" s="32"/>
      <c r="L141" s="32"/>
      <c r="M141" s="35"/>
      <c r="N141" s="224"/>
      <c r="O141" s="225"/>
      <c r="P141" s="66"/>
      <c r="Q141" s="66"/>
      <c r="R141" s="66"/>
      <c r="S141" s="66"/>
      <c r="T141" s="66"/>
      <c r="U141" s="66"/>
      <c r="V141" s="66"/>
      <c r="W141" s="66"/>
      <c r="X141" s="66"/>
      <c r="Y141" s="67"/>
      <c r="Z141" s="30"/>
      <c r="AA141" s="30"/>
      <c r="AB141" s="30"/>
      <c r="AC141" s="30"/>
      <c r="AD141" s="30"/>
      <c r="AE141" s="30"/>
      <c r="AT141" s="14" t="s">
        <v>237</v>
      </c>
      <c r="AU141" s="14" t="s">
        <v>86</v>
      </c>
    </row>
    <row r="142" spans="1:65" s="2" customFormat="1" ht="21.75" customHeight="1">
      <c r="A142" s="30"/>
      <c r="B142" s="31"/>
      <c r="C142" s="208" t="s">
        <v>257</v>
      </c>
      <c r="D142" s="208" t="s">
        <v>219</v>
      </c>
      <c r="E142" s="209" t="s">
        <v>258</v>
      </c>
      <c r="F142" s="210" t="s">
        <v>259</v>
      </c>
      <c r="G142" s="211" t="s">
        <v>222</v>
      </c>
      <c r="H142" s="212">
        <v>2</v>
      </c>
      <c r="I142" s="213"/>
      <c r="J142" s="213"/>
      <c r="K142" s="214">
        <f>ROUND(P142*H142,2)</f>
        <v>0</v>
      </c>
      <c r="L142" s="210" t="s">
        <v>223</v>
      </c>
      <c r="M142" s="35"/>
      <c r="N142" s="215" t="s">
        <v>1</v>
      </c>
      <c r="O142" s="216" t="s">
        <v>41</v>
      </c>
      <c r="P142" s="217">
        <f>I142+J142</f>
        <v>0</v>
      </c>
      <c r="Q142" s="217">
        <f>ROUND(I142*H142,2)</f>
        <v>0</v>
      </c>
      <c r="R142" s="217">
        <f>ROUND(J142*H142,2)</f>
        <v>0</v>
      </c>
      <c r="S142" s="66"/>
      <c r="T142" s="218">
        <f>S142*H142</f>
        <v>0</v>
      </c>
      <c r="U142" s="218">
        <v>0</v>
      </c>
      <c r="V142" s="218">
        <f>U142*H142</f>
        <v>0</v>
      </c>
      <c r="W142" s="218">
        <v>0</v>
      </c>
      <c r="X142" s="218">
        <f>W142*H142</f>
        <v>0</v>
      </c>
      <c r="Y142" s="219" t="s">
        <v>1</v>
      </c>
      <c r="Z142" s="30"/>
      <c r="AA142" s="30"/>
      <c r="AB142" s="30"/>
      <c r="AC142" s="30"/>
      <c r="AD142" s="30"/>
      <c r="AE142" s="30"/>
      <c r="AR142" s="220" t="s">
        <v>224</v>
      </c>
      <c r="AT142" s="220" t="s">
        <v>219</v>
      </c>
      <c r="AU142" s="220" t="s">
        <v>86</v>
      </c>
      <c r="AY142" s="14" t="s">
        <v>218</v>
      </c>
      <c r="BE142" s="221">
        <f>IF(O142="základní",K142,0)</f>
        <v>0</v>
      </c>
      <c r="BF142" s="221">
        <f>IF(O142="snížená",K142,0)</f>
        <v>0</v>
      </c>
      <c r="BG142" s="221">
        <f>IF(O142="zákl. přenesená",K142,0)</f>
        <v>0</v>
      </c>
      <c r="BH142" s="221">
        <f>IF(O142="sníž. přenesená",K142,0)</f>
        <v>0</v>
      </c>
      <c r="BI142" s="221">
        <f>IF(O142="nulová",K142,0)</f>
        <v>0</v>
      </c>
      <c r="BJ142" s="14" t="s">
        <v>86</v>
      </c>
      <c r="BK142" s="221">
        <f>ROUND(P142*H142,2)</f>
        <v>0</v>
      </c>
      <c r="BL142" s="14" t="s">
        <v>224</v>
      </c>
      <c r="BM142" s="220" t="s">
        <v>260</v>
      </c>
    </row>
    <row r="143" spans="1:65" s="2" customFormat="1" ht="19.5">
      <c r="A143" s="30"/>
      <c r="B143" s="31"/>
      <c r="C143" s="32"/>
      <c r="D143" s="222" t="s">
        <v>226</v>
      </c>
      <c r="E143" s="32"/>
      <c r="F143" s="223" t="s">
        <v>259</v>
      </c>
      <c r="G143" s="32"/>
      <c r="H143" s="32"/>
      <c r="I143" s="120"/>
      <c r="J143" s="120"/>
      <c r="K143" s="32"/>
      <c r="L143" s="32"/>
      <c r="M143" s="35"/>
      <c r="N143" s="224"/>
      <c r="O143" s="225"/>
      <c r="P143" s="66"/>
      <c r="Q143" s="66"/>
      <c r="R143" s="66"/>
      <c r="S143" s="66"/>
      <c r="T143" s="66"/>
      <c r="U143" s="66"/>
      <c r="V143" s="66"/>
      <c r="W143" s="66"/>
      <c r="X143" s="66"/>
      <c r="Y143" s="67"/>
      <c r="Z143" s="30"/>
      <c r="AA143" s="30"/>
      <c r="AB143" s="30"/>
      <c r="AC143" s="30"/>
      <c r="AD143" s="30"/>
      <c r="AE143" s="30"/>
      <c r="AT143" s="14" t="s">
        <v>226</v>
      </c>
      <c r="AU143" s="14" t="s">
        <v>86</v>
      </c>
    </row>
    <row r="144" spans="1:65" s="2" customFormat="1" ht="19.5">
      <c r="A144" s="30"/>
      <c r="B144" s="31"/>
      <c r="C144" s="32"/>
      <c r="D144" s="222" t="s">
        <v>237</v>
      </c>
      <c r="E144" s="32"/>
      <c r="F144" s="236" t="s">
        <v>261</v>
      </c>
      <c r="G144" s="32"/>
      <c r="H144" s="32"/>
      <c r="I144" s="120"/>
      <c r="J144" s="120"/>
      <c r="K144" s="32"/>
      <c r="L144" s="32"/>
      <c r="M144" s="35"/>
      <c r="N144" s="224"/>
      <c r="O144" s="225"/>
      <c r="P144" s="66"/>
      <c r="Q144" s="66"/>
      <c r="R144" s="66"/>
      <c r="S144" s="66"/>
      <c r="T144" s="66"/>
      <c r="U144" s="66"/>
      <c r="V144" s="66"/>
      <c r="W144" s="66"/>
      <c r="X144" s="66"/>
      <c r="Y144" s="67"/>
      <c r="Z144" s="30"/>
      <c r="AA144" s="30"/>
      <c r="AB144" s="30"/>
      <c r="AC144" s="30"/>
      <c r="AD144" s="30"/>
      <c r="AE144" s="30"/>
      <c r="AT144" s="14" t="s">
        <v>237</v>
      </c>
      <c r="AU144" s="14" t="s">
        <v>86</v>
      </c>
    </row>
    <row r="145" spans="1:65" s="12" customFormat="1" ht="22.9" customHeight="1">
      <c r="B145" s="193"/>
      <c r="C145" s="194"/>
      <c r="D145" s="195" t="s">
        <v>77</v>
      </c>
      <c r="E145" s="237" t="s">
        <v>262</v>
      </c>
      <c r="F145" s="237" t="s">
        <v>263</v>
      </c>
      <c r="G145" s="194"/>
      <c r="H145" s="194"/>
      <c r="I145" s="197"/>
      <c r="J145" s="197"/>
      <c r="K145" s="238">
        <f>BK145</f>
        <v>0</v>
      </c>
      <c r="L145" s="194"/>
      <c r="M145" s="199"/>
      <c r="N145" s="200"/>
      <c r="O145" s="201"/>
      <c r="P145" s="201"/>
      <c r="Q145" s="202">
        <f>SUM(Q146:Q155)</f>
        <v>0</v>
      </c>
      <c r="R145" s="202">
        <f>SUM(R146:R155)</f>
        <v>0</v>
      </c>
      <c r="S145" s="201"/>
      <c r="T145" s="203">
        <f>SUM(T146:T155)</f>
        <v>0</v>
      </c>
      <c r="U145" s="201"/>
      <c r="V145" s="203">
        <f>SUM(V146:V155)</f>
        <v>0</v>
      </c>
      <c r="W145" s="201"/>
      <c r="X145" s="203">
        <f>SUM(X146:X155)</f>
        <v>0</v>
      </c>
      <c r="Y145" s="204"/>
      <c r="AR145" s="205" t="s">
        <v>86</v>
      </c>
      <c r="AT145" s="206" t="s">
        <v>77</v>
      </c>
      <c r="AU145" s="206" t="s">
        <v>86</v>
      </c>
      <c r="AY145" s="205" t="s">
        <v>218</v>
      </c>
      <c r="BK145" s="207">
        <f>SUM(BK146:BK155)</f>
        <v>0</v>
      </c>
    </row>
    <row r="146" spans="1:65" s="2" customFormat="1" ht="16.5" customHeight="1">
      <c r="A146" s="30"/>
      <c r="B146" s="31"/>
      <c r="C146" s="226" t="s">
        <v>235</v>
      </c>
      <c r="D146" s="226" t="s">
        <v>232</v>
      </c>
      <c r="E146" s="227" t="s">
        <v>233</v>
      </c>
      <c r="F146" s="228" t="s">
        <v>234</v>
      </c>
      <c r="G146" s="229" t="s">
        <v>222</v>
      </c>
      <c r="H146" s="230">
        <v>9</v>
      </c>
      <c r="I146" s="231"/>
      <c r="J146" s="232"/>
      <c r="K146" s="233">
        <f>ROUND(P146*H146,2)</f>
        <v>0</v>
      </c>
      <c r="L146" s="228" t="s">
        <v>1</v>
      </c>
      <c r="M146" s="234"/>
      <c r="N146" s="235" t="s">
        <v>1</v>
      </c>
      <c r="O146" s="216" t="s">
        <v>41</v>
      </c>
      <c r="P146" s="217">
        <f>I146+J146</f>
        <v>0</v>
      </c>
      <c r="Q146" s="217">
        <f>ROUND(I146*H146,2)</f>
        <v>0</v>
      </c>
      <c r="R146" s="217">
        <f>ROUND(J146*H146,2)</f>
        <v>0</v>
      </c>
      <c r="S146" s="66"/>
      <c r="T146" s="218">
        <f>S146*H146</f>
        <v>0</v>
      </c>
      <c r="U146" s="218">
        <v>0</v>
      </c>
      <c r="V146" s="218">
        <f>U146*H146</f>
        <v>0</v>
      </c>
      <c r="W146" s="218">
        <v>0</v>
      </c>
      <c r="X146" s="218">
        <f>W146*H146</f>
        <v>0</v>
      </c>
      <c r="Y146" s="219" t="s">
        <v>1</v>
      </c>
      <c r="Z146" s="30"/>
      <c r="AA146" s="30"/>
      <c r="AB146" s="30"/>
      <c r="AC146" s="30"/>
      <c r="AD146" s="30"/>
      <c r="AE146" s="30"/>
      <c r="AR146" s="220" t="s">
        <v>235</v>
      </c>
      <c r="AT146" s="220" t="s">
        <v>232</v>
      </c>
      <c r="AU146" s="220" t="s">
        <v>88</v>
      </c>
      <c r="AY146" s="14" t="s">
        <v>218</v>
      </c>
      <c r="BE146" s="221">
        <f>IF(O146="základní",K146,0)</f>
        <v>0</v>
      </c>
      <c r="BF146" s="221">
        <f>IF(O146="snížená",K146,0)</f>
        <v>0</v>
      </c>
      <c r="BG146" s="221">
        <f>IF(O146="zákl. přenesená",K146,0)</f>
        <v>0</v>
      </c>
      <c r="BH146" s="221">
        <f>IF(O146="sníž. přenesená",K146,0)</f>
        <v>0</v>
      </c>
      <c r="BI146" s="221">
        <f>IF(O146="nulová",K146,0)</f>
        <v>0</v>
      </c>
      <c r="BJ146" s="14" t="s">
        <v>86</v>
      </c>
      <c r="BK146" s="221">
        <f>ROUND(P146*H146,2)</f>
        <v>0</v>
      </c>
      <c r="BL146" s="14" t="s">
        <v>224</v>
      </c>
      <c r="BM146" s="220" t="s">
        <v>264</v>
      </c>
    </row>
    <row r="147" spans="1:65" s="2" customFormat="1" ht="11.25">
      <c r="A147" s="30"/>
      <c r="B147" s="31"/>
      <c r="C147" s="32"/>
      <c r="D147" s="222" t="s">
        <v>226</v>
      </c>
      <c r="E147" s="32"/>
      <c r="F147" s="223" t="s">
        <v>234</v>
      </c>
      <c r="G147" s="32"/>
      <c r="H147" s="32"/>
      <c r="I147" s="120"/>
      <c r="J147" s="120"/>
      <c r="K147" s="32"/>
      <c r="L147" s="32"/>
      <c r="M147" s="35"/>
      <c r="N147" s="224"/>
      <c r="O147" s="225"/>
      <c r="P147" s="66"/>
      <c r="Q147" s="66"/>
      <c r="R147" s="66"/>
      <c r="S147" s="66"/>
      <c r="T147" s="66"/>
      <c r="U147" s="66"/>
      <c r="V147" s="66"/>
      <c r="W147" s="66"/>
      <c r="X147" s="66"/>
      <c r="Y147" s="67"/>
      <c r="Z147" s="30"/>
      <c r="AA147" s="30"/>
      <c r="AB147" s="30"/>
      <c r="AC147" s="30"/>
      <c r="AD147" s="30"/>
      <c r="AE147" s="30"/>
      <c r="AT147" s="14" t="s">
        <v>226</v>
      </c>
      <c r="AU147" s="14" t="s">
        <v>88</v>
      </c>
    </row>
    <row r="148" spans="1:65" s="2" customFormat="1" ht="19.5">
      <c r="A148" s="30"/>
      <c r="B148" s="31"/>
      <c r="C148" s="32"/>
      <c r="D148" s="222" t="s">
        <v>237</v>
      </c>
      <c r="E148" s="32"/>
      <c r="F148" s="236" t="s">
        <v>238</v>
      </c>
      <c r="G148" s="32"/>
      <c r="H148" s="32"/>
      <c r="I148" s="120"/>
      <c r="J148" s="120"/>
      <c r="K148" s="32"/>
      <c r="L148" s="32"/>
      <c r="M148" s="35"/>
      <c r="N148" s="224"/>
      <c r="O148" s="225"/>
      <c r="P148" s="66"/>
      <c r="Q148" s="66"/>
      <c r="R148" s="66"/>
      <c r="S148" s="66"/>
      <c r="T148" s="66"/>
      <c r="U148" s="66"/>
      <c r="V148" s="66"/>
      <c r="W148" s="66"/>
      <c r="X148" s="66"/>
      <c r="Y148" s="67"/>
      <c r="Z148" s="30"/>
      <c r="AA148" s="30"/>
      <c r="AB148" s="30"/>
      <c r="AC148" s="30"/>
      <c r="AD148" s="30"/>
      <c r="AE148" s="30"/>
      <c r="AT148" s="14" t="s">
        <v>237</v>
      </c>
      <c r="AU148" s="14" t="s">
        <v>88</v>
      </c>
    </row>
    <row r="149" spans="1:65" s="2" customFormat="1" ht="21.75" customHeight="1">
      <c r="A149" s="30"/>
      <c r="B149" s="31"/>
      <c r="C149" s="208" t="s">
        <v>265</v>
      </c>
      <c r="D149" s="208" t="s">
        <v>219</v>
      </c>
      <c r="E149" s="209" t="s">
        <v>220</v>
      </c>
      <c r="F149" s="210" t="s">
        <v>221</v>
      </c>
      <c r="G149" s="211" t="s">
        <v>222</v>
      </c>
      <c r="H149" s="212">
        <v>9</v>
      </c>
      <c r="I149" s="213"/>
      <c r="J149" s="213"/>
      <c r="K149" s="214">
        <f>ROUND(P149*H149,2)</f>
        <v>0</v>
      </c>
      <c r="L149" s="210" t="s">
        <v>223</v>
      </c>
      <c r="M149" s="35"/>
      <c r="N149" s="215" t="s">
        <v>1</v>
      </c>
      <c r="O149" s="216" t="s">
        <v>41</v>
      </c>
      <c r="P149" s="217">
        <f>I149+J149</f>
        <v>0</v>
      </c>
      <c r="Q149" s="217">
        <f>ROUND(I149*H149,2)</f>
        <v>0</v>
      </c>
      <c r="R149" s="217">
        <f>ROUND(J149*H149,2)</f>
        <v>0</v>
      </c>
      <c r="S149" s="66"/>
      <c r="T149" s="218">
        <f>S149*H149</f>
        <v>0</v>
      </c>
      <c r="U149" s="218">
        <v>0</v>
      </c>
      <c r="V149" s="218">
        <f>U149*H149</f>
        <v>0</v>
      </c>
      <c r="W149" s="218">
        <v>0</v>
      </c>
      <c r="X149" s="218">
        <f>W149*H149</f>
        <v>0</v>
      </c>
      <c r="Y149" s="219" t="s">
        <v>1</v>
      </c>
      <c r="Z149" s="30"/>
      <c r="AA149" s="30"/>
      <c r="AB149" s="30"/>
      <c r="AC149" s="30"/>
      <c r="AD149" s="30"/>
      <c r="AE149" s="30"/>
      <c r="AR149" s="220" t="s">
        <v>224</v>
      </c>
      <c r="AT149" s="220" t="s">
        <v>219</v>
      </c>
      <c r="AU149" s="220" t="s">
        <v>88</v>
      </c>
      <c r="AY149" s="14" t="s">
        <v>218</v>
      </c>
      <c r="BE149" s="221">
        <f>IF(O149="základní",K149,0)</f>
        <v>0</v>
      </c>
      <c r="BF149" s="221">
        <f>IF(O149="snížená",K149,0)</f>
        <v>0</v>
      </c>
      <c r="BG149" s="221">
        <f>IF(O149="zákl. přenesená",K149,0)</f>
        <v>0</v>
      </c>
      <c r="BH149" s="221">
        <f>IF(O149="sníž. přenesená",K149,0)</f>
        <v>0</v>
      </c>
      <c r="BI149" s="221">
        <f>IF(O149="nulová",K149,0)</f>
        <v>0</v>
      </c>
      <c r="BJ149" s="14" t="s">
        <v>86</v>
      </c>
      <c r="BK149" s="221">
        <f>ROUND(P149*H149,2)</f>
        <v>0</v>
      </c>
      <c r="BL149" s="14" t="s">
        <v>224</v>
      </c>
      <c r="BM149" s="220" t="s">
        <v>266</v>
      </c>
    </row>
    <row r="150" spans="1:65" s="2" customFormat="1" ht="39">
      <c r="A150" s="30"/>
      <c r="B150" s="31"/>
      <c r="C150" s="32"/>
      <c r="D150" s="222" t="s">
        <v>226</v>
      </c>
      <c r="E150" s="32"/>
      <c r="F150" s="223" t="s">
        <v>227</v>
      </c>
      <c r="G150" s="32"/>
      <c r="H150" s="32"/>
      <c r="I150" s="120"/>
      <c r="J150" s="120"/>
      <c r="K150" s="32"/>
      <c r="L150" s="32"/>
      <c r="M150" s="35"/>
      <c r="N150" s="224"/>
      <c r="O150" s="225"/>
      <c r="P150" s="66"/>
      <c r="Q150" s="66"/>
      <c r="R150" s="66"/>
      <c r="S150" s="66"/>
      <c r="T150" s="66"/>
      <c r="U150" s="66"/>
      <c r="V150" s="66"/>
      <c r="W150" s="66"/>
      <c r="X150" s="66"/>
      <c r="Y150" s="67"/>
      <c r="Z150" s="30"/>
      <c r="AA150" s="30"/>
      <c r="AB150" s="30"/>
      <c r="AC150" s="30"/>
      <c r="AD150" s="30"/>
      <c r="AE150" s="30"/>
      <c r="AT150" s="14" t="s">
        <v>226</v>
      </c>
      <c r="AU150" s="14" t="s">
        <v>88</v>
      </c>
    </row>
    <row r="151" spans="1:65" s="2" customFormat="1" ht="21.75" customHeight="1">
      <c r="A151" s="30"/>
      <c r="B151" s="31"/>
      <c r="C151" s="208" t="s">
        <v>267</v>
      </c>
      <c r="D151" s="208" t="s">
        <v>219</v>
      </c>
      <c r="E151" s="209" t="s">
        <v>228</v>
      </c>
      <c r="F151" s="210" t="s">
        <v>229</v>
      </c>
      <c r="G151" s="211" t="s">
        <v>222</v>
      </c>
      <c r="H151" s="212">
        <v>9</v>
      </c>
      <c r="I151" s="213"/>
      <c r="J151" s="213"/>
      <c r="K151" s="214">
        <f>ROUND(P151*H151,2)</f>
        <v>0</v>
      </c>
      <c r="L151" s="210" t="s">
        <v>223</v>
      </c>
      <c r="M151" s="35"/>
      <c r="N151" s="215" t="s">
        <v>1</v>
      </c>
      <c r="O151" s="216" t="s">
        <v>41</v>
      </c>
      <c r="P151" s="217">
        <f>I151+J151</f>
        <v>0</v>
      </c>
      <c r="Q151" s="217">
        <f>ROUND(I151*H151,2)</f>
        <v>0</v>
      </c>
      <c r="R151" s="217">
        <f>ROUND(J151*H151,2)</f>
        <v>0</v>
      </c>
      <c r="S151" s="66"/>
      <c r="T151" s="218">
        <f>S151*H151</f>
        <v>0</v>
      </c>
      <c r="U151" s="218">
        <v>0</v>
      </c>
      <c r="V151" s="218">
        <f>U151*H151</f>
        <v>0</v>
      </c>
      <c r="W151" s="218">
        <v>0</v>
      </c>
      <c r="X151" s="218">
        <f>W151*H151</f>
        <v>0</v>
      </c>
      <c r="Y151" s="219" t="s">
        <v>1</v>
      </c>
      <c r="Z151" s="30"/>
      <c r="AA151" s="30"/>
      <c r="AB151" s="30"/>
      <c r="AC151" s="30"/>
      <c r="AD151" s="30"/>
      <c r="AE151" s="30"/>
      <c r="AR151" s="220" t="s">
        <v>224</v>
      </c>
      <c r="AT151" s="220" t="s">
        <v>219</v>
      </c>
      <c r="AU151" s="220" t="s">
        <v>88</v>
      </c>
      <c r="AY151" s="14" t="s">
        <v>218</v>
      </c>
      <c r="BE151" s="221">
        <f>IF(O151="základní",K151,0)</f>
        <v>0</v>
      </c>
      <c r="BF151" s="221">
        <f>IF(O151="snížená",K151,0)</f>
        <v>0</v>
      </c>
      <c r="BG151" s="221">
        <f>IF(O151="zákl. přenesená",K151,0)</f>
        <v>0</v>
      </c>
      <c r="BH151" s="221">
        <f>IF(O151="sníž. přenesená",K151,0)</f>
        <v>0</v>
      </c>
      <c r="BI151" s="221">
        <f>IF(O151="nulová",K151,0)</f>
        <v>0</v>
      </c>
      <c r="BJ151" s="14" t="s">
        <v>86</v>
      </c>
      <c r="BK151" s="221">
        <f>ROUND(P151*H151,2)</f>
        <v>0</v>
      </c>
      <c r="BL151" s="14" t="s">
        <v>224</v>
      </c>
      <c r="BM151" s="220" t="s">
        <v>268</v>
      </c>
    </row>
    <row r="152" spans="1:65" s="2" customFormat="1" ht="11.25">
      <c r="A152" s="30"/>
      <c r="B152" s="31"/>
      <c r="C152" s="32"/>
      <c r="D152" s="222" t="s">
        <v>226</v>
      </c>
      <c r="E152" s="32"/>
      <c r="F152" s="223" t="s">
        <v>229</v>
      </c>
      <c r="G152" s="32"/>
      <c r="H152" s="32"/>
      <c r="I152" s="120"/>
      <c r="J152" s="120"/>
      <c r="K152" s="32"/>
      <c r="L152" s="32"/>
      <c r="M152" s="35"/>
      <c r="N152" s="224"/>
      <c r="O152" s="225"/>
      <c r="P152" s="66"/>
      <c r="Q152" s="66"/>
      <c r="R152" s="66"/>
      <c r="S152" s="66"/>
      <c r="T152" s="66"/>
      <c r="U152" s="66"/>
      <c r="V152" s="66"/>
      <c r="W152" s="66"/>
      <c r="X152" s="66"/>
      <c r="Y152" s="67"/>
      <c r="Z152" s="30"/>
      <c r="AA152" s="30"/>
      <c r="AB152" s="30"/>
      <c r="AC152" s="30"/>
      <c r="AD152" s="30"/>
      <c r="AE152" s="30"/>
      <c r="AT152" s="14" t="s">
        <v>226</v>
      </c>
      <c r="AU152" s="14" t="s">
        <v>88</v>
      </c>
    </row>
    <row r="153" spans="1:65" s="2" customFormat="1" ht="21.75" customHeight="1">
      <c r="A153" s="30"/>
      <c r="B153" s="31"/>
      <c r="C153" s="208" t="s">
        <v>269</v>
      </c>
      <c r="D153" s="208" t="s">
        <v>219</v>
      </c>
      <c r="E153" s="209" t="s">
        <v>239</v>
      </c>
      <c r="F153" s="210" t="s">
        <v>240</v>
      </c>
      <c r="G153" s="211" t="s">
        <v>222</v>
      </c>
      <c r="H153" s="212">
        <v>1</v>
      </c>
      <c r="I153" s="213"/>
      <c r="J153" s="213"/>
      <c r="K153" s="214">
        <f>ROUND(P153*H153,2)</f>
        <v>0</v>
      </c>
      <c r="L153" s="210" t="s">
        <v>1</v>
      </c>
      <c r="M153" s="35"/>
      <c r="N153" s="215" t="s">
        <v>1</v>
      </c>
      <c r="O153" s="216" t="s">
        <v>41</v>
      </c>
      <c r="P153" s="217">
        <f>I153+J153</f>
        <v>0</v>
      </c>
      <c r="Q153" s="217">
        <f>ROUND(I153*H153,2)</f>
        <v>0</v>
      </c>
      <c r="R153" s="217">
        <f>ROUND(J153*H153,2)</f>
        <v>0</v>
      </c>
      <c r="S153" s="66"/>
      <c r="T153" s="218">
        <f>S153*H153</f>
        <v>0</v>
      </c>
      <c r="U153" s="218">
        <v>0</v>
      </c>
      <c r="V153" s="218">
        <f>U153*H153</f>
        <v>0</v>
      </c>
      <c r="W153" s="218">
        <v>0</v>
      </c>
      <c r="X153" s="218">
        <f>W153*H153</f>
        <v>0</v>
      </c>
      <c r="Y153" s="219" t="s">
        <v>1</v>
      </c>
      <c r="Z153" s="30"/>
      <c r="AA153" s="30"/>
      <c r="AB153" s="30"/>
      <c r="AC153" s="30"/>
      <c r="AD153" s="30"/>
      <c r="AE153" s="30"/>
      <c r="AR153" s="220" t="s">
        <v>224</v>
      </c>
      <c r="AT153" s="220" t="s">
        <v>219</v>
      </c>
      <c r="AU153" s="220" t="s">
        <v>88</v>
      </c>
      <c r="AY153" s="14" t="s">
        <v>218</v>
      </c>
      <c r="BE153" s="221">
        <f>IF(O153="základní",K153,0)</f>
        <v>0</v>
      </c>
      <c r="BF153" s="221">
        <f>IF(O153="snížená",K153,0)</f>
        <v>0</v>
      </c>
      <c r="BG153" s="221">
        <f>IF(O153="zákl. přenesená",K153,0)</f>
        <v>0</v>
      </c>
      <c r="BH153" s="221">
        <f>IF(O153="sníž. přenesená",K153,0)</f>
        <v>0</v>
      </c>
      <c r="BI153" s="221">
        <f>IF(O153="nulová",K153,0)</f>
        <v>0</v>
      </c>
      <c r="BJ153" s="14" t="s">
        <v>86</v>
      </c>
      <c r="BK153" s="221">
        <f>ROUND(P153*H153,2)</f>
        <v>0</v>
      </c>
      <c r="BL153" s="14" t="s">
        <v>224</v>
      </c>
      <c r="BM153" s="220" t="s">
        <v>270</v>
      </c>
    </row>
    <row r="154" spans="1:65" s="2" customFormat="1" ht="58.5">
      <c r="A154" s="30"/>
      <c r="B154" s="31"/>
      <c r="C154" s="32"/>
      <c r="D154" s="222" t="s">
        <v>226</v>
      </c>
      <c r="E154" s="32"/>
      <c r="F154" s="223" t="s">
        <v>242</v>
      </c>
      <c r="G154" s="32"/>
      <c r="H154" s="32"/>
      <c r="I154" s="120"/>
      <c r="J154" s="120"/>
      <c r="K154" s="32"/>
      <c r="L154" s="32"/>
      <c r="M154" s="35"/>
      <c r="N154" s="224"/>
      <c r="O154" s="225"/>
      <c r="P154" s="66"/>
      <c r="Q154" s="66"/>
      <c r="R154" s="66"/>
      <c r="S154" s="66"/>
      <c r="T154" s="66"/>
      <c r="U154" s="66"/>
      <c r="V154" s="66"/>
      <c r="W154" s="66"/>
      <c r="X154" s="66"/>
      <c r="Y154" s="67"/>
      <c r="Z154" s="30"/>
      <c r="AA154" s="30"/>
      <c r="AB154" s="30"/>
      <c r="AC154" s="30"/>
      <c r="AD154" s="30"/>
      <c r="AE154" s="30"/>
      <c r="AT154" s="14" t="s">
        <v>226</v>
      </c>
      <c r="AU154" s="14" t="s">
        <v>88</v>
      </c>
    </row>
    <row r="155" spans="1:65" s="2" customFormat="1" ht="19.5">
      <c r="A155" s="30"/>
      <c r="B155" s="31"/>
      <c r="C155" s="32"/>
      <c r="D155" s="222" t="s">
        <v>237</v>
      </c>
      <c r="E155" s="32"/>
      <c r="F155" s="236" t="s">
        <v>271</v>
      </c>
      <c r="G155" s="32"/>
      <c r="H155" s="32"/>
      <c r="I155" s="120"/>
      <c r="J155" s="120"/>
      <c r="K155" s="32"/>
      <c r="L155" s="32"/>
      <c r="M155" s="35"/>
      <c r="N155" s="224"/>
      <c r="O155" s="225"/>
      <c r="P155" s="66"/>
      <c r="Q155" s="66"/>
      <c r="R155" s="66"/>
      <c r="S155" s="66"/>
      <c r="T155" s="66"/>
      <c r="U155" s="66"/>
      <c r="V155" s="66"/>
      <c r="W155" s="66"/>
      <c r="X155" s="66"/>
      <c r="Y155" s="67"/>
      <c r="Z155" s="30"/>
      <c r="AA155" s="30"/>
      <c r="AB155" s="30"/>
      <c r="AC155" s="30"/>
      <c r="AD155" s="30"/>
      <c r="AE155" s="30"/>
      <c r="AT155" s="14" t="s">
        <v>237</v>
      </c>
      <c r="AU155" s="14" t="s">
        <v>88</v>
      </c>
    </row>
    <row r="156" spans="1:65" s="12" customFormat="1" ht="22.9" customHeight="1">
      <c r="B156" s="193"/>
      <c r="C156" s="194"/>
      <c r="D156" s="195" t="s">
        <v>77</v>
      </c>
      <c r="E156" s="237" t="s">
        <v>272</v>
      </c>
      <c r="F156" s="237" t="s">
        <v>273</v>
      </c>
      <c r="G156" s="194"/>
      <c r="H156" s="194"/>
      <c r="I156" s="197"/>
      <c r="J156" s="197"/>
      <c r="K156" s="238">
        <f>BK156</f>
        <v>0</v>
      </c>
      <c r="L156" s="194"/>
      <c r="M156" s="199"/>
      <c r="N156" s="200"/>
      <c r="O156" s="201"/>
      <c r="P156" s="201"/>
      <c r="Q156" s="202">
        <f>SUM(Q157:Q158)</f>
        <v>0</v>
      </c>
      <c r="R156" s="202">
        <f>SUM(R157:R158)</f>
        <v>0</v>
      </c>
      <c r="S156" s="201"/>
      <c r="T156" s="203">
        <f>SUM(T157:T158)</f>
        <v>0</v>
      </c>
      <c r="U156" s="201"/>
      <c r="V156" s="203">
        <f>SUM(V157:V158)</f>
        <v>0</v>
      </c>
      <c r="W156" s="201"/>
      <c r="X156" s="203">
        <f>SUM(X157:X158)</f>
        <v>0</v>
      </c>
      <c r="Y156" s="204"/>
      <c r="AR156" s="205" t="s">
        <v>86</v>
      </c>
      <c r="AT156" s="206" t="s">
        <v>77</v>
      </c>
      <c r="AU156" s="206" t="s">
        <v>86</v>
      </c>
      <c r="AY156" s="205" t="s">
        <v>218</v>
      </c>
      <c r="BK156" s="207">
        <f>SUM(BK157:BK158)</f>
        <v>0</v>
      </c>
    </row>
    <row r="157" spans="1:65" s="2" customFormat="1" ht="21.75" customHeight="1">
      <c r="A157" s="30"/>
      <c r="B157" s="31"/>
      <c r="C157" s="208" t="s">
        <v>274</v>
      </c>
      <c r="D157" s="208" t="s">
        <v>219</v>
      </c>
      <c r="E157" s="209" t="s">
        <v>258</v>
      </c>
      <c r="F157" s="210" t="s">
        <v>259</v>
      </c>
      <c r="G157" s="211" t="s">
        <v>222</v>
      </c>
      <c r="H157" s="212">
        <v>1</v>
      </c>
      <c r="I157" s="213"/>
      <c r="J157" s="213"/>
      <c r="K157" s="214">
        <f>ROUND(P157*H157,2)</f>
        <v>0</v>
      </c>
      <c r="L157" s="210" t="s">
        <v>223</v>
      </c>
      <c r="M157" s="35"/>
      <c r="N157" s="215" t="s">
        <v>1</v>
      </c>
      <c r="O157" s="216" t="s">
        <v>41</v>
      </c>
      <c r="P157" s="217">
        <f>I157+J157</f>
        <v>0</v>
      </c>
      <c r="Q157" s="217">
        <f>ROUND(I157*H157,2)</f>
        <v>0</v>
      </c>
      <c r="R157" s="217">
        <f>ROUND(J157*H157,2)</f>
        <v>0</v>
      </c>
      <c r="S157" s="66"/>
      <c r="T157" s="218">
        <f>S157*H157</f>
        <v>0</v>
      </c>
      <c r="U157" s="218">
        <v>0</v>
      </c>
      <c r="V157" s="218">
        <f>U157*H157</f>
        <v>0</v>
      </c>
      <c r="W157" s="218">
        <v>0</v>
      </c>
      <c r="X157" s="218">
        <f>W157*H157</f>
        <v>0</v>
      </c>
      <c r="Y157" s="219" t="s">
        <v>1</v>
      </c>
      <c r="Z157" s="30"/>
      <c r="AA157" s="30"/>
      <c r="AB157" s="30"/>
      <c r="AC157" s="30"/>
      <c r="AD157" s="30"/>
      <c r="AE157" s="30"/>
      <c r="AR157" s="220" t="s">
        <v>224</v>
      </c>
      <c r="AT157" s="220" t="s">
        <v>219</v>
      </c>
      <c r="AU157" s="220" t="s">
        <v>88</v>
      </c>
      <c r="AY157" s="14" t="s">
        <v>218</v>
      </c>
      <c r="BE157" s="221">
        <f>IF(O157="základní",K157,0)</f>
        <v>0</v>
      </c>
      <c r="BF157" s="221">
        <f>IF(O157="snížená",K157,0)</f>
        <v>0</v>
      </c>
      <c r="BG157" s="221">
        <f>IF(O157="zákl. přenesená",K157,0)</f>
        <v>0</v>
      </c>
      <c r="BH157" s="221">
        <f>IF(O157="sníž. přenesená",K157,0)</f>
        <v>0</v>
      </c>
      <c r="BI157" s="221">
        <f>IF(O157="nulová",K157,0)</f>
        <v>0</v>
      </c>
      <c r="BJ157" s="14" t="s">
        <v>86</v>
      </c>
      <c r="BK157" s="221">
        <f>ROUND(P157*H157,2)</f>
        <v>0</v>
      </c>
      <c r="BL157" s="14" t="s">
        <v>224</v>
      </c>
      <c r="BM157" s="220" t="s">
        <v>275</v>
      </c>
    </row>
    <row r="158" spans="1:65" s="2" customFormat="1" ht="19.5">
      <c r="A158" s="30"/>
      <c r="B158" s="31"/>
      <c r="C158" s="32"/>
      <c r="D158" s="222" t="s">
        <v>226</v>
      </c>
      <c r="E158" s="32"/>
      <c r="F158" s="223" t="s">
        <v>259</v>
      </c>
      <c r="G158" s="32"/>
      <c r="H158" s="32"/>
      <c r="I158" s="120"/>
      <c r="J158" s="120"/>
      <c r="K158" s="32"/>
      <c r="L158" s="32"/>
      <c r="M158" s="35"/>
      <c r="N158" s="224"/>
      <c r="O158" s="225"/>
      <c r="P158" s="66"/>
      <c r="Q158" s="66"/>
      <c r="R158" s="66"/>
      <c r="S158" s="66"/>
      <c r="T158" s="66"/>
      <c r="U158" s="66"/>
      <c r="V158" s="66"/>
      <c r="W158" s="66"/>
      <c r="X158" s="66"/>
      <c r="Y158" s="67"/>
      <c r="Z158" s="30"/>
      <c r="AA158" s="30"/>
      <c r="AB158" s="30"/>
      <c r="AC158" s="30"/>
      <c r="AD158" s="30"/>
      <c r="AE158" s="30"/>
      <c r="AT158" s="14" t="s">
        <v>226</v>
      </c>
      <c r="AU158" s="14" t="s">
        <v>88</v>
      </c>
    </row>
    <row r="159" spans="1:65" s="12" customFormat="1" ht="25.9" customHeight="1">
      <c r="B159" s="193"/>
      <c r="C159" s="194"/>
      <c r="D159" s="195" t="s">
        <v>77</v>
      </c>
      <c r="E159" s="196" t="s">
        <v>276</v>
      </c>
      <c r="F159" s="196" t="s">
        <v>277</v>
      </c>
      <c r="G159" s="194"/>
      <c r="H159" s="194"/>
      <c r="I159" s="197"/>
      <c r="J159" s="197"/>
      <c r="K159" s="198">
        <f>BK159</f>
        <v>0</v>
      </c>
      <c r="L159" s="194"/>
      <c r="M159" s="199"/>
      <c r="N159" s="200"/>
      <c r="O159" s="201"/>
      <c r="P159" s="201"/>
      <c r="Q159" s="202">
        <f>SUM(Q160:Q162)</f>
        <v>0</v>
      </c>
      <c r="R159" s="202">
        <f>SUM(R160:R162)</f>
        <v>0</v>
      </c>
      <c r="S159" s="201"/>
      <c r="T159" s="203">
        <f>SUM(T160:T162)</f>
        <v>0</v>
      </c>
      <c r="U159" s="201"/>
      <c r="V159" s="203">
        <f>SUM(V160:V162)</f>
        <v>0</v>
      </c>
      <c r="W159" s="201"/>
      <c r="X159" s="203">
        <f>SUM(X160:X162)</f>
        <v>0</v>
      </c>
      <c r="Y159" s="204"/>
      <c r="AR159" s="205" t="s">
        <v>224</v>
      </c>
      <c r="AT159" s="206" t="s">
        <v>77</v>
      </c>
      <c r="AU159" s="206" t="s">
        <v>78</v>
      </c>
      <c r="AY159" s="205" t="s">
        <v>218</v>
      </c>
      <c r="BK159" s="207">
        <f>SUM(BK160:BK162)</f>
        <v>0</v>
      </c>
    </row>
    <row r="160" spans="1:65" s="2" customFormat="1" ht="33" customHeight="1">
      <c r="A160" s="30"/>
      <c r="B160" s="31"/>
      <c r="C160" s="208" t="s">
        <v>278</v>
      </c>
      <c r="D160" s="208" t="s">
        <v>219</v>
      </c>
      <c r="E160" s="209" t="s">
        <v>279</v>
      </c>
      <c r="F160" s="210" t="s">
        <v>280</v>
      </c>
      <c r="G160" s="211" t="s">
        <v>222</v>
      </c>
      <c r="H160" s="212">
        <v>27</v>
      </c>
      <c r="I160" s="213"/>
      <c r="J160" s="213"/>
      <c r="K160" s="214">
        <f>ROUND(P160*H160,2)</f>
        <v>0</v>
      </c>
      <c r="L160" s="210" t="s">
        <v>223</v>
      </c>
      <c r="M160" s="35"/>
      <c r="N160" s="215" t="s">
        <v>1</v>
      </c>
      <c r="O160" s="216" t="s">
        <v>41</v>
      </c>
      <c r="P160" s="217">
        <f>I160+J160</f>
        <v>0</v>
      </c>
      <c r="Q160" s="217">
        <f>ROUND(I160*H160,2)</f>
        <v>0</v>
      </c>
      <c r="R160" s="217">
        <f>ROUND(J160*H160,2)</f>
        <v>0</v>
      </c>
      <c r="S160" s="66"/>
      <c r="T160" s="218">
        <f>S160*H160</f>
        <v>0</v>
      </c>
      <c r="U160" s="218">
        <v>0</v>
      </c>
      <c r="V160" s="218">
        <f>U160*H160</f>
        <v>0</v>
      </c>
      <c r="W160" s="218">
        <v>0</v>
      </c>
      <c r="X160" s="218">
        <f>W160*H160</f>
        <v>0</v>
      </c>
      <c r="Y160" s="219" t="s">
        <v>1</v>
      </c>
      <c r="Z160" s="30"/>
      <c r="AA160" s="30"/>
      <c r="AB160" s="30"/>
      <c r="AC160" s="30"/>
      <c r="AD160" s="30"/>
      <c r="AE160" s="30"/>
      <c r="AR160" s="220" t="s">
        <v>281</v>
      </c>
      <c r="AT160" s="220" t="s">
        <v>219</v>
      </c>
      <c r="AU160" s="220" t="s">
        <v>86</v>
      </c>
      <c r="AY160" s="14" t="s">
        <v>218</v>
      </c>
      <c r="BE160" s="221">
        <f>IF(O160="základní",K160,0)</f>
        <v>0</v>
      </c>
      <c r="BF160" s="221">
        <f>IF(O160="snížená",K160,0)</f>
        <v>0</v>
      </c>
      <c r="BG160" s="221">
        <f>IF(O160="zákl. přenesená",K160,0)</f>
        <v>0</v>
      </c>
      <c r="BH160" s="221">
        <f>IF(O160="sníž. přenesená",K160,0)</f>
        <v>0</v>
      </c>
      <c r="BI160" s="221">
        <f>IF(O160="nulová",K160,0)</f>
        <v>0</v>
      </c>
      <c r="BJ160" s="14" t="s">
        <v>86</v>
      </c>
      <c r="BK160" s="221">
        <f>ROUND(P160*H160,2)</f>
        <v>0</v>
      </c>
      <c r="BL160" s="14" t="s">
        <v>281</v>
      </c>
      <c r="BM160" s="220" t="s">
        <v>282</v>
      </c>
    </row>
    <row r="161" spans="1:47" s="2" customFormat="1" ht="117">
      <c r="A161" s="30"/>
      <c r="B161" s="31"/>
      <c r="C161" s="32"/>
      <c r="D161" s="222" t="s">
        <v>226</v>
      </c>
      <c r="E161" s="32"/>
      <c r="F161" s="223" t="s">
        <v>283</v>
      </c>
      <c r="G161" s="32"/>
      <c r="H161" s="32"/>
      <c r="I161" s="120"/>
      <c r="J161" s="120"/>
      <c r="K161" s="32"/>
      <c r="L161" s="32"/>
      <c r="M161" s="35"/>
      <c r="N161" s="224"/>
      <c r="O161" s="225"/>
      <c r="P161" s="66"/>
      <c r="Q161" s="66"/>
      <c r="R161" s="66"/>
      <c r="S161" s="66"/>
      <c r="T161" s="66"/>
      <c r="U161" s="66"/>
      <c r="V161" s="66"/>
      <c r="W161" s="66"/>
      <c r="X161" s="66"/>
      <c r="Y161" s="67"/>
      <c r="Z161" s="30"/>
      <c r="AA161" s="30"/>
      <c r="AB161" s="30"/>
      <c r="AC161" s="30"/>
      <c r="AD161" s="30"/>
      <c r="AE161" s="30"/>
      <c r="AT161" s="14" t="s">
        <v>226</v>
      </c>
      <c r="AU161" s="14" t="s">
        <v>86</v>
      </c>
    </row>
    <row r="162" spans="1:47" s="2" customFormat="1" ht="19.5">
      <c r="A162" s="30"/>
      <c r="B162" s="31"/>
      <c r="C162" s="32"/>
      <c r="D162" s="222" t="s">
        <v>237</v>
      </c>
      <c r="E162" s="32"/>
      <c r="F162" s="236" t="s">
        <v>284</v>
      </c>
      <c r="G162" s="32"/>
      <c r="H162" s="32"/>
      <c r="I162" s="120"/>
      <c r="J162" s="120"/>
      <c r="K162" s="32"/>
      <c r="L162" s="32"/>
      <c r="M162" s="35"/>
      <c r="N162" s="239"/>
      <c r="O162" s="240"/>
      <c r="P162" s="241"/>
      <c r="Q162" s="241"/>
      <c r="R162" s="241"/>
      <c r="S162" s="241"/>
      <c r="T162" s="241"/>
      <c r="U162" s="241"/>
      <c r="V162" s="241"/>
      <c r="W162" s="241"/>
      <c r="X162" s="241"/>
      <c r="Y162" s="242"/>
      <c r="Z162" s="30"/>
      <c r="AA162" s="30"/>
      <c r="AB162" s="30"/>
      <c r="AC162" s="30"/>
      <c r="AD162" s="30"/>
      <c r="AE162" s="30"/>
      <c r="AT162" s="14" t="s">
        <v>237</v>
      </c>
      <c r="AU162" s="14" t="s">
        <v>86</v>
      </c>
    </row>
    <row r="163" spans="1:47" s="2" customFormat="1" ht="6.95" customHeight="1">
      <c r="A163" s="30"/>
      <c r="B163" s="50"/>
      <c r="C163" s="51"/>
      <c r="D163" s="51"/>
      <c r="E163" s="51"/>
      <c r="F163" s="51"/>
      <c r="G163" s="51"/>
      <c r="H163" s="51"/>
      <c r="I163" s="157"/>
      <c r="J163" s="157"/>
      <c r="K163" s="51"/>
      <c r="L163" s="51"/>
      <c r="M163" s="35"/>
      <c r="N163" s="30"/>
      <c r="P163" s="30"/>
      <c r="Q163" s="30"/>
      <c r="R163" s="30"/>
      <c r="S163" s="30"/>
      <c r="T163" s="30"/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</row>
  </sheetData>
  <sheetProtection algorithmName="SHA-512" hashValue="EXtsjcTmJobCmNWNZlumSp9RThxfpwmnGIIo0WdYCc6zZBvOmW0KXcfYK/EyoKCR7YzDzi99w/OgHHYF8uh3vg==" saltValue="Haj1krpisDuvBTnYGeTPAYDmiHU53OfJai7DRRk2gAyvXMk62SO+g9EhY/kK6oQer5I6jVr7x5gH8ia8R3sQUw==" spinCount="100000" sheet="1" objects="1" scenarios="1" formatColumns="0" formatRows="0" autoFilter="0"/>
  <autoFilter ref="C121:L162"/>
  <mergeCells count="9">
    <mergeCell ref="E87:H87"/>
    <mergeCell ref="E112:H112"/>
    <mergeCell ref="E114:H114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4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13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3"/>
      <c r="J2" s="113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T2" s="14" t="s">
        <v>158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6"/>
      <c r="J3" s="116"/>
      <c r="K3" s="115"/>
      <c r="L3" s="115"/>
      <c r="M3" s="17"/>
      <c r="AT3" s="14" t="s">
        <v>88</v>
      </c>
    </row>
    <row r="4" spans="1:46" s="1" customFormat="1" ht="24.95" customHeight="1">
      <c r="B4" s="17"/>
      <c r="D4" s="117" t="s">
        <v>180</v>
      </c>
      <c r="I4" s="113"/>
      <c r="J4" s="113"/>
      <c r="M4" s="17"/>
      <c r="N4" s="118" t="s">
        <v>11</v>
      </c>
      <c r="AT4" s="14" t="s">
        <v>4</v>
      </c>
    </row>
    <row r="5" spans="1:46" s="1" customFormat="1" ht="6.95" customHeight="1">
      <c r="B5" s="17"/>
      <c r="I5" s="113"/>
      <c r="J5" s="113"/>
      <c r="M5" s="17"/>
    </row>
    <row r="6" spans="1:46" s="1" customFormat="1" ht="12" customHeight="1">
      <c r="B6" s="17"/>
      <c r="D6" s="119" t="s">
        <v>17</v>
      </c>
      <c r="I6" s="113"/>
      <c r="J6" s="113"/>
      <c r="M6" s="17"/>
    </row>
    <row r="7" spans="1:46" s="1" customFormat="1" ht="16.5" customHeight="1">
      <c r="B7" s="17"/>
      <c r="E7" s="289" t="str">
        <f>'Rekapitulace stavby'!K6</f>
        <v>Údržba, opravy a odstraňování závad u SEE 2020</v>
      </c>
      <c r="F7" s="290"/>
      <c r="G7" s="290"/>
      <c r="H7" s="290"/>
      <c r="I7" s="113"/>
      <c r="J7" s="113"/>
      <c r="M7" s="17"/>
    </row>
    <row r="8" spans="1:46" s="1" customFormat="1" ht="12" customHeight="1">
      <c r="B8" s="17"/>
      <c r="D8" s="119" t="s">
        <v>181</v>
      </c>
      <c r="I8" s="113"/>
      <c r="J8" s="113"/>
      <c r="M8" s="17"/>
    </row>
    <row r="9" spans="1:46" s="2" customFormat="1" ht="16.5" customHeight="1">
      <c r="A9" s="30"/>
      <c r="B9" s="35"/>
      <c r="C9" s="30"/>
      <c r="D9" s="30"/>
      <c r="E9" s="289" t="s">
        <v>725</v>
      </c>
      <c r="F9" s="292"/>
      <c r="G9" s="292"/>
      <c r="H9" s="292"/>
      <c r="I9" s="120"/>
      <c r="J9" s="120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19" t="s">
        <v>341</v>
      </c>
      <c r="E10" s="30"/>
      <c r="F10" s="30"/>
      <c r="G10" s="30"/>
      <c r="H10" s="30"/>
      <c r="I10" s="120"/>
      <c r="J10" s="120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5"/>
      <c r="C11" s="30"/>
      <c r="D11" s="30"/>
      <c r="E11" s="291" t="s">
        <v>874</v>
      </c>
      <c r="F11" s="292"/>
      <c r="G11" s="292"/>
      <c r="H11" s="292"/>
      <c r="I11" s="120"/>
      <c r="J11" s="120"/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5"/>
      <c r="C12" s="30"/>
      <c r="D12" s="30"/>
      <c r="E12" s="30"/>
      <c r="F12" s="30"/>
      <c r="G12" s="30"/>
      <c r="H12" s="30"/>
      <c r="I12" s="120"/>
      <c r="J12" s="120"/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5"/>
      <c r="C13" s="30"/>
      <c r="D13" s="119" t="s">
        <v>19</v>
      </c>
      <c r="E13" s="30"/>
      <c r="F13" s="108" t="s">
        <v>1</v>
      </c>
      <c r="G13" s="30"/>
      <c r="H13" s="30"/>
      <c r="I13" s="121" t="s">
        <v>20</v>
      </c>
      <c r="J13" s="122" t="s">
        <v>1</v>
      </c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9" t="s">
        <v>21</v>
      </c>
      <c r="E14" s="30"/>
      <c r="F14" s="108" t="s">
        <v>22</v>
      </c>
      <c r="G14" s="30"/>
      <c r="H14" s="30"/>
      <c r="I14" s="121" t="s">
        <v>23</v>
      </c>
      <c r="J14" s="123">
        <f>'Rekapitulace stavby'!AN8</f>
        <v>0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5"/>
      <c r="C15" s="30"/>
      <c r="D15" s="30"/>
      <c r="E15" s="30"/>
      <c r="F15" s="30"/>
      <c r="G15" s="30"/>
      <c r="H15" s="30"/>
      <c r="I15" s="120"/>
      <c r="J15" s="120"/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5"/>
      <c r="C16" s="30"/>
      <c r="D16" s="119" t="s">
        <v>24</v>
      </c>
      <c r="E16" s="30"/>
      <c r="F16" s="30"/>
      <c r="G16" s="30"/>
      <c r="H16" s="30"/>
      <c r="I16" s="121" t="s">
        <v>25</v>
      </c>
      <c r="J16" s="122" t="str">
        <f>IF('Rekapitulace stavby'!AN10="","",'Rekapitulace stavby'!AN10)</f>
        <v>70994234</v>
      </c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5"/>
      <c r="C17" s="30"/>
      <c r="D17" s="30"/>
      <c r="E17" s="108" t="str">
        <f>IF('Rekapitulace stavby'!E11="","",'Rekapitulace stavby'!E11)</f>
        <v>Správa železnic, státní organizace</v>
      </c>
      <c r="F17" s="30"/>
      <c r="G17" s="30"/>
      <c r="H17" s="30"/>
      <c r="I17" s="121" t="s">
        <v>28</v>
      </c>
      <c r="J17" s="122" t="str">
        <f>IF('Rekapitulace stavby'!AN11="","",'Rekapitulace stavby'!AN11)</f>
        <v>CZ70994234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5"/>
      <c r="C18" s="30"/>
      <c r="D18" s="30"/>
      <c r="E18" s="30"/>
      <c r="F18" s="30"/>
      <c r="G18" s="30"/>
      <c r="H18" s="30"/>
      <c r="I18" s="120"/>
      <c r="J18" s="120"/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5"/>
      <c r="C19" s="30"/>
      <c r="D19" s="119" t="s">
        <v>30</v>
      </c>
      <c r="E19" s="30"/>
      <c r="F19" s="30"/>
      <c r="G19" s="30"/>
      <c r="H19" s="30"/>
      <c r="I19" s="121" t="s">
        <v>25</v>
      </c>
      <c r="J19" s="27" t="str">
        <f>'Rekapitulace stavby'!AN13</f>
        <v>Vyplň údaj</v>
      </c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5"/>
      <c r="C20" s="30"/>
      <c r="D20" s="30"/>
      <c r="E20" s="293" t="str">
        <f>'Rekapitulace stavby'!E14</f>
        <v>Vyplň údaj</v>
      </c>
      <c r="F20" s="294"/>
      <c r="G20" s="294"/>
      <c r="H20" s="294"/>
      <c r="I20" s="121" t="s">
        <v>28</v>
      </c>
      <c r="J20" s="27" t="str">
        <f>'Rekapitulace stavby'!AN14</f>
        <v>Vyplň údaj</v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5"/>
      <c r="C21" s="30"/>
      <c r="D21" s="30"/>
      <c r="E21" s="30"/>
      <c r="F21" s="30"/>
      <c r="G21" s="30"/>
      <c r="H21" s="30"/>
      <c r="I21" s="120"/>
      <c r="J21" s="120"/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5"/>
      <c r="C22" s="30"/>
      <c r="D22" s="119" t="s">
        <v>32</v>
      </c>
      <c r="E22" s="30"/>
      <c r="F22" s="30"/>
      <c r="G22" s="30"/>
      <c r="H22" s="30"/>
      <c r="I22" s="121" t="s">
        <v>25</v>
      </c>
      <c r="J22" s="122" t="str">
        <f>IF('Rekapitulace stavby'!AN16="","",'Rekapitulace stavby'!AN16)</f>
        <v/>
      </c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5"/>
      <c r="C23" s="30"/>
      <c r="D23" s="30"/>
      <c r="E23" s="108" t="str">
        <f>IF('Rekapitulace stavby'!E17="","",'Rekapitulace stavby'!E17)</f>
        <v xml:space="preserve"> </v>
      </c>
      <c r="F23" s="30"/>
      <c r="G23" s="30"/>
      <c r="H23" s="30"/>
      <c r="I23" s="121" t="s">
        <v>28</v>
      </c>
      <c r="J23" s="122" t="str">
        <f>IF('Rekapitulace stavby'!AN17="","",'Rekapitulace stavby'!AN17)</f>
        <v/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5"/>
      <c r="C24" s="30"/>
      <c r="D24" s="30"/>
      <c r="E24" s="30"/>
      <c r="F24" s="30"/>
      <c r="G24" s="30"/>
      <c r="H24" s="30"/>
      <c r="I24" s="120"/>
      <c r="J24" s="120"/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5"/>
      <c r="C25" s="30"/>
      <c r="D25" s="119" t="s">
        <v>34</v>
      </c>
      <c r="E25" s="30"/>
      <c r="F25" s="30"/>
      <c r="G25" s="30"/>
      <c r="H25" s="30"/>
      <c r="I25" s="121" t="s">
        <v>25</v>
      </c>
      <c r="J25" s="122" t="str">
        <f>IF('Rekapitulace stavby'!AN19="","",'Rekapitulace stavby'!AN19)</f>
        <v/>
      </c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5"/>
      <c r="C26" s="30"/>
      <c r="D26" s="30"/>
      <c r="E26" s="108" t="str">
        <f>IF('Rekapitulace stavby'!E20="","",'Rekapitulace stavby'!E20)</f>
        <v xml:space="preserve"> </v>
      </c>
      <c r="F26" s="30"/>
      <c r="G26" s="30"/>
      <c r="H26" s="30"/>
      <c r="I26" s="121" t="s">
        <v>28</v>
      </c>
      <c r="J26" s="122" t="str">
        <f>IF('Rekapitulace stavby'!AN20="","",'Rekapitulace stavby'!AN20)</f>
        <v/>
      </c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30"/>
      <c r="E27" s="30"/>
      <c r="F27" s="30"/>
      <c r="G27" s="30"/>
      <c r="H27" s="30"/>
      <c r="I27" s="120"/>
      <c r="J27" s="120"/>
      <c r="K27" s="30"/>
      <c r="L27" s="30"/>
      <c r="M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5"/>
      <c r="C28" s="30"/>
      <c r="D28" s="119" t="s">
        <v>35</v>
      </c>
      <c r="E28" s="30"/>
      <c r="F28" s="30"/>
      <c r="G28" s="30"/>
      <c r="H28" s="30"/>
      <c r="I28" s="120"/>
      <c r="J28" s="120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124"/>
      <c r="B29" s="125"/>
      <c r="C29" s="124"/>
      <c r="D29" s="124"/>
      <c r="E29" s="295" t="s">
        <v>1</v>
      </c>
      <c r="F29" s="295"/>
      <c r="G29" s="295"/>
      <c r="H29" s="295"/>
      <c r="I29" s="126"/>
      <c r="J29" s="126"/>
      <c r="K29" s="124"/>
      <c r="L29" s="124"/>
      <c r="M29" s="127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pans="1:31" s="2" customFormat="1" ht="6.95" customHeight="1">
      <c r="A30" s="30"/>
      <c r="B30" s="35"/>
      <c r="C30" s="30"/>
      <c r="D30" s="30"/>
      <c r="E30" s="30"/>
      <c r="F30" s="30"/>
      <c r="G30" s="30"/>
      <c r="H30" s="30"/>
      <c r="I30" s="120"/>
      <c r="J30" s="120"/>
      <c r="K30" s="30"/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28"/>
      <c r="E31" s="128"/>
      <c r="F31" s="128"/>
      <c r="G31" s="128"/>
      <c r="H31" s="128"/>
      <c r="I31" s="129"/>
      <c r="J31" s="129"/>
      <c r="K31" s="128"/>
      <c r="L31" s="128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2.75">
      <c r="A32" s="30"/>
      <c r="B32" s="35"/>
      <c r="C32" s="30"/>
      <c r="D32" s="30"/>
      <c r="E32" s="119" t="s">
        <v>183</v>
      </c>
      <c r="F32" s="30"/>
      <c r="G32" s="30"/>
      <c r="H32" s="30"/>
      <c r="I32" s="120"/>
      <c r="J32" s="120"/>
      <c r="K32" s="130">
        <f>I98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2.75">
      <c r="A33" s="30"/>
      <c r="B33" s="35"/>
      <c r="C33" s="30"/>
      <c r="D33" s="30"/>
      <c r="E33" s="119" t="s">
        <v>184</v>
      </c>
      <c r="F33" s="30"/>
      <c r="G33" s="30"/>
      <c r="H33" s="30"/>
      <c r="I33" s="120"/>
      <c r="J33" s="120"/>
      <c r="K33" s="130">
        <f>J98</f>
        <v>0</v>
      </c>
      <c r="L33" s="30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25.35" customHeight="1">
      <c r="A34" s="30"/>
      <c r="B34" s="35"/>
      <c r="C34" s="30"/>
      <c r="D34" s="131" t="s">
        <v>36</v>
      </c>
      <c r="E34" s="30"/>
      <c r="F34" s="30"/>
      <c r="G34" s="30"/>
      <c r="H34" s="30"/>
      <c r="I34" s="120"/>
      <c r="J34" s="120"/>
      <c r="K34" s="132">
        <f>ROUND(K123, 2)</f>
        <v>0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6.95" customHeight="1">
      <c r="A35" s="30"/>
      <c r="B35" s="35"/>
      <c r="C35" s="30"/>
      <c r="D35" s="128"/>
      <c r="E35" s="128"/>
      <c r="F35" s="128"/>
      <c r="G35" s="128"/>
      <c r="H35" s="128"/>
      <c r="I35" s="129"/>
      <c r="J35" s="129"/>
      <c r="K35" s="128"/>
      <c r="L35" s="128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30"/>
      <c r="F36" s="133" t="s">
        <v>38</v>
      </c>
      <c r="G36" s="30"/>
      <c r="H36" s="30"/>
      <c r="I36" s="134" t="s">
        <v>37</v>
      </c>
      <c r="J36" s="120"/>
      <c r="K36" s="133" t="s">
        <v>39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customHeight="1">
      <c r="A37" s="30"/>
      <c r="B37" s="35"/>
      <c r="C37" s="30"/>
      <c r="D37" s="135" t="s">
        <v>40</v>
      </c>
      <c r="E37" s="119" t="s">
        <v>41</v>
      </c>
      <c r="F37" s="130">
        <f>ROUND((SUM(BE123:BE183)),  2)</f>
        <v>0</v>
      </c>
      <c r="G37" s="30"/>
      <c r="H37" s="30"/>
      <c r="I37" s="136">
        <v>0.21</v>
      </c>
      <c r="J37" s="120"/>
      <c r="K37" s="130">
        <f>ROUND(((SUM(BE123:BE183))*I37),  2)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5"/>
      <c r="C38" s="30"/>
      <c r="D38" s="30"/>
      <c r="E38" s="119" t="s">
        <v>42</v>
      </c>
      <c r="F38" s="130">
        <f>ROUND((SUM(BF123:BF183)),  2)</f>
        <v>0</v>
      </c>
      <c r="G38" s="30"/>
      <c r="H38" s="30"/>
      <c r="I38" s="136">
        <v>0.15</v>
      </c>
      <c r="J38" s="120"/>
      <c r="K38" s="130">
        <f>ROUND(((SUM(BF123:BF183))*I38),  2)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9" t="s">
        <v>43</v>
      </c>
      <c r="F39" s="130">
        <f>ROUND((SUM(BG123:BG183)),  2)</f>
        <v>0</v>
      </c>
      <c r="G39" s="30"/>
      <c r="H39" s="30"/>
      <c r="I39" s="136">
        <v>0.21</v>
      </c>
      <c r="J39" s="120"/>
      <c r="K39" s="130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5"/>
      <c r="C40" s="30"/>
      <c r="D40" s="30"/>
      <c r="E40" s="119" t="s">
        <v>44</v>
      </c>
      <c r="F40" s="130">
        <f>ROUND((SUM(BH123:BH183)),  2)</f>
        <v>0</v>
      </c>
      <c r="G40" s="30"/>
      <c r="H40" s="30"/>
      <c r="I40" s="136">
        <v>0.15</v>
      </c>
      <c r="J40" s="120"/>
      <c r="K40" s="130">
        <f>0</f>
        <v>0</v>
      </c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14.45" hidden="1" customHeight="1">
      <c r="A41" s="30"/>
      <c r="B41" s="35"/>
      <c r="C41" s="30"/>
      <c r="D41" s="30"/>
      <c r="E41" s="119" t="s">
        <v>45</v>
      </c>
      <c r="F41" s="130">
        <f>ROUND((SUM(BI123:BI183)),  2)</f>
        <v>0</v>
      </c>
      <c r="G41" s="30"/>
      <c r="H41" s="30"/>
      <c r="I41" s="136">
        <v>0</v>
      </c>
      <c r="J41" s="120"/>
      <c r="K41" s="130">
        <f>0</f>
        <v>0</v>
      </c>
      <c r="L41" s="30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6.95" customHeight="1">
      <c r="A42" s="30"/>
      <c r="B42" s="35"/>
      <c r="C42" s="30"/>
      <c r="D42" s="30"/>
      <c r="E42" s="30"/>
      <c r="F42" s="30"/>
      <c r="G42" s="30"/>
      <c r="H42" s="30"/>
      <c r="I42" s="120"/>
      <c r="J42" s="120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2" customFormat="1" ht="25.35" customHeight="1">
      <c r="A43" s="30"/>
      <c r="B43" s="35"/>
      <c r="C43" s="137"/>
      <c r="D43" s="138" t="s">
        <v>46</v>
      </c>
      <c r="E43" s="139"/>
      <c r="F43" s="139"/>
      <c r="G43" s="140" t="s">
        <v>47</v>
      </c>
      <c r="H43" s="141" t="s">
        <v>48</v>
      </c>
      <c r="I43" s="142"/>
      <c r="J43" s="142"/>
      <c r="K43" s="143">
        <f>SUM(K34:K41)</f>
        <v>0</v>
      </c>
      <c r="L43" s="144"/>
      <c r="M43" s="47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2" customFormat="1" ht="14.45" customHeight="1">
      <c r="A44" s="30"/>
      <c r="B44" s="35"/>
      <c r="C44" s="30"/>
      <c r="D44" s="30"/>
      <c r="E44" s="30"/>
      <c r="F44" s="30"/>
      <c r="G44" s="30"/>
      <c r="H44" s="30"/>
      <c r="I44" s="120"/>
      <c r="J44" s="120"/>
      <c r="K44" s="30"/>
      <c r="L44" s="30"/>
      <c r="M44" s="47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1" customFormat="1" ht="14.45" customHeight="1">
      <c r="B45" s="17"/>
      <c r="I45" s="113"/>
      <c r="J45" s="113"/>
      <c r="M45" s="17"/>
    </row>
    <row r="46" spans="1:31" s="1" customFormat="1" ht="14.45" customHeight="1">
      <c r="B46" s="17"/>
      <c r="I46" s="113"/>
      <c r="J46" s="113"/>
      <c r="M46" s="17"/>
    </row>
    <row r="47" spans="1:31" s="1" customFormat="1" ht="14.45" customHeight="1">
      <c r="B47" s="17"/>
      <c r="I47" s="113"/>
      <c r="J47" s="113"/>
      <c r="M47" s="17"/>
    </row>
    <row r="48" spans="1:31" s="1" customFormat="1" ht="14.45" customHeight="1">
      <c r="B48" s="17"/>
      <c r="I48" s="113"/>
      <c r="J48" s="113"/>
      <c r="M48" s="17"/>
    </row>
    <row r="49" spans="1:31" s="1" customFormat="1" ht="14.45" customHeight="1">
      <c r="B49" s="17"/>
      <c r="I49" s="113"/>
      <c r="J49" s="113"/>
      <c r="M49" s="17"/>
    </row>
    <row r="50" spans="1:31" s="2" customFormat="1" ht="14.45" customHeight="1">
      <c r="B50" s="47"/>
      <c r="D50" s="145" t="s">
        <v>49</v>
      </c>
      <c r="E50" s="146"/>
      <c r="F50" s="146"/>
      <c r="G50" s="145" t="s">
        <v>50</v>
      </c>
      <c r="H50" s="146"/>
      <c r="I50" s="147"/>
      <c r="J50" s="147"/>
      <c r="K50" s="146"/>
      <c r="L50" s="146"/>
      <c r="M50" s="47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0"/>
      <c r="B61" s="35"/>
      <c r="C61" s="30"/>
      <c r="D61" s="148" t="s">
        <v>51</v>
      </c>
      <c r="E61" s="149"/>
      <c r="F61" s="150" t="s">
        <v>52</v>
      </c>
      <c r="G61" s="148" t="s">
        <v>51</v>
      </c>
      <c r="H61" s="149"/>
      <c r="I61" s="151"/>
      <c r="J61" s="152" t="s">
        <v>52</v>
      </c>
      <c r="K61" s="149"/>
      <c r="L61" s="149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0"/>
      <c r="B65" s="35"/>
      <c r="C65" s="30"/>
      <c r="D65" s="145" t="s">
        <v>53</v>
      </c>
      <c r="E65" s="153"/>
      <c r="F65" s="153"/>
      <c r="G65" s="145" t="s">
        <v>54</v>
      </c>
      <c r="H65" s="153"/>
      <c r="I65" s="154"/>
      <c r="J65" s="154"/>
      <c r="K65" s="153"/>
      <c r="L65" s="153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0"/>
      <c r="B76" s="35"/>
      <c r="C76" s="30"/>
      <c r="D76" s="148" t="s">
        <v>51</v>
      </c>
      <c r="E76" s="149"/>
      <c r="F76" s="150" t="s">
        <v>52</v>
      </c>
      <c r="G76" s="148" t="s">
        <v>51</v>
      </c>
      <c r="H76" s="149"/>
      <c r="I76" s="151"/>
      <c r="J76" s="152" t="s">
        <v>52</v>
      </c>
      <c r="K76" s="149"/>
      <c r="L76" s="149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55"/>
      <c r="C77" s="156"/>
      <c r="D77" s="156"/>
      <c r="E77" s="156"/>
      <c r="F77" s="156"/>
      <c r="G77" s="156"/>
      <c r="H77" s="156"/>
      <c r="I77" s="157"/>
      <c r="J77" s="157"/>
      <c r="K77" s="156"/>
      <c r="L77" s="156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158"/>
      <c r="C81" s="159"/>
      <c r="D81" s="159"/>
      <c r="E81" s="159"/>
      <c r="F81" s="159"/>
      <c r="G81" s="159"/>
      <c r="H81" s="159"/>
      <c r="I81" s="160"/>
      <c r="J81" s="160"/>
      <c r="K81" s="159"/>
      <c r="L81" s="159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0" t="s">
        <v>185</v>
      </c>
      <c r="D82" s="32"/>
      <c r="E82" s="32"/>
      <c r="F82" s="32"/>
      <c r="G82" s="32"/>
      <c r="H82" s="32"/>
      <c r="I82" s="120"/>
      <c r="J82" s="120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20"/>
      <c r="J83" s="120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6" t="s">
        <v>17</v>
      </c>
      <c r="D84" s="32"/>
      <c r="E84" s="32"/>
      <c r="F84" s="32"/>
      <c r="G84" s="32"/>
      <c r="H84" s="32"/>
      <c r="I84" s="120"/>
      <c r="J84" s="120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2"/>
      <c r="D85" s="32"/>
      <c r="E85" s="296" t="str">
        <f>E7</f>
        <v>Údržba, opravy a odstraňování závad u SEE 2020</v>
      </c>
      <c r="F85" s="297"/>
      <c r="G85" s="297"/>
      <c r="H85" s="297"/>
      <c r="I85" s="120"/>
      <c r="J85" s="120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18"/>
      <c r="C86" s="26" t="s">
        <v>181</v>
      </c>
      <c r="D86" s="19"/>
      <c r="E86" s="19"/>
      <c r="F86" s="19"/>
      <c r="G86" s="19"/>
      <c r="H86" s="19"/>
      <c r="I86" s="113"/>
      <c r="J86" s="113"/>
      <c r="K86" s="19"/>
      <c r="L86" s="19"/>
      <c r="M86" s="17"/>
    </row>
    <row r="87" spans="1:31" s="2" customFormat="1" ht="16.5" customHeight="1">
      <c r="A87" s="30"/>
      <c r="B87" s="31"/>
      <c r="C87" s="32"/>
      <c r="D87" s="32"/>
      <c r="E87" s="296" t="s">
        <v>725</v>
      </c>
      <c r="F87" s="298"/>
      <c r="G87" s="298"/>
      <c r="H87" s="298"/>
      <c r="I87" s="120"/>
      <c r="J87" s="120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6" t="s">
        <v>341</v>
      </c>
      <c r="D88" s="32"/>
      <c r="E88" s="32"/>
      <c r="F88" s="32"/>
      <c r="G88" s="32"/>
      <c r="H88" s="32"/>
      <c r="I88" s="120"/>
      <c r="J88" s="120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2"/>
      <c r="D89" s="32"/>
      <c r="E89" s="251" t="str">
        <f>E11</f>
        <v>PS08-5 - žst. Brodek u Přerova</v>
      </c>
      <c r="F89" s="298"/>
      <c r="G89" s="298"/>
      <c r="H89" s="298"/>
      <c r="I89" s="120"/>
      <c r="J89" s="120"/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20"/>
      <c r="J90" s="120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6" t="s">
        <v>21</v>
      </c>
      <c r="D91" s="32"/>
      <c r="E91" s="32"/>
      <c r="F91" s="24" t="str">
        <f>F14</f>
        <v>OŘ Olomouc</v>
      </c>
      <c r="G91" s="32"/>
      <c r="H91" s="32"/>
      <c r="I91" s="121" t="s">
        <v>23</v>
      </c>
      <c r="J91" s="123">
        <f>IF(J14="","",J14)</f>
        <v>0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2"/>
      <c r="D92" s="32"/>
      <c r="E92" s="32"/>
      <c r="F92" s="32"/>
      <c r="G92" s="32"/>
      <c r="H92" s="32"/>
      <c r="I92" s="120"/>
      <c r="J92" s="120"/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6" t="s">
        <v>24</v>
      </c>
      <c r="D93" s="32"/>
      <c r="E93" s="32"/>
      <c r="F93" s="24" t="str">
        <f>E17</f>
        <v>Správa železnic, státní organizace</v>
      </c>
      <c r="G93" s="32"/>
      <c r="H93" s="32"/>
      <c r="I93" s="121" t="s">
        <v>32</v>
      </c>
      <c r="J93" s="161" t="str">
        <f>E23</f>
        <v xml:space="preserve"> </v>
      </c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6" t="s">
        <v>30</v>
      </c>
      <c r="D94" s="32"/>
      <c r="E94" s="32"/>
      <c r="F94" s="24" t="str">
        <f>IF(E20="","",E20)</f>
        <v>Vyplň údaj</v>
      </c>
      <c r="G94" s="32"/>
      <c r="H94" s="32"/>
      <c r="I94" s="121" t="s">
        <v>34</v>
      </c>
      <c r="J94" s="161" t="str">
        <f>E26</f>
        <v xml:space="preserve"> </v>
      </c>
      <c r="K94" s="32"/>
      <c r="L94" s="32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20"/>
      <c r="J95" s="120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62" t="s">
        <v>186</v>
      </c>
      <c r="D96" s="163"/>
      <c r="E96" s="163"/>
      <c r="F96" s="163"/>
      <c r="G96" s="163"/>
      <c r="H96" s="163"/>
      <c r="I96" s="164" t="s">
        <v>187</v>
      </c>
      <c r="J96" s="164" t="s">
        <v>188</v>
      </c>
      <c r="K96" s="165" t="s">
        <v>189</v>
      </c>
      <c r="L96" s="163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2"/>
      <c r="D97" s="32"/>
      <c r="E97" s="32"/>
      <c r="F97" s="32"/>
      <c r="G97" s="32"/>
      <c r="H97" s="32"/>
      <c r="I97" s="120"/>
      <c r="J97" s="120"/>
      <c r="K97" s="32"/>
      <c r="L97" s="32"/>
      <c r="M97" s="47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66" t="s">
        <v>190</v>
      </c>
      <c r="D98" s="32"/>
      <c r="E98" s="32"/>
      <c r="F98" s="32"/>
      <c r="G98" s="32"/>
      <c r="H98" s="32"/>
      <c r="I98" s="167">
        <f t="shared" ref="I98:J100" si="0">Q123</f>
        <v>0</v>
      </c>
      <c r="J98" s="167">
        <f t="shared" si="0"/>
        <v>0</v>
      </c>
      <c r="K98" s="79">
        <f>K123</f>
        <v>0</v>
      </c>
      <c r="L98" s="32"/>
      <c r="M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4" t="s">
        <v>191</v>
      </c>
    </row>
    <row r="99" spans="1:47" s="9" customFormat="1" ht="24.95" customHeight="1">
      <c r="B99" s="168"/>
      <c r="C99" s="169"/>
      <c r="D99" s="170" t="s">
        <v>447</v>
      </c>
      <c r="E99" s="171"/>
      <c r="F99" s="171"/>
      <c r="G99" s="171"/>
      <c r="H99" s="171"/>
      <c r="I99" s="172">
        <f t="shared" si="0"/>
        <v>0</v>
      </c>
      <c r="J99" s="172">
        <f t="shared" si="0"/>
        <v>0</v>
      </c>
      <c r="K99" s="173">
        <f>K124</f>
        <v>0</v>
      </c>
      <c r="L99" s="169"/>
      <c r="M99" s="174"/>
    </row>
    <row r="100" spans="1:47" s="10" customFormat="1" ht="19.899999999999999" customHeight="1">
      <c r="B100" s="175"/>
      <c r="C100" s="102"/>
      <c r="D100" s="176" t="s">
        <v>448</v>
      </c>
      <c r="E100" s="177"/>
      <c r="F100" s="177"/>
      <c r="G100" s="177"/>
      <c r="H100" s="177"/>
      <c r="I100" s="178">
        <f t="shared" si="0"/>
        <v>0</v>
      </c>
      <c r="J100" s="178">
        <f t="shared" si="0"/>
        <v>0</v>
      </c>
      <c r="K100" s="179">
        <f>K125</f>
        <v>0</v>
      </c>
      <c r="L100" s="102"/>
      <c r="M100" s="180"/>
    </row>
    <row r="101" spans="1:47" s="9" customFormat="1" ht="24.95" customHeight="1">
      <c r="B101" s="168"/>
      <c r="C101" s="169"/>
      <c r="D101" s="170" t="s">
        <v>197</v>
      </c>
      <c r="E101" s="171"/>
      <c r="F101" s="171"/>
      <c r="G101" s="171"/>
      <c r="H101" s="171"/>
      <c r="I101" s="172">
        <f>Q166</f>
        <v>0</v>
      </c>
      <c r="J101" s="172">
        <f>R166</f>
        <v>0</v>
      </c>
      <c r="K101" s="173">
        <f>K166</f>
        <v>0</v>
      </c>
      <c r="L101" s="169"/>
      <c r="M101" s="174"/>
    </row>
    <row r="102" spans="1:47" s="2" customFormat="1" ht="21.75" customHeight="1">
      <c r="A102" s="30"/>
      <c r="B102" s="31"/>
      <c r="C102" s="32"/>
      <c r="D102" s="32"/>
      <c r="E102" s="32"/>
      <c r="F102" s="32"/>
      <c r="G102" s="32"/>
      <c r="H102" s="32"/>
      <c r="I102" s="120"/>
      <c r="J102" s="120"/>
      <c r="K102" s="32"/>
      <c r="L102" s="32"/>
      <c r="M102" s="47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47" s="2" customFormat="1" ht="6.95" customHeight="1">
      <c r="A103" s="30"/>
      <c r="B103" s="50"/>
      <c r="C103" s="51"/>
      <c r="D103" s="51"/>
      <c r="E103" s="51"/>
      <c r="F103" s="51"/>
      <c r="G103" s="51"/>
      <c r="H103" s="51"/>
      <c r="I103" s="157"/>
      <c r="J103" s="157"/>
      <c r="K103" s="51"/>
      <c r="L103" s="51"/>
      <c r="M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7" spans="1:47" s="2" customFormat="1" ht="6.95" customHeight="1">
      <c r="A107" s="30"/>
      <c r="B107" s="52"/>
      <c r="C107" s="53"/>
      <c r="D107" s="53"/>
      <c r="E107" s="53"/>
      <c r="F107" s="53"/>
      <c r="G107" s="53"/>
      <c r="H107" s="53"/>
      <c r="I107" s="160"/>
      <c r="J107" s="160"/>
      <c r="K107" s="53"/>
      <c r="L107" s="53"/>
      <c r="M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24.95" customHeight="1">
      <c r="A108" s="30"/>
      <c r="B108" s="31"/>
      <c r="C108" s="20" t="s">
        <v>198</v>
      </c>
      <c r="D108" s="32"/>
      <c r="E108" s="32"/>
      <c r="F108" s="32"/>
      <c r="G108" s="32"/>
      <c r="H108" s="32"/>
      <c r="I108" s="120"/>
      <c r="J108" s="120"/>
      <c r="K108" s="32"/>
      <c r="L108" s="32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6.95" customHeight="1">
      <c r="A109" s="30"/>
      <c r="B109" s="31"/>
      <c r="C109" s="32"/>
      <c r="D109" s="32"/>
      <c r="E109" s="32"/>
      <c r="F109" s="32"/>
      <c r="G109" s="32"/>
      <c r="H109" s="32"/>
      <c r="I109" s="120"/>
      <c r="J109" s="120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12" customHeight="1">
      <c r="A110" s="30"/>
      <c r="B110" s="31"/>
      <c r="C110" s="26" t="s">
        <v>17</v>
      </c>
      <c r="D110" s="32"/>
      <c r="E110" s="32"/>
      <c r="F110" s="32"/>
      <c r="G110" s="32"/>
      <c r="H110" s="32"/>
      <c r="I110" s="120"/>
      <c r="J110" s="120"/>
      <c r="K110" s="32"/>
      <c r="L110" s="32"/>
      <c r="M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2" customFormat="1" ht="16.5" customHeight="1">
      <c r="A111" s="30"/>
      <c r="B111" s="31"/>
      <c r="C111" s="32"/>
      <c r="D111" s="32"/>
      <c r="E111" s="296" t="str">
        <f>E7</f>
        <v>Údržba, opravy a odstraňování závad u SEE 2020</v>
      </c>
      <c r="F111" s="297"/>
      <c r="G111" s="297"/>
      <c r="H111" s="297"/>
      <c r="I111" s="120"/>
      <c r="J111" s="120"/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1" customFormat="1" ht="12" customHeight="1">
      <c r="B112" s="18"/>
      <c r="C112" s="26" t="s">
        <v>181</v>
      </c>
      <c r="D112" s="19"/>
      <c r="E112" s="19"/>
      <c r="F112" s="19"/>
      <c r="G112" s="19"/>
      <c r="H112" s="19"/>
      <c r="I112" s="113"/>
      <c r="J112" s="113"/>
      <c r="K112" s="19"/>
      <c r="L112" s="19"/>
      <c r="M112" s="17"/>
    </row>
    <row r="113" spans="1:65" s="2" customFormat="1" ht="16.5" customHeight="1">
      <c r="A113" s="30"/>
      <c r="B113" s="31"/>
      <c r="C113" s="32"/>
      <c r="D113" s="32"/>
      <c r="E113" s="296" t="s">
        <v>725</v>
      </c>
      <c r="F113" s="298"/>
      <c r="G113" s="298"/>
      <c r="H113" s="298"/>
      <c r="I113" s="120"/>
      <c r="J113" s="120"/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6" t="s">
        <v>341</v>
      </c>
      <c r="D114" s="32"/>
      <c r="E114" s="32"/>
      <c r="F114" s="32"/>
      <c r="G114" s="32"/>
      <c r="H114" s="32"/>
      <c r="I114" s="120"/>
      <c r="J114" s="120"/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6.5" customHeight="1">
      <c r="A115" s="30"/>
      <c r="B115" s="31"/>
      <c r="C115" s="32"/>
      <c r="D115" s="32"/>
      <c r="E115" s="251" t="str">
        <f>E11</f>
        <v>PS08-5 - žst. Brodek u Přerova</v>
      </c>
      <c r="F115" s="298"/>
      <c r="G115" s="298"/>
      <c r="H115" s="298"/>
      <c r="I115" s="120"/>
      <c r="J115" s="120"/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2"/>
      <c r="D116" s="32"/>
      <c r="E116" s="32"/>
      <c r="F116" s="32"/>
      <c r="G116" s="32"/>
      <c r="H116" s="32"/>
      <c r="I116" s="120"/>
      <c r="J116" s="120"/>
      <c r="K116" s="32"/>
      <c r="L116" s="32"/>
      <c r="M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2" customHeight="1">
      <c r="A117" s="30"/>
      <c r="B117" s="31"/>
      <c r="C117" s="26" t="s">
        <v>21</v>
      </c>
      <c r="D117" s="32"/>
      <c r="E117" s="32"/>
      <c r="F117" s="24" t="str">
        <f>F14</f>
        <v>OŘ Olomouc</v>
      </c>
      <c r="G117" s="32"/>
      <c r="H117" s="32"/>
      <c r="I117" s="121" t="s">
        <v>23</v>
      </c>
      <c r="J117" s="123">
        <f>IF(J14="","",J14)</f>
        <v>0</v>
      </c>
      <c r="K117" s="32"/>
      <c r="L117" s="32"/>
      <c r="M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6.95" customHeight="1">
      <c r="A118" s="30"/>
      <c r="B118" s="31"/>
      <c r="C118" s="32"/>
      <c r="D118" s="32"/>
      <c r="E118" s="32"/>
      <c r="F118" s="32"/>
      <c r="G118" s="32"/>
      <c r="H118" s="32"/>
      <c r="I118" s="120"/>
      <c r="J118" s="120"/>
      <c r="K118" s="32"/>
      <c r="L118" s="32"/>
      <c r="M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2" customHeight="1">
      <c r="A119" s="30"/>
      <c r="B119" s="31"/>
      <c r="C119" s="26" t="s">
        <v>24</v>
      </c>
      <c r="D119" s="32"/>
      <c r="E119" s="32"/>
      <c r="F119" s="24" t="str">
        <f>E17</f>
        <v>Správa železnic, státní organizace</v>
      </c>
      <c r="G119" s="32"/>
      <c r="H119" s="32"/>
      <c r="I119" s="121" t="s">
        <v>32</v>
      </c>
      <c r="J119" s="161" t="str">
        <f>E23</f>
        <v xml:space="preserve"> </v>
      </c>
      <c r="K119" s="32"/>
      <c r="L119" s="32"/>
      <c r="M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5.2" customHeight="1">
      <c r="A120" s="30"/>
      <c r="B120" s="31"/>
      <c r="C120" s="26" t="s">
        <v>30</v>
      </c>
      <c r="D120" s="32"/>
      <c r="E120" s="32"/>
      <c r="F120" s="24" t="str">
        <f>IF(E20="","",E20)</f>
        <v>Vyplň údaj</v>
      </c>
      <c r="G120" s="32"/>
      <c r="H120" s="32"/>
      <c r="I120" s="121" t="s">
        <v>34</v>
      </c>
      <c r="J120" s="161" t="str">
        <f>E26</f>
        <v xml:space="preserve"> </v>
      </c>
      <c r="K120" s="32"/>
      <c r="L120" s="32"/>
      <c r="M120" s="47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10.35" customHeight="1">
      <c r="A121" s="30"/>
      <c r="B121" s="31"/>
      <c r="C121" s="32"/>
      <c r="D121" s="32"/>
      <c r="E121" s="32"/>
      <c r="F121" s="32"/>
      <c r="G121" s="32"/>
      <c r="H121" s="32"/>
      <c r="I121" s="120"/>
      <c r="J121" s="120"/>
      <c r="K121" s="32"/>
      <c r="L121" s="32"/>
      <c r="M121" s="47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11" customFormat="1" ht="29.25" customHeight="1">
      <c r="A122" s="181"/>
      <c r="B122" s="182"/>
      <c r="C122" s="183" t="s">
        <v>199</v>
      </c>
      <c r="D122" s="184" t="s">
        <v>61</v>
      </c>
      <c r="E122" s="184" t="s">
        <v>57</v>
      </c>
      <c r="F122" s="184" t="s">
        <v>58</v>
      </c>
      <c r="G122" s="184" t="s">
        <v>200</v>
      </c>
      <c r="H122" s="184" t="s">
        <v>201</v>
      </c>
      <c r="I122" s="185" t="s">
        <v>202</v>
      </c>
      <c r="J122" s="185" t="s">
        <v>203</v>
      </c>
      <c r="K122" s="184" t="s">
        <v>189</v>
      </c>
      <c r="L122" s="186" t="s">
        <v>204</v>
      </c>
      <c r="M122" s="187"/>
      <c r="N122" s="70" t="s">
        <v>1</v>
      </c>
      <c r="O122" s="71" t="s">
        <v>40</v>
      </c>
      <c r="P122" s="71" t="s">
        <v>205</v>
      </c>
      <c r="Q122" s="71" t="s">
        <v>206</v>
      </c>
      <c r="R122" s="71" t="s">
        <v>207</v>
      </c>
      <c r="S122" s="71" t="s">
        <v>208</v>
      </c>
      <c r="T122" s="71" t="s">
        <v>209</v>
      </c>
      <c r="U122" s="71" t="s">
        <v>210</v>
      </c>
      <c r="V122" s="71" t="s">
        <v>211</v>
      </c>
      <c r="W122" s="71" t="s">
        <v>212</v>
      </c>
      <c r="X122" s="71" t="s">
        <v>213</v>
      </c>
      <c r="Y122" s="72" t="s">
        <v>214</v>
      </c>
      <c r="Z122" s="181"/>
      <c r="AA122" s="181"/>
      <c r="AB122" s="181"/>
      <c r="AC122" s="181"/>
      <c r="AD122" s="181"/>
      <c r="AE122" s="181"/>
    </row>
    <row r="123" spans="1:65" s="2" customFormat="1" ht="22.9" customHeight="1">
      <c r="A123" s="30"/>
      <c r="B123" s="31"/>
      <c r="C123" s="77" t="s">
        <v>215</v>
      </c>
      <c r="D123" s="32"/>
      <c r="E123" s="32"/>
      <c r="F123" s="32"/>
      <c r="G123" s="32"/>
      <c r="H123" s="32"/>
      <c r="I123" s="120"/>
      <c r="J123" s="120"/>
      <c r="K123" s="188">
        <f>BK123</f>
        <v>0</v>
      </c>
      <c r="L123" s="32"/>
      <c r="M123" s="35"/>
      <c r="N123" s="73"/>
      <c r="O123" s="189"/>
      <c r="P123" s="74"/>
      <c r="Q123" s="190">
        <f>Q124+Q166</f>
        <v>0</v>
      </c>
      <c r="R123" s="190">
        <f>R124+R166</f>
        <v>0</v>
      </c>
      <c r="S123" s="74"/>
      <c r="T123" s="191">
        <f>T124+T166</f>
        <v>0</v>
      </c>
      <c r="U123" s="74"/>
      <c r="V123" s="191">
        <f>V124+V166</f>
        <v>0</v>
      </c>
      <c r="W123" s="74"/>
      <c r="X123" s="191">
        <f>X124+X166</f>
        <v>0</v>
      </c>
      <c r="Y123" s="75"/>
      <c r="Z123" s="30"/>
      <c r="AA123" s="30"/>
      <c r="AB123" s="30"/>
      <c r="AC123" s="30"/>
      <c r="AD123" s="30"/>
      <c r="AE123" s="30"/>
      <c r="AT123" s="14" t="s">
        <v>77</v>
      </c>
      <c r="AU123" s="14" t="s">
        <v>191</v>
      </c>
      <c r="BK123" s="192">
        <f>BK124+BK166</f>
        <v>0</v>
      </c>
    </row>
    <row r="124" spans="1:65" s="12" customFormat="1" ht="25.9" customHeight="1">
      <c r="B124" s="193"/>
      <c r="C124" s="194"/>
      <c r="D124" s="195" t="s">
        <v>77</v>
      </c>
      <c r="E124" s="196" t="s">
        <v>475</v>
      </c>
      <c r="F124" s="196" t="s">
        <v>476</v>
      </c>
      <c r="G124" s="194"/>
      <c r="H124" s="194"/>
      <c r="I124" s="197"/>
      <c r="J124" s="197"/>
      <c r="K124" s="198">
        <f>BK124</f>
        <v>0</v>
      </c>
      <c r="L124" s="194"/>
      <c r="M124" s="199"/>
      <c r="N124" s="200"/>
      <c r="O124" s="201"/>
      <c r="P124" s="201"/>
      <c r="Q124" s="202">
        <f>Q125</f>
        <v>0</v>
      </c>
      <c r="R124" s="202">
        <f>R125</f>
        <v>0</v>
      </c>
      <c r="S124" s="201"/>
      <c r="T124" s="203">
        <f>T125</f>
        <v>0</v>
      </c>
      <c r="U124" s="201"/>
      <c r="V124" s="203">
        <f>V125</f>
        <v>0</v>
      </c>
      <c r="W124" s="201"/>
      <c r="X124" s="203">
        <f>X125</f>
        <v>0</v>
      </c>
      <c r="Y124" s="204"/>
      <c r="AR124" s="205" t="s">
        <v>88</v>
      </c>
      <c r="AT124" s="206" t="s">
        <v>77</v>
      </c>
      <c r="AU124" s="206" t="s">
        <v>78</v>
      </c>
      <c r="AY124" s="205" t="s">
        <v>218</v>
      </c>
      <c r="BK124" s="207">
        <f>BK125</f>
        <v>0</v>
      </c>
    </row>
    <row r="125" spans="1:65" s="12" customFormat="1" ht="22.9" customHeight="1">
      <c r="B125" s="193"/>
      <c r="C125" s="194"/>
      <c r="D125" s="195" t="s">
        <v>77</v>
      </c>
      <c r="E125" s="237" t="s">
        <v>477</v>
      </c>
      <c r="F125" s="237" t="s">
        <v>478</v>
      </c>
      <c r="G125" s="194"/>
      <c r="H125" s="194"/>
      <c r="I125" s="197"/>
      <c r="J125" s="197"/>
      <c r="K125" s="238">
        <f>BK125</f>
        <v>0</v>
      </c>
      <c r="L125" s="194"/>
      <c r="M125" s="199"/>
      <c r="N125" s="200"/>
      <c r="O125" s="201"/>
      <c r="P125" s="201"/>
      <c r="Q125" s="202">
        <f>SUM(Q126:Q165)</f>
        <v>0</v>
      </c>
      <c r="R125" s="202">
        <f>SUM(R126:R165)</f>
        <v>0</v>
      </c>
      <c r="S125" s="201"/>
      <c r="T125" s="203">
        <f>SUM(T126:T165)</f>
        <v>0</v>
      </c>
      <c r="U125" s="201"/>
      <c r="V125" s="203">
        <f>SUM(V126:V165)</f>
        <v>0</v>
      </c>
      <c r="W125" s="201"/>
      <c r="X125" s="203">
        <f>SUM(X126:X165)</f>
        <v>0</v>
      </c>
      <c r="Y125" s="204"/>
      <c r="AR125" s="205" t="s">
        <v>88</v>
      </c>
      <c r="AT125" s="206" t="s">
        <v>77</v>
      </c>
      <c r="AU125" s="206" t="s">
        <v>86</v>
      </c>
      <c r="AY125" s="205" t="s">
        <v>218</v>
      </c>
      <c r="BK125" s="207">
        <f>SUM(BK126:BK165)</f>
        <v>0</v>
      </c>
    </row>
    <row r="126" spans="1:65" s="2" customFormat="1" ht="21.75" customHeight="1">
      <c r="A126" s="30"/>
      <c r="B126" s="31"/>
      <c r="C126" s="208" t="s">
        <v>86</v>
      </c>
      <c r="D126" s="208" t="s">
        <v>219</v>
      </c>
      <c r="E126" s="209" t="s">
        <v>727</v>
      </c>
      <c r="F126" s="210" t="s">
        <v>728</v>
      </c>
      <c r="G126" s="211" t="s">
        <v>486</v>
      </c>
      <c r="H126" s="212">
        <v>24</v>
      </c>
      <c r="I126" s="213"/>
      <c r="J126" s="213"/>
      <c r="K126" s="214">
        <f>ROUND(P126*H126,2)</f>
        <v>0</v>
      </c>
      <c r="L126" s="210" t="s">
        <v>223</v>
      </c>
      <c r="M126" s="35"/>
      <c r="N126" s="215" t="s">
        <v>1</v>
      </c>
      <c r="O126" s="216" t="s">
        <v>41</v>
      </c>
      <c r="P126" s="217">
        <f>I126+J126</f>
        <v>0</v>
      </c>
      <c r="Q126" s="217">
        <f>ROUND(I126*H126,2)</f>
        <v>0</v>
      </c>
      <c r="R126" s="217">
        <f>ROUND(J126*H126,2)</f>
        <v>0</v>
      </c>
      <c r="S126" s="66"/>
      <c r="T126" s="218">
        <f>S126*H126</f>
        <v>0</v>
      </c>
      <c r="U126" s="218">
        <v>0</v>
      </c>
      <c r="V126" s="218">
        <f>U126*H126</f>
        <v>0</v>
      </c>
      <c r="W126" s="218">
        <v>0</v>
      </c>
      <c r="X126" s="218">
        <f>W126*H126</f>
        <v>0</v>
      </c>
      <c r="Y126" s="219" t="s">
        <v>1</v>
      </c>
      <c r="Z126" s="30"/>
      <c r="AA126" s="30"/>
      <c r="AB126" s="30"/>
      <c r="AC126" s="30"/>
      <c r="AD126" s="30"/>
      <c r="AE126" s="30"/>
      <c r="AR126" s="220" t="s">
        <v>281</v>
      </c>
      <c r="AT126" s="220" t="s">
        <v>219</v>
      </c>
      <c r="AU126" s="220" t="s">
        <v>88</v>
      </c>
      <c r="AY126" s="14" t="s">
        <v>218</v>
      </c>
      <c r="BE126" s="221">
        <f>IF(O126="základní",K126,0)</f>
        <v>0</v>
      </c>
      <c r="BF126" s="221">
        <f>IF(O126="snížená",K126,0)</f>
        <v>0</v>
      </c>
      <c r="BG126" s="221">
        <f>IF(O126="zákl. přenesená",K126,0)</f>
        <v>0</v>
      </c>
      <c r="BH126" s="221">
        <f>IF(O126="sníž. přenesená",K126,0)</f>
        <v>0</v>
      </c>
      <c r="BI126" s="221">
        <f>IF(O126="nulová",K126,0)</f>
        <v>0</v>
      </c>
      <c r="BJ126" s="14" t="s">
        <v>86</v>
      </c>
      <c r="BK126" s="221">
        <f>ROUND(P126*H126,2)</f>
        <v>0</v>
      </c>
      <c r="BL126" s="14" t="s">
        <v>281</v>
      </c>
      <c r="BM126" s="220" t="s">
        <v>875</v>
      </c>
    </row>
    <row r="127" spans="1:65" s="2" customFormat="1" ht="29.25">
      <c r="A127" s="30"/>
      <c r="B127" s="31"/>
      <c r="C127" s="32"/>
      <c r="D127" s="222" t="s">
        <v>226</v>
      </c>
      <c r="E127" s="32"/>
      <c r="F127" s="223" t="s">
        <v>730</v>
      </c>
      <c r="G127" s="32"/>
      <c r="H127" s="32"/>
      <c r="I127" s="120"/>
      <c r="J127" s="120"/>
      <c r="K127" s="32"/>
      <c r="L127" s="32"/>
      <c r="M127" s="35"/>
      <c r="N127" s="224"/>
      <c r="O127" s="225"/>
      <c r="P127" s="66"/>
      <c r="Q127" s="66"/>
      <c r="R127" s="66"/>
      <c r="S127" s="66"/>
      <c r="T127" s="66"/>
      <c r="U127" s="66"/>
      <c r="V127" s="66"/>
      <c r="W127" s="66"/>
      <c r="X127" s="66"/>
      <c r="Y127" s="67"/>
      <c r="Z127" s="30"/>
      <c r="AA127" s="30"/>
      <c r="AB127" s="30"/>
      <c r="AC127" s="30"/>
      <c r="AD127" s="30"/>
      <c r="AE127" s="30"/>
      <c r="AT127" s="14" t="s">
        <v>226</v>
      </c>
      <c r="AU127" s="14" t="s">
        <v>88</v>
      </c>
    </row>
    <row r="128" spans="1:65" s="2" customFormat="1" ht="21.75" customHeight="1">
      <c r="A128" s="30"/>
      <c r="B128" s="31"/>
      <c r="C128" s="208" t="s">
        <v>88</v>
      </c>
      <c r="D128" s="208" t="s">
        <v>219</v>
      </c>
      <c r="E128" s="209" t="s">
        <v>628</v>
      </c>
      <c r="F128" s="210" t="s">
        <v>629</v>
      </c>
      <c r="G128" s="211" t="s">
        <v>486</v>
      </c>
      <c r="H128" s="212">
        <v>25</v>
      </c>
      <c r="I128" s="213"/>
      <c r="J128" s="213"/>
      <c r="K128" s="214">
        <f>ROUND(P128*H128,2)</f>
        <v>0</v>
      </c>
      <c r="L128" s="210" t="s">
        <v>223</v>
      </c>
      <c r="M128" s="35"/>
      <c r="N128" s="215" t="s">
        <v>1</v>
      </c>
      <c r="O128" s="216" t="s">
        <v>41</v>
      </c>
      <c r="P128" s="217">
        <f>I128+J128</f>
        <v>0</v>
      </c>
      <c r="Q128" s="217">
        <f>ROUND(I128*H128,2)</f>
        <v>0</v>
      </c>
      <c r="R128" s="217">
        <f>ROUND(J128*H128,2)</f>
        <v>0</v>
      </c>
      <c r="S128" s="66"/>
      <c r="T128" s="218">
        <f>S128*H128</f>
        <v>0</v>
      </c>
      <c r="U128" s="218">
        <v>0</v>
      </c>
      <c r="V128" s="218">
        <f>U128*H128</f>
        <v>0</v>
      </c>
      <c r="W128" s="218">
        <v>0</v>
      </c>
      <c r="X128" s="218">
        <f>W128*H128</f>
        <v>0</v>
      </c>
      <c r="Y128" s="219" t="s">
        <v>1</v>
      </c>
      <c r="Z128" s="30"/>
      <c r="AA128" s="30"/>
      <c r="AB128" s="30"/>
      <c r="AC128" s="30"/>
      <c r="AD128" s="30"/>
      <c r="AE128" s="30"/>
      <c r="AR128" s="220" t="s">
        <v>281</v>
      </c>
      <c r="AT128" s="220" t="s">
        <v>219</v>
      </c>
      <c r="AU128" s="220" t="s">
        <v>88</v>
      </c>
      <c r="AY128" s="14" t="s">
        <v>218</v>
      </c>
      <c r="BE128" s="221">
        <f>IF(O128="základní",K128,0)</f>
        <v>0</v>
      </c>
      <c r="BF128" s="221">
        <f>IF(O128="snížená",K128,0)</f>
        <v>0</v>
      </c>
      <c r="BG128" s="221">
        <f>IF(O128="zákl. přenesená",K128,0)</f>
        <v>0</v>
      </c>
      <c r="BH128" s="221">
        <f>IF(O128="sníž. přenesená",K128,0)</f>
        <v>0</v>
      </c>
      <c r="BI128" s="221">
        <f>IF(O128="nulová",K128,0)</f>
        <v>0</v>
      </c>
      <c r="BJ128" s="14" t="s">
        <v>86</v>
      </c>
      <c r="BK128" s="221">
        <f>ROUND(P128*H128,2)</f>
        <v>0</v>
      </c>
      <c r="BL128" s="14" t="s">
        <v>281</v>
      </c>
      <c r="BM128" s="220" t="s">
        <v>876</v>
      </c>
    </row>
    <row r="129" spans="1:65" s="2" customFormat="1" ht="19.5">
      <c r="A129" s="30"/>
      <c r="B129" s="31"/>
      <c r="C129" s="32"/>
      <c r="D129" s="222" t="s">
        <v>226</v>
      </c>
      <c r="E129" s="32"/>
      <c r="F129" s="223" t="s">
        <v>631</v>
      </c>
      <c r="G129" s="32"/>
      <c r="H129" s="32"/>
      <c r="I129" s="120"/>
      <c r="J129" s="120"/>
      <c r="K129" s="32"/>
      <c r="L129" s="32"/>
      <c r="M129" s="35"/>
      <c r="N129" s="224"/>
      <c r="O129" s="225"/>
      <c r="P129" s="66"/>
      <c r="Q129" s="66"/>
      <c r="R129" s="66"/>
      <c r="S129" s="66"/>
      <c r="T129" s="66"/>
      <c r="U129" s="66"/>
      <c r="V129" s="66"/>
      <c r="W129" s="66"/>
      <c r="X129" s="66"/>
      <c r="Y129" s="67"/>
      <c r="Z129" s="30"/>
      <c r="AA129" s="30"/>
      <c r="AB129" s="30"/>
      <c r="AC129" s="30"/>
      <c r="AD129" s="30"/>
      <c r="AE129" s="30"/>
      <c r="AT129" s="14" t="s">
        <v>226</v>
      </c>
      <c r="AU129" s="14" t="s">
        <v>88</v>
      </c>
    </row>
    <row r="130" spans="1:65" s="2" customFormat="1" ht="33" customHeight="1">
      <c r="A130" s="30"/>
      <c r="B130" s="31"/>
      <c r="C130" s="208" t="s">
        <v>231</v>
      </c>
      <c r="D130" s="208" t="s">
        <v>219</v>
      </c>
      <c r="E130" s="209" t="s">
        <v>632</v>
      </c>
      <c r="F130" s="210" t="s">
        <v>633</v>
      </c>
      <c r="G130" s="211" t="s">
        <v>222</v>
      </c>
      <c r="H130" s="212">
        <v>2</v>
      </c>
      <c r="I130" s="213"/>
      <c r="J130" s="213"/>
      <c r="K130" s="214">
        <f>ROUND(P130*H130,2)</f>
        <v>0</v>
      </c>
      <c r="L130" s="210" t="s">
        <v>223</v>
      </c>
      <c r="M130" s="35"/>
      <c r="N130" s="215" t="s">
        <v>1</v>
      </c>
      <c r="O130" s="216" t="s">
        <v>41</v>
      </c>
      <c r="P130" s="217">
        <f>I130+J130</f>
        <v>0</v>
      </c>
      <c r="Q130" s="217">
        <f>ROUND(I130*H130,2)</f>
        <v>0</v>
      </c>
      <c r="R130" s="217">
        <f>ROUND(J130*H130,2)</f>
        <v>0</v>
      </c>
      <c r="S130" s="66"/>
      <c r="T130" s="218">
        <f>S130*H130</f>
        <v>0</v>
      </c>
      <c r="U130" s="218">
        <v>0</v>
      </c>
      <c r="V130" s="218">
        <f>U130*H130</f>
        <v>0</v>
      </c>
      <c r="W130" s="218">
        <v>0</v>
      </c>
      <c r="X130" s="218">
        <f>W130*H130</f>
        <v>0</v>
      </c>
      <c r="Y130" s="219" t="s">
        <v>1</v>
      </c>
      <c r="Z130" s="30"/>
      <c r="AA130" s="30"/>
      <c r="AB130" s="30"/>
      <c r="AC130" s="30"/>
      <c r="AD130" s="30"/>
      <c r="AE130" s="30"/>
      <c r="AR130" s="220" t="s">
        <v>281</v>
      </c>
      <c r="AT130" s="220" t="s">
        <v>219</v>
      </c>
      <c r="AU130" s="220" t="s">
        <v>88</v>
      </c>
      <c r="AY130" s="14" t="s">
        <v>218</v>
      </c>
      <c r="BE130" s="221">
        <f>IF(O130="základní",K130,0)</f>
        <v>0</v>
      </c>
      <c r="BF130" s="221">
        <f>IF(O130="snížená",K130,0)</f>
        <v>0</v>
      </c>
      <c r="BG130" s="221">
        <f>IF(O130="zákl. přenesená",K130,0)</f>
        <v>0</v>
      </c>
      <c r="BH130" s="221">
        <f>IF(O130="sníž. přenesená",K130,0)</f>
        <v>0</v>
      </c>
      <c r="BI130" s="221">
        <f>IF(O130="nulová",K130,0)</f>
        <v>0</v>
      </c>
      <c r="BJ130" s="14" t="s">
        <v>86</v>
      </c>
      <c r="BK130" s="221">
        <f>ROUND(P130*H130,2)</f>
        <v>0</v>
      </c>
      <c r="BL130" s="14" t="s">
        <v>281</v>
      </c>
      <c r="BM130" s="220" t="s">
        <v>877</v>
      </c>
    </row>
    <row r="131" spans="1:65" s="2" customFormat="1" ht="48.75">
      <c r="A131" s="30"/>
      <c r="B131" s="31"/>
      <c r="C131" s="32"/>
      <c r="D131" s="222" t="s">
        <v>226</v>
      </c>
      <c r="E131" s="32"/>
      <c r="F131" s="223" t="s">
        <v>635</v>
      </c>
      <c r="G131" s="32"/>
      <c r="H131" s="32"/>
      <c r="I131" s="120"/>
      <c r="J131" s="120"/>
      <c r="K131" s="32"/>
      <c r="L131" s="32"/>
      <c r="M131" s="35"/>
      <c r="N131" s="224"/>
      <c r="O131" s="225"/>
      <c r="P131" s="66"/>
      <c r="Q131" s="66"/>
      <c r="R131" s="66"/>
      <c r="S131" s="66"/>
      <c r="T131" s="66"/>
      <c r="U131" s="66"/>
      <c r="V131" s="66"/>
      <c r="W131" s="66"/>
      <c r="X131" s="66"/>
      <c r="Y131" s="67"/>
      <c r="Z131" s="30"/>
      <c r="AA131" s="30"/>
      <c r="AB131" s="30"/>
      <c r="AC131" s="30"/>
      <c r="AD131" s="30"/>
      <c r="AE131" s="30"/>
      <c r="AT131" s="14" t="s">
        <v>226</v>
      </c>
      <c r="AU131" s="14" t="s">
        <v>88</v>
      </c>
    </row>
    <row r="132" spans="1:65" s="2" customFormat="1" ht="21.75" customHeight="1">
      <c r="A132" s="30"/>
      <c r="B132" s="31"/>
      <c r="C132" s="208" t="s">
        <v>224</v>
      </c>
      <c r="D132" s="208" t="s">
        <v>219</v>
      </c>
      <c r="E132" s="209" t="s">
        <v>733</v>
      </c>
      <c r="F132" s="210" t="s">
        <v>734</v>
      </c>
      <c r="G132" s="211" t="s">
        <v>222</v>
      </c>
      <c r="H132" s="212">
        <v>2</v>
      </c>
      <c r="I132" s="213"/>
      <c r="J132" s="213"/>
      <c r="K132" s="214">
        <f>ROUND(P132*H132,2)</f>
        <v>0</v>
      </c>
      <c r="L132" s="210" t="s">
        <v>223</v>
      </c>
      <c r="M132" s="35"/>
      <c r="N132" s="215" t="s">
        <v>1</v>
      </c>
      <c r="O132" s="216" t="s">
        <v>41</v>
      </c>
      <c r="P132" s="217">
        <f>I132+J132</f>
        <v>0</v>
      </c>
      <c r="Q132" s="217">
        <f>ROUND(I132*H132,2)</f>
        <v>0</v>
      </c>
      <c r="R132" s="217">
        <f>ROUND(J132*H132,2)</f>
        <v>0</v>
      </c>
      <c r="S132" s="66"/>
      <c r="T132" s="218">
        <f>S132*H132</f>
        <v>0</v>
      </c>
      <c r="U132" s="218">
        <v>0</v>
      </c>
      <c r="V132" s="218">
        <f>U132*H132</f>
        <v>0</v>
      </c>
      <c r="W132" s="218">
        <v>0</v>
      </c>
      <c r="X132" s="218">
        <f>W132*H132</f>
        <v>0</v>
      </c>
      <c r="Y132" s="219" t="s">
        <v>1</v>
      </c>
      <c r="Z132" s="30"/>
      <c r="AA132" s="30"/>
      <c r="AB132" s="30"/>
      <c r="AC132" s="30"/>
      <c r="AD132" s="30"/>
      <c r="AE132" s="30"/>
      <c r="AR132" s="220" t="s">
        <v>281</v>
      </c>
      <c r="AT132" s="220" t="s">
        <v>219</v>
      </c>
      <c r="AU132" s="220" t="s">
        <v>88</v>
      </c>
      <c r="AY132" s="14" t="s">
        <v>218</v>
      </c>
      <c r="BE132" s="221">
        <f>IF(O132="základní",K132,0)</f>
        <v>0</v>
      </c>
      <c r="BF132" s="221">
        <f>IF(O132="snížená",K132,0)</f>
        <v>0</v>
      </c>
      <c r="BG132" s="221">
        <f>IF(O132="zákl. přenesená",K132,0)</f>
        <v>0</v>
      </c>
      <c r="BH132" s="221">
        <f>IF(O132="sníž. přenesená",K132,0)</f>
        <v>0</v>
      </c>
      <c r="BI132" s="221">
        <f>IF(O132="nulová",K132,0)</f>
        <v>0</v>
      </c>
      <c r="BJ132" s="14" t="s">
        <v>86</v>
      </c>
      <c r="BK132" s="221">
        <f>ROUND(P132*H132,2)</f>
        <v>0</v>
      </c>
      <c r="BL132" s="14" t="s">
        <v>281</v>
      </c>
      <c r="BM132" s="220" t="s">
        <v>878</v>
      </c>
    </row>
    <row r="133" spans="1:65" s="2" customFormat="1" ht="11.25">
      <c r="A133" s="30"/>
      <c r="B133" s="31"/>
      <c r="C133" s="32"/>
      <c r="D133" s="222" t="s">
        <v>226</v>
      </c>
      <c r="E133" s="32"/>
      <c r="F133" s="223" t="s">
        <v>734</v>
      </c>
      <c r="G133" s="32"/>
      <c r="H133" s="32"/>
      <c r="I133" s="120"/>
      <c r="J133" s="120"/>
      <c r="K133" s="32"/>
      <c r="L133" s="32"/>
      <c r="M133" s="35"/>
      <c r="N133" s="224"/>
      <c r="O133" s="225"/>
      <c r="P133" s="66"/>
      <c r="Q133" s="66"/>
      <c r="R133" s="66"/>
      <c r="S133" s="66"/>
      <c r="T133" s="66"/>
      <c r="U133" s="66"/>
      <c r="V133" s="66"/>
      <c r="W133" s="66"/>
      <c r="X133" s="66"/>
      <c r="Y133" s="67"/>
      <c r="Z133" s="30"/>
      <c r="AA133" s="30"/>
      <c r="AB133" s="30"/>
      <c r="AC133" s="30"/>
      <c r="AD133" s="30"/>
      <c r="AE133" s="30"/>
      <c r="AT133" s="14" t="s">
        <v>226</v>
      </c>
      <c r="AU133" s="14" t="s">
        <v>88</v>
      </c>
    </row>
    <row r="134" spans="1:65" s="2" customFormat="1" ht="21.75" customHeight="1">
      <c r="A134" s="30"/>
      <c r="B134" s="31"/>
      <c r="C134" s="208" t="s">
        <v>246</v>
      </c>
      <c r="D134" s="208" t="s">
        <v>219</v>
      </c>
      <c r="E134" s="209" t="s">
        <v>736</v>
      </c>
      <c r="F134" s="210" t="s">
        <v>737</v>
      </c>
      <c r="G134" s="211" t="s">
        <v>222</v>
      </c>
      <c r="H134" s="212">
        <v>1</v>
      </c>
      <c r="I134" s="213"/>
      <c r="J134" s="213"/>
      <c r="K134" s="214">
        <f>ROUND(P134*H134,2)</f>
        <v>0</v>
      </c>
      <c r="L134" s="210" t="s">
        <v>223</v>
      </c>
      <c r="M134" s="35"/>
      <c r="N134" s="215" t="s">
        <v>1</v>
      </c>
      <c r="O134" s="216" t="s">
        <v>41</v>
      </c>
      <c r="P134" s="217">
        <f>I134+J134</f>
        <v>0</v>
      </c>
      <c r="Q134" s="217">
        <f>ROUND(I134*H134,2)</f>
        <v>0</v>
      </c>
      <c r="R134" s="217">
        <f>ROUND(J134*H134,2)</f>
        <v>0</v>
      </c>
      <c r="S134" s="66"/>
      <c r="T134" s="218">
        <f>S134*H134</f>
        <v>0</v>
      </c>
      <c r="U134" s="218">
        <v>0</v>
      </c>
      <c r="V134" s="218">
        <f>U134*H134</f>
        <v>0</v>
      </c>
      <c r="W134" s="218">
        <v>0</v>
      </c>
      <c r="X134" s="218">
        <f>W134*H134</f>
        <v>0</v>
      </c>
      <c r="Y134" s="219" t="s">
        <v>1</v>
      </c>
      <c r="Z134" s="30"/>
      <c r="AA134" s="30"/>
      <c r="AB134" s="30"/>
      <c r="AC134" s="30"/>
      <c r="AD134" s="30"/>
      <c r="AE134" s="30"/>
      <c r="AR134" s="220" t="s">
        <v>281</v>
      </c>
      <c r="AT134" s="220" t="s">
        <v>219</v>
      </c>
      <c r="AU134" s="220" t="s">
        <v>88</v>
      </c>
      <c r="AY134" s="14" t="s">
        <v>218</v>
      </c>
      <c r="BE134" s="221">
        <f>IF(O134="základní",K134,0)</f>
        <v>0</v>
      </c>
      <c r="BF134" s="221">
        <f>IF(O134="snížená",K134,0)</f>
        <v>0</v>
      </c>
      <c r="BG134" s="221">
        <f>IF(O134="zákl. přenesená",K134,0)</f>
        <v>0</v>
      </c>
      <c r="BH134" s="221">
        <f>IF(O134="sníž. přenesená",K134,0)</f>
        <v>0</v>
      </c>
      <c r="BI134" s="221">
        <f>IF(O134="nulová",K134,0)</f>
        <v>0</v>
      </c>
      <c r="BJ134" s="14" t="s">
        <v>86</v>
      </c>
      <c r="BK134" s="221">
        <f>ROUND(P134*H134,2)</f>
        <v>0</v>
      </c>
      <c r="BL134" s="14" t="s">
        <v>281</v>
      </c>
      <c r="BM134" s="220" t="s">
        <v>879</v>
      </c>
    </row>
    <row r="135" spans="1:65" s="2" customFormat="1" ht="19.5">
      <c r="A135" s="30"/>
      <c r="B135" s="31"/>
      <c r="C135" s="32"/>
      <c r="D135" s="222" t="s">
        <v>226</v>
      </c>
      <c r="E135" s="32"/>
      <c r="F135" s="223" t="s">
        <v>739</v>
      </c>
      <c r="G135" s="32"/>
      <c r="H135" s="32"/>
      <c r="I135" s="120"/>
      <c r="J135" s="120"/>
      <c r="K135" s="32"/>
      <c r="L135" s="32"/>
      <c r="M135" s="35"/>
      <c r="N135" s="224"/>
      <c r="O135" s="225"/>
      <c r="P135" s="66"/>
      <c r="Q135" s="66"/>
      <c r="R135" s="66"/>
      <c r="S135" s="66"/>
      <c r="T135" s="66"/>
      <c r="U135" s="66"/>
      <c r="V135" s="66"/>
      <c r="W135" s="66"/>
      <c r="X135" s="66"/>
      <c r="Y135" s="67"/>
      <c r="Z135" s="30"/>
      <c r="AA135" s="30"/>
      <c r="AB135" s="30"/>
      <c r="AC135" s="30"/>
      <c r="AD135" s="30"/>
      <c r="AE135" s="30"/>
      <c r="AT135" s="14" t="s">
        <v>226</v>
      </c>
      <c r="AU135" s="14" t="s">
        <v>88</v>
      </c>
    </row>
    <row r="136" spans="1:65" s="2" customFormat="1" ht="21.75" customHeight="1">
      <c r="A136" s="30"/>
      <c r="B136" s="31"/>
      <c r="C136" s="208" t="s">
        <v>254</v>
      </c>
      <c r="D136" s="208" t="s">
        <v>219</v>
      </c>
      <c r="E136" s="209" t="s">
        <v>740</v>
      </c>
      <c r="F136" s="210" t="s">
        <v>741</v>
      </c>
      <c r="G136" s="211" t="s">
        <v>222</v>
      </c>
      <c r="H136" s="212">
        <v>1</v>
      </c>
      <c r="I136" s="213"/>
      <c r="J136" s="213"/>
      <c r="K136" s="214">
        <f>ROUND(P136*H136,2)</f>
        <v>0</v>
      </c>
      <c r="L136" s="210" t="s">
        <v>223</v>
      </c>
      <c r="M136" s="35"/>
      <c r="N136" s="215" t="s">
        <v>1</v>
      </c>
      <c r="O136" s="216" t="s">
        <v>41</v>
      </c>
      <c r="P136" s="217">
        <f>I136+J136</f>
        <v>0</v>
      </c>
      <c r="Q136" s="217">
        <f>ROUND(I136*H136,2)</f>
        <v>0</v>
      </c>
      <c r="R136" s="217">
        <f>ROUND(J136*H136,2)</f>
        <v>0</v>
      </c>
      <c r="S136" s="66"/>
      <c r="T136" s="218">
        <f>S136*H136</f>
        <v>0</v>
      </c>
      <c r="U136" s="218">
        <v>0</v>
      </c>
      <c r="V136" s="218">
        <f>U136*H136</f>
        <v>0</v>
      </c>
      <c r="W136" s="218">
        <v>0</v>
      </c>
      <c r="X136" s="218">
        <f>W136*H136</f>
        <v>0</v>
      </c>
      <c r="Y136" s="219" t="s">
        <v>1</v>
      </c>
      <c r="Z136" s="30"/>
      <c r="AA136" s="30"/>
      <c r="AB136" s="30"/>
      <c r="AC136" s="30"/>
      <c r="AD136" s="30"/>
      <c r="AE136" s="30"/>
      <c r="AR136" s="220" t="s">
        <v>281</v>
      </c>
      <c r="AT136" s="220" t="s">
        <v>219</v>
      </c>
      <c r="AU136" s="220" t="s">
        <v>88</v>
      </c>
      <c r="AY136" s="14" t="s">
        <v>218</v>
      </c>
      <c r="BE136" s="221">
        <f>IF(O136="základní",K136,0)</f>
        <v>0</v>
      </c>
      <c r="BF136" s="221">
        <f>IF(O136="snížená",K136,0)</f>
        <v>0</v>
      </c>
      <c r="BG136" s="221">
        <f>IF(O136="zákl. přenesená",K136,0)</f>
        <v>0</v>
      </c>
      <c r="BH136" s="221">
        <f>IF(O136="sníž. přenesená",K136,0)</f>
        <v>0</v>
      </c>
      <c r="BI136" s="221">
        <f>IF(O136="nulová",K136,0)</f>
        <v>0</v>
      </c>
      <c r="BJ136" s="14" t="s">
        <v>86</v>
      </c>
      <c r="BK136" s="221">
        <f>ROUND(P136*H136,2)</f>
        <v>0</v>
      </c>
      <c r="BL136" s="14" t="s">
        <v>281</v>
      </c>
      <c r="BM136" s="220" t="s">
        <v>880</v>
      </c>
    </row>
    <row r="137" spans="1:65" s="2" customFormat="1" ht="19.5">
      <c r="A137" s="30"/>
      <c r="B137" s="31"/>
      <c r="C137" s="32"/>
      <c r="D137" s="222" t="s">
        <v>226</v>
      </c>
      <c r="E137" s="32"/>
      <c r="F137" s="223" t="s">
        <v>743</v>
      </c>
      <c r="G137" s="32"/>
      <c r="H137" s="32"/>
      <c r="I137" s="120"/>
      <c r="J137" s="120"/>
      <c r="K137" s="32"/>
      <c r="L137" s="32"/>
      <c r="M137" s="35"/>
      <c r="N137" s="224"/>
      <c r="O137" s="225"/>
      <c r="P137" s="66"/>
      <c r="Q137" s="66"/>
      <c r="R137" s="66"/>
      <c r="S137" s="66"/>
      <c r="T137" s="66"/>
      <c r="U137" s="66"/>
      <c r="V137" s="66"/>
      <c r="W137" s="66"/>
      <c r="X137" s="66"/>
      <c r="Y137" s="67"/>
      <c r="Z137" s="30"/>
      <c r="AA137" s="30"/>
      <c r="AB137" s="30"/>
      <c r="AC137" s="30"/>
      <c r="AD137" s="30"/>
      <c r="AE137" s="30"/>
      <c r="AT137" s="14" t="s">
        <v>226</v>
      </c>
      <c r="AU137" s="14" t="s">
        <v>88</v>
      </c>
    </row>
    <row r="138" spans="1:65" s="2" customFormat="1" ht="21.75" customHeight="1">
      <c r="A138" s="30"/>
      <c r="B138" s="31"/>
      <c r="C138" s="208" t="s">
        <v>257</v>
      </c>
      <c r="D138" s="208" t="s">
        <v>219</v>
      </c>
      <c r="E138" s="209" t="s">
        <v>744</v>
      </c>
      <c r="F138" s="210" t="s">
        <v>745</v>
      </c>
      <c r="G138" s="211" t="s">
        <v>222</v>
      </c>
      <c r="H138" s="212">
        <v>1</v>
      </c>
      <c r="I138" s="213"/>
      <c r="J138" s="213"/>
      <c r="K138" s="214">
        <f>ROUND(P138*H138,2)</f>
        <v>0</v>
      </c>
      <c r="L138" s="210" t="s">
        <v>223</v>
      </c>
      <c r="M138" s="35"/>
      <c r="N138" s="215" t="s">
        <v>1</v>
      </c>
      <c r="O138" s="216" t="s">
        <v>41</v>
      </c>
      <c r="P138" s="217">
        <f>I138+J138</f>
        <v>0</v>
      </c>
      <c r="Q138" s="217">
        <f>ROUND(I138*H138,2)</f>
        <v>0</v>
      </c>
      <c r="R138" s="217">
        <f>ROUND(J138*H138,2)</f>
        <v>0</v>
      </c>
      <c r="S138" s="66"/>
      <c r="T138" s="218">
        <f>S138*H138</f>
        <v>0</v>
      </c>
      <c r="U138" s="218">
        <v>0</v>
      </c>
      <c r="V138" s="218">
        <f>U138*H138</f>
        <v>0</v>
      </c>
      <c r="W138" s="218">
        <v>0</v>
      </c>
      <c r="X138" s="218">
        <f>W138*H138</f>
        <v>0</v>
      </c>
      <c r="Y138" s="219" t="s">
        <v>1</v>
      </c>
      <c r="Z138" s="30"/>
      <c r="AA138" s="30"/>
      <c r="AB138" s="30"/>
      <c r="AC138" s="30"/>
      <c r="AD138" s="30"/>
      <c r="AE138" s="30"/>
      <c r="AR138" s="220" t="s">
        <v>281</v>
      </c>
      <c r="AT138" s="220" t="s">
        <v>219</v>
      </c>
      <c r="AU138" s="220" t="s">
        <v>88</v>
      </c>
      <c r="AY138" s="14" t="s">
        <v>218</v>
      </c>
      <c r="BE138" s="221">
        <f>IF(O138="základní",K138,0)</f>
        <v>0</v>
      </c>
      <c r="BF138" s="221">
        <f>IF(O138="snížená",K138,0)</f>
        <v>0</v>
      </c>
      <c r="BG138" s="221">
        <f>IF(O138="zákl. přenesená",K138,0)</f>
        <v>0</v>
      </c>
      <c r="BH138" s="221">
        <f>IF(O138="sníž. přenesená",K138,0)</f>
        <v>0</v>
      </c>
      <c r="BI138" s="221">
        <f>IF(O138="nulová",K138,0)</f>
        <v>0</v>
      </c>
      <c r="BJ138" s="14" t="s">
        <v>86</v>
      </c>
      <c r="BK138" s="221">
        <f>ROUND(P138*H138,2)</f>
        <v>0</v>
      </c>
      <c r="BL138" s="14" t="s">
        <v>281</v>
      </c>
      <c r="BM138" s="220" t="s">
        <v>881</v>
      </c>
    </row>
    <row r="139" spans="1:65" s="2" customFormat="1" ht="11.25">
      <c r="A139" s="30"/>
      <c r="B139" s="31"/>
      <c r="C139" s="32"/>
      <c r="D139" s="222" t="s">
        <v>226</v>
      </c>
      <c r="E139" s="32"/>
      <c r="F139" s="223" t="s">
        <v>745</v>
      </c>
      <c r="G139" s="32"/>
      <c r="H139" s="32"/>
      <c r="I139" s="120"/>
      <c r="J139" s="120"/>
      <c r="K139" s="32"/>
      <c r="L139" s="32"/>
      <c r="M139" s="35"/>
      <c r="N139" s="224"/>
      <c r="O139" s="225"/>
      <c r="P139" s="66"/>
      <c r="Q139" s="66"/>
      <c r="R139" s="66"/>
      <c r="S139" s="66"/>
      <c r="T139" s="66"/>
      <c r="U139" s="66"/>
      <c r="V139" s="66"/>
      <c r="W139" s="66"/>
      <c r="X139" s="66"/>
      <c r="Y139" s="67"/>
      <c r="Z139" s="30"/>
      <c r="AA139" s="30"/>
      <c r="AB139" s="30"/>
      <c r="AC139" s="30"/>
      <c r="AD139" s="30"/>
      <c r="AE139" s="30"/>
      <c r="AT139" s="14" t="s">
        <v>226</v>
      </c>
      <c r="AU139" s="14" t="s">
        <v>88</v>
      </c>
    </row>
    <row r="140" spans="1:65" s="2" customFormat="1" ht="21.75" customHeight="1">
      <c r="A140" s="30"/>
      <c r="B140" s="31"/>
      <c r="C140" s="208" t="s">
        <v>235</v>
      </c>
      <c r="D140" s="208" t="s">
        <v>219</v>
      </c>
      <c r="E140" s="209" t="s">
        <v>747</v>
      </c>
      <c r="F140" s="210" t="s">
        <v>748</v>
      </c>
      <c r="G140" s="211" t="s">
        <v>222</v>
      </c>
      <c r="H140" s="212">
        <v>1</v>
      </c>
      <c r="I140" s="213"/>
      <c r="J140" s="213"/>
      <c r="K140" s="214">
        <f>ROUND(P140*H140,2)</f>
        <v>0</v>
      </c>
      <c r="L140" s="210" t="s">
        <v>223</v>
      </c>
      <c r="M140" s="35"/>
      <c r="N140" s="215" t="s">
        <v>1</v>
      </c>
      <c r="O140" s="216" t="s">
        <v>41</v>
      </c>
      <c r="P140" s="217">
        <f>I140+J140</f>
        <v>0</v>
      </c>
      <c r="Q140" s="217">
        <f>ROUND(I140*H140,2)</f>
        <v>0</v>
      </c>
      <c r="R140" s="217">
        <f>ROUND(J140*H140,2)</f>
        <v>0</v>
      </c>
      <c r="S140" s="66"/>
      <c r="T140" s="218">
        <f>S140*H140</f>
        <v>0</v>
      </c>
      <c r="U140" s="218">
        <v>0</v>
      </c>
      <c r="V140" s="218">
        <f>U140*H140</f>
        <v>0</v>
      </c>
      <c r="W140" s="218">
        <v>0</v>
      </c>
      <c r="X140" s="218">
        <f>W140*H140</f>
        <v>0</v>
      </c>
      <c r="Y140" s="219" t="s">
        <v>1</v>
      </c>
      <c r="Z140" s="30"/>
      <c r="AA140" s="30"/>
      <c r="AB140" s="30"/>
      <c r="AC140" s="30"/>
      <c r="AD140" s="30"/>
      <c r="AE140" s="30"/>
      <c r="AR140" s="220" t="s">
        <v>281</v>
      </c>
      <c r="AT140" s="220" t="s">
        <v>219</v>
      </c>
      <c r="AU140" s="220" t="s">
        <v>88</v>
      </c>
      <c r="AY140" s="14" t="s">
        <v>218</v>
      </c>
      <c r="BE140" s="221">
        <f>IF(O140="základní",K140,0)</f>
        <v>0</v>
      </c>
      <c r="BF140" s="221">
        <f>IF(O140="snížená",K140,0)</f>
        <v>0</v>
      </c>
      <c r="BG140" s="221">
        <f>IF(O140="zákl. přenesená",K140,0)</f>
        <v>0</v>
      </c>
      <c r="BH140" s="221">
        <f>IF(O140="sníž. přenesená",K140,0)</f>
        <v>0</v>
      </c>
      <c r="BI140" s="221">
        <f>IF(O140="nulová",K140,0)</f>
        <v>0</v>
      </c>
      <c r="BJ140" s="14" t="s">
        <v>86</v>
      </c>
      <c r="BK140" s="221">
        <f>ROUND(P140*H140,2)</f>
        <v>0</v>
      </c>
      <c r="BL140" s="14" t="s">
        <v>281</v>
      </c>
      <c r="BM140" s="220" t="s">
        <v>882</v>
      </c>
    </row>
    <row r="141" spans="1:65" s="2" customFormat="1" ht="19.5">
      <c r="A141" s="30"/>
      <c r="B141" s="31"/>
      <c r="C141" s="32"/>
      <c r="D141" s="222" t="s">
        <v>226</v>
      </c>
      <c r="E141" s="32"/>
      <c r="F141" s="223" t="s">
        <v>748</v>
      </c>
      <c r="G141" s="32"/>
      <c r="H141" s="32"/>
      <c r="I141" s="120"/>
      <c r="J141" s="120"/>
      <c r="K141" s="32"/>
      <c r="L141" s="32"/>
      <c r="M141" s="35"/>
      <c r="N141" s="224"/>
      <c r="O141" s="225"/>
      <c r="P141" s="66"/>
      <c r="Q141" s="66"/>
      <c r="R141" s="66"/>
      <c r="S141" s="66"/>
      <c r="T141" s="66"/>
      <c r="U141" s="66"/>
      <c r="V141" s="66"/>
      <c r="W141" s="66"/>
      <c r="X141" s="66"/>
      <c r="Y141" s="67"/>
      <c r="Z141" s="30"/>
      <c r="AA141" s="30"/>
      <c r="AB141" s="30"/>
      <c r="AC141" s="30"/>
      <c r="AD141" s="30"/>
      <c r="AE141" s="30"/>
      <c r="AT141" s="14" t="s">
        <v>226</v>
      </c>
      <c r="AU141" s="14" t="s">
        <v>88</v>
      </c>
    </row>
    <row r="142" spans="1:65" s="2" customFormat="1" ht="21.75" customHeight="1">
      <c r="A142" s="30"/>
      <c r="B142" s="31"/>
      <c r="C142" s="208" t="s">
        <v>265</v>
      </c>
      <c r="D142" s="208" t="s">
        <v>219</v>
      </c>
      <c r="E142" s="209" t="s">
        <v>750</v>
      </c>
      <c r="F142" s="210" t="s">
        <v>751</v>
      </c>
      <c r="G142" s="211" t="s">
        <v>222</v>
      </c>
      <c r="H142" s="212">
        <v>1</v>
      </c>
      <c r="I142" s="213"/>
      <c r="J142" s="213"/>
      <c r="K142" s="214">
        <f>ROUND(P142*H142,2)</f>
        <v>0</v>
      </c>
      <c r="L142" s="210" t="s">
        <v>223</v>
      </c>
      <c r="M142" s="35"/>
      <c r="N142" s="215" t="s">
        <v>1</v>
      </c>
      <c r="O142" s="216" t="s">
        <v>41</v>
      </c>
      <c r="P142" s="217">
        <f>I142+J142</f>
        <v>0</v>
      </c>
      <c r="Q142" s="217">
        <f>ROUND(I142*H142,2)</f>
        <v>0</v>
      </c>
      <c r="R142" s="217">
        <f>ROUND(J142*H142,2)</f>
        <v>0</v>
      </c>
      <c r="S142" s="66"/>
      <c r="T142" s="218">
        <f>S142*H142</f>
        <v>0</v>
      </c>
      <c r="U142" s="218">
        <v>0</v>
      </c>
      <c r="V142" s="218">
        <f>U142*H142</f>
        <v>0</v>
      </c>
      <c r="W142" s="218">
        <v>0</v>
      </c>
      <c r="X142" s="218">
        <f>W142*H142</f>
        <v>0</v>
      </c>
      <c r="Y142" s="219" t="s">
        <v>1</v>
      </c>
      <c r="Z142" s="30"/>
      <c r="AA142" s="30"/>
      <c r="AB142" s="30"/>
      <c r="AC142" s="30"/>
      <c r="AD142" s="30"/>
      <c r="AE142" s="30"/>
      <c r="AR142" s="220" t="s">
        <v>281</v>
      </c>
      <c r="AT142" s="220" t="s">
        <v>219</v>
      </c>
      <c r="AU142" s="220" t="s">
        <v>88</v>
      </c>
      <c r="AY142" s="14" t="s">
        <v>218</v>
      </c>
      <c r="BE142" s="221">
        <f>IF(O142="základní",K142,0)</f>
        <v>0</v>
      </c>
      <c r="BF142" s="221">
        <f>IF(O142="snížená",K142,0)</f>
        <v>0</v>
      </c>
      <c r="BG142" s="221">
        <f>IF(O142="zákl. přenesená",K142,0)</f>
        <v>0</v>
      </c>
      <c r="BH142" s="221">
        <f>IF(O142="sníž. přenesená",K142,0)</f>
        <v>0</v>
      </c>
      <c r="BI142" s="221">
        <f>IF(O142="nulová",K142,0)</f>
        <v>0</v>
      </c>
      <c r="BJ142" s="14" t="s">
        <v>86</v>
      </c>
      <c r="BK142" s="221">
        <f>ROUND(P142*H142,2)</f>
        <v>0</v>
      </c>
      <c r="BL142" s="14" t="s">
        <v>281</v>
      </c>
      <c r="BM142" s="220" t="s">
        <v>883</v>
      </c>
    </row>
    <row r="143" spans="1:65" s="2" customFormat="1" ht="19.5">
      <c r="A143" s="30"/>
      <c r="B143" s="31"/>
      <c r="C143" s="32"/>
      <c r="D143" s="222" t="s">
        <v>226</v>
      </c>
      <c r="E143" s="32"/>
      <c r="F143" s="223" t="s">
        <v>751</v>
      </c>
      <c r="G143" s="32"/>
      <c r="H143" s="32"/>
      <c r="I143" s="120"/>
      <c r="J143" s="120"/>
      <c r="K143" s="32"/>
      <c r="L143" s="32"/>
      <c r="M143" s="35"/>
      <c r="N143" s="224"/>
      <c r="O143" s="225"/>
      <c r="P143" s="66"/>
      <c r="Q143" s="66"/>
      <c r="R143" s="66"/>
      <c r="S143" s="66"/>
      <c r="T143" s="66"/>
      <c r="U143" s="66"/>
      <c r="V143" s="66"/>
      <c r="W143" s="66"/>
      <c r="X143" s="66"/>
      <c r="Y143" s="67"/>
      <c r="Z143" s="30"/>
      <c r="AA143" s="30"/>
      <c r="AB143" s="30"/>
      <c r="AC143" s="30"/>
      <c r="AD143" s="30"/>
      <c r="AE143" s="30"/>
      <c r="AT143" s="14" t="s">
        <v>226</v>
      </c>
      <c r="AU143" s="14" t="s">
        <v>88</v>
      </c>
    </row>
    <row r="144" spans="1:65" s="2" customFormat="1" ht="21.75" customHeight="1">
      <c r="A144" s="30"/>
      <c r="B144" s="31"/>
      <c r="C144" s="208" t="s">
        <v>267</v>
      </c>
      <c r="D144" s="208" t="s">
        <v>219</v>
      </c>
      <c r="E144" s="209" t="s">
        <v>753</v>
      </c>
      <c r="F144" s="210" t="s">
        <v>754</v>
      </c>
      <c r="G144" s="211" t="s">
        <v>222</v>
      </c>
      <c r="H144" s="212">
        <v>1</v>
      </c>
      <c r="I144" s="213"/>
      <c r="J144" s="213"/>
      <c r="K144" s="214">
        <f>ROUND(P144*H144,2)</f>
        <v>0</v>
      </c>
      <c r="L144" s="210" t="s">
        <v>223</v>
      </c>
      <c r="M144" s="35"/>
      <c r="N144" s="215" t="s">
        <v>1</v>
      </c>
      <c r="O144" s="216" t="s">
        <v>41</v>
      </c>
      <c r="P144" s="217">
        <f>I144+J144</f>
        <v>0</v>
      </c>
      <c r="Q144" s="217">
        <f>ROUND(I144*H144,2)</f>
        <v>0</v>
      </c>
      <c r="R144" s="217">
        <f>ROUND(J144*H144,2)</f>
        <v>0</v>
      </c>
      <c r="S144" s="66"/>
      <c r="T144" s="218">
        <f>S144*H144</f>
        <v>0</v>
      </c>
      <c r="U144" s="218">
        <v>0</v>
      </c>
      <c r="V144" s="218">
        <f>U144*H144</f>
        <v>0</v>
      </c>
      <c r="W144" s="218">
        <v>0</v>
      </c>
      <c r="X144" s="218">
        <f>W144*H144</f>
        <v>0</v>
      </c>
      <c r="Y144" s="219" t="s">
        <v>1</v>
      </c>
      <c r="Z144" s="30"/>
      <c r="AA144" s="30"/>
      <c r="AB144" s="30"/>
      <c r="AC144" s="30"/>
      <c r="AD144" s="30"/>
      <c r="AE144" s="30"/>
      <c r="AR144" s="220" t="s">
        <v>281</v>
      </c>
      <c r="AT144" s="220" t="s">
        <v>219</v>
      </c>
      <c r="AU144" s="220" t="s">
        <v>88</v>
      </c>
      <c r="AY144" s="14" t="s">
        <v>218</v>
      </c>
      <c r="BE144" s="221">
        <f>IF(O144="základní",K144,0)</f>
        <v>0</v>
      </c>
      <c r="BF144" s="221">
        <f>IF(O144="snížená",K144,0)</f>
        <v>0</v>
      </c>
      <c r="BG144" s="221">
        <f>IF(O144="zákl. přenesená",K144,0)</f>
        <v>0</v>
      </c>
      <c r="BH144" s="221">
        <f>IF(O144="sníž. přenesená",K144,0)</f>
        <v>0</v>
      </c>
      <c r="BI144" s="221">
        <f>IF(O144="nulová",K144,0)</f>
        <v>0</v>
      </c>
      <c r="BJ144" s="14" t="s">
        <v>86</v>
      </c>
      <c r="BK144" s="221">
        <f>ROUND(P144*H144,2)</f>
        <v>0</v>
      </c>
      <c r="BL144" s="14" t="s">
        <v>281</v>
      </c>
      <c r="BM144" s="220" t="s">
        <v>884</v>
      </c>
    </row>
    <row r="145" spans="1:65" s="2" customFormat="1" ht="19.5">
      <c r="A145" s="30"/>
      <c r="B145" s="31"/>
      <c r="C145" s="32"/>
      <c r="D145" s="222" t="s">
        <v>226</v>
      </c>
      <c r="E145" s="32"/>
      <c r="F145" s="223" t="s">
        <v>754</v>
      </c>
      <c r="G145" s="32"/>
      <c r="H145" s="32"/>
      <c r="I145" s="120"/>
      <c r="J145" s="120"/>
      <c r="K145" s="32"/>
      <c r="L145" s="32"/>
      <c r="M145" s="35"/>
      <c r="N145" s="224"/>
      <c r="O145" s="225"/>
      <c r="P145" s="66"/>
      <c r="Q145" s="66"/>
      <c r="R145" s="66"/>
      <c r="S145" s="66"/>
      <c r="T145" s="66"/>
      <c r="U145" s="66"/>
      <c r="V145" s="66"/>
      <c r="W145" s="66"/>
      <c r="X145" s="66"/>
      <c r="Y145" s="67"/>
      <c r="Z145" s="30"/>
      <c r="AA145" s="30"/>
      <c r="AB145" s="30"/>
      <c r="AC145" s="30"/>
      <c r="AD145" s="30"/>
      <c r="AE145" s="30"/>
      <c r="AT145" s="14" t="s">
        <v>226</v>
      </c>
      <c r="AU145" s="14" t="s">
        <v>88</v>
      </c>
    </row>
    <row r="146" spans="1:65" s="2" customFormat="1" ht="21.75" customHeight="1">
      <c r="A146" s="30"/>
      <c r="B146" s="31"/>
      <c r="C146" s="226" t="s">
        <v>269</v>
      </c>
      <c r="D146" s="226" t="s">
        <v>232</v>
      </c>
      <c r="E146" s="227" t="s">
        <v>756</v>
      </c>
      <c r="F146" s="228" t="s">
        <v>757</v>
      </c>
      <c r="G146" s="229" t="s">
        <v>222</v>
      </c>
      <c r="H146" s="230">
        <v>1</v>
      </c>
      <c r="I146" s="231"/>
      <c r="J146" s="232"/>
      <c r="K146" s="233">
        <f>ROUND(P146*H146,2)</f>
        <v>0</v>
      </c>
      <c r="L146" s="228" t="s">
        <v>223</v>
      </c>
      <c r="M146" s="234"/>
      <c r="N146" s="235" t="s">
        <v>1</v>
      </c>
      <c r="O146" s="216" t="s">
        <v>41</v>
      </c>
      <c r="P146" s="217">
        <f>I146+J146</f>
        <v>0</v>
      </c>
      <c r="Q146" s="217">
        <f>ROUND(I146*H146,2)</f>
        <v>0</v>
      </c>
      <c r="R146" s="217">
        <f>ROUND(J146*H146,2)</f>
        <v>0</v>
      </c>
      <c r="S146" s="66"/>
      <c r="T146" s="218">
        <f>S146*H146</f>
        <v>0</v>
      </c>
      <c r="U146" s="218">
        <v>0</v>
      </c>
      <c r="V146" s="218">
        <f>U146*H146</f>
        <v>0</v>
      </c>
      <c r="W146" s="218">
        <v>0</v>
      </c>
      <c r="X146" s="218">
        <f>W146*H146</f>
        <v>0</v>
      </c>
      <c r="Y146" s="219" t="s">
        <v>1</v>
      </c>
      <c r="Z146" s="30"/>
      <c r="AA146" s="30"/>
      <c r="AB146" s="30"/>
      <c r="AC146" s="30"/>
      <c r="AD146" s="30"/>
      <c r="AE146" s="30"/>
      <c r="AR146" s="220" t="s">
        <v>281</v>
      </c>
      <c r="AT146" s="220" t="s">
        <v>232</v>
      </c>
      <c r="AU146" s="220" t="s">
        <v>88</v>
      </c>
      <c r="AY146" s="14" t="s">
        <v>218</v>
      </c>
      <c r="BE146" s="221">
        <f>IF(O146="základní",K146,0)</f>
        <v>0</v>
      </c>
      <c r="BF146" s="221">
        <f>IF(O146="snížená",K146,0)</f>
        <v>0</v>
      </c>
      <c r="BG146" s="221">
        <f>IF(O146="zákl. přenesená",K146,0)</f>
        <v>0</v>
      </c>
      <c r="BH146" s="221">
        <f>IF(O146="sníž. přenesená",K146,0)</f>
        <v>0</v>
      </c>
      <c r="BI146" s="221">
        <f>IF(O146="nulová",K146,0)</f>
        <v>0</v>
      </c>
      <c r="BJ146" s="14" t="s">
        <v>86</v>
      </c>
      <c r="BK146" s="221">
        <f>ROUND(P146*H146,2)</f>
        <v>0</v>
      </c>
      <c r="BL146" s="14" t="s">
        <v>281</v>
      </c>
      <c r="BM146" s="220" t="s">
        <v>885</v>
      </c>
    </row>
    <row r="147" spans="1:65" s="2" customFormat="1" ht="19.5">
      <c r="A147" s="30"/>
      <c r="B147" s="31"/>
      <c r="C147" s="32"/>
      <c r="D147" s="222" t="s">
        <v>226</v>
      </c>
      <c r="E147" s="32"/>
      <c r="F147" s="223" t="s">
        <v>757</v>
      </c>
      <c r="G147" s="32"/>
      <c r="H147" s="32"/>
      <c r="I147" s="120"/>
      <c r="J147" s="120"/>
      <c r="K147" s="32"/>
      <c r="L147" s="32"/>
      <c r="M147" s="35"/>
      <c r="N147" s="224"/>
      <c r="O147" s="225"/>
      <c r="P147" s="66"/>
      <c r="Q147" s="66"/>
      <c r="R147" s="66"/>
      <c r="S147" s="66"/>
      <c r="T147" s="66"/>
      <c r="U147" s="66"/>
      <c r="V147" s="66"/>
      <c r="W147" s="66"/>
      <c r="X147" s="66"/>
      <c r="Y147" s="67"/>
      <c r="Z147" s="30"/>
      <c r="AA147" s="30"/>
      <c r="AB147" s="30"/>
      <c r="AC147" s="30"/>
      <c r="AD147" s="30"/>
      <c r="AE147" s="30"/>
      <c r="AT147" s="14" t="s">
        <v>226</v>
      </c>
      <c r="AU147" s="14" t="s">
        <v>88</v>
      </c>
    </row>
    <row r="148" spans="1:65" s="2" customFormat="1" ht="21.75" customHeight="1">
      <c r="A148" s="30"/>
      <c r="B148" s="31"/>
      <c r="C148" s="226" t="s">
        <v>274</v>
      </c>
      <c r="D148" s="226" t="s">
        <v>232</v>
      </c>
      <c r="E148" s="227" t="s">
        <v>762</v>
      </c>
      <c r="F148" s="228" t="s">
        <v>763</v>
      </c>
      <c r="G148" s="229" t="s">
        <v>222</v>
      </c>
      <c r="H148" s="230">
        <v>1</v>
      </c>
      <c r="I148" s="231"/>
      <c r="J148" s="232"/>
      <c r="K148" s="233">
        <f>ROUND(P148*H148,2)</f>
        <v>0</v>
      </c>
      <c r="L148" s="228" t="s">
        <v>223</v>
      </c>
      <c r="M148" s="234"/>
      <c r="N148" s="235" t="s">
        <v>1</v>
      </c>
      <c r="O148" s="216" t="s">
        <v>41</v>
      </c>
      <c r="P148" s="217">
        <f>I148+J148</f>
        <v>0</v>
      </c>
      <c r="Q148" s="217">
        <f>ROUND(I148*H148,2)</f>
        <v>0</v>
      </c>
      <c r="R148" s="217">
        <f>ROUND(J148*H148,2)</f>
        <v>0</v>
      </c>
      <c r="S148" s="66"/>
      <c r="T148" s="218">
        <f>S148*H148</f>
        <v>0</v>
      </c>
      <c r="U148" s="218">
        <v>0</v>
      </c>
      <c r="V148" s="218">
        <f>U148*H148</f>
        <v>0</v>
      </c>
      <c r="W148" s="218">
        <v>0</v>
      </c>
      <c r="X148" s="218">
        <f>W148*H148</f>
        <v>0</v>
      </c>
      <c r="Y148" s="219" t="s">
        <v>1</v>
      </c>
      <c r="Z148" s="30"/>
      <c r="AA148" s="30"/>
      <c r="AB148" s="30"/>
      <c r="AC148" s="30"/>
      <c r="AD148" s="30"/>
      <c r="AE148" s="30"/>
      <c r="AR148" s="220" t="s">
        <v>281</v>
      </c>
      <c r="AT148" s="220" t="s">
        <v>232</v>
      </c>
      <c r="AU148" s="220" t="s">
        <v>88</v>
      </c>
      <c r="AY148" s="14" t="s">
        <v>218</v>
      </c>
      <c r="BE148" s="221">
        <f>IF(O148="základní",K148,0)</f>
        <v>0</v>
      </c>
      <c r="BF148" s="221">
        <f>IF(O148="snížená",K148,0)</f>
        <v>0</v>
      </c>
      <c r="BG148" s="221">
        <f>IF(O148="zákl. přenesená",K148,0)</f>
        <v>0</v>
      </c>
      <c r="BH148" s="221">
        <f>IF(O148="sníž. přenesená",K148,0)</f>
        <v>0</v>
      </c>
      <c r="BI148" s="221">
        <f>IF(O148="nulová",K148,0)</f>
        <v>0</v>
      </c>
      <c r="BJ148" s="14" t="s">
        <v>86</v>
      </c>
      <c r="BK148" s="221">
        <f>ROUND(P148*H148,2)</f>
        <v>0</v>
      </c>
      <c r="BL148" s="14" t="s">
        <v>281</v>
      </c>
      <c r="BM148" s="220" t="s">
        <v>886</v>
      </c>
    </row>
    <row r="149" spans="1:65" s="2" customFormat="1" ht="11.25">
      <c r="A149" s="30"/>
      <c r="B149" s="31"/>
      <c r="C149" s="32"/>
      <c r="D149" s="222" t="s">
        <v>226</v>
      </c>
      <c r="E149" s="32"/>
      <c r="F149" s="223" t="s">
        <v>763</v>
      </c>
      <c r="G149" s="32"/>
      <c r="H149" s="32"/>
      <c r="I149" s="120"/>
      <c r="J149" s="120"/>
      <c r="K149" s="32"/>
      <c r="L149" s="32"/>
      <c r="M149" s="35"/>
      <c r="N149" s="224"/>
      <c r="O149" s="225"/>
      <c r="P149" s="66"/>
      <c r="Q149" s="66"/>
      <c r="R149" s="66"/>
      <c r="S149" s="66"/>
      <c r="T149" s="66"/>
      <c r="U149" s="66"/>
      <c r="V149" s="66"/>
      <c r="W149" s="66"/>
      <c r="X149" s="66"/>
      <c r="Y149" s="67"/>
      <c r="Z149" s="30"/>
      <c r="AA149" s="30"/>
      <c r="AB149" s="30"/>
      <c r="AC149" s="30"/>
      <c r="AD149" s="30"/>
      <c r="AE149" s="30"/>
      <c r="AT149" s="14" t="s">
        <v>226</v>
      </c>
      <c r="AU149" s="14" t="s">
        <v>88</v>
      </c>
    </row>
    <row r="150" spans="1:65" s="2" customFormat="1" ht="21.75" customHeight="1">
      <c r="A150" s="30"/>
      <c r="B150" s="31"/>
      <c r="C150" s="226" t="s">
        <v>278</v>
      </c>
      <c r="D150" s="226" t="s">
        <v>232</v>
      </c>
      <c r="E150" s="227" t="s">
        <v>835</v>
      </c>
      <c r="F150" s="228" t="s">
        <v>760</v>
      </c>
      <c r="G150" s="229" t="s">
        <v>222</v>
      </c>
      <c r="H150" s="230">
        <v>1</v>
      </c>
      <c r="I150" s="231"/>
      <c r="J150" s="232"/>
      <c r="K150" s="233">
        <f>ROUND(P150*H150,2)</f>
        <v>0</v>
      </c>
      <c r="L150" s="228" t="s">
        <v>223</v>
      </c>
      <c r="M150" s="234"/>
      <c r="N150" s="235" t="s">
        <v>1</v>
      </c>
      <c r="O150" s="216" t="s">
        <v>41</v>
      </c>
      <c r="P150" s="217">
        <f>I150+J150</f>
        <v>0</v>
      </c>
      <c r="Q150" s="217">
        <f>ROUND(I150*H150,2)</f>
        <v>0</v>
      </c>
      <c r="R150" s="217">
        <f>ROUND(J150*H150,2)</f>
        <v>0</v>
      </c>
      <c r="S150" s="66"/>
      <c r="T150" s="218">
        <f>S150*H150</f>
        <v>0</v>
      </c>
      <c r="U150" s="218">
        <v>0</v>
      </c>
      <c r="V150" s="218">
        <f>U150*H150</f>
        <v>0</v>
      </c>
      <c r="W150" s="218">
        <v>0</v>
      </c>
      <c r="X150" s="218">
        <f>W150*H150</f>
        <v>0</v>
      </c>
      <c r="Y150" s="219" t="s">
        <v>1</v>
      </c>
      <c r="Z150" s="30"/>
      <c r="AA150" s="30"/>
      <c r="AB150" s="30"/>
      <c r="AC150" s="30"/>
      <c r="AD150" s="30"/>
      <c r="AE150" s="30"/>
      <c r="AR150" s="220" t="s">
        <v>281</v>
      </c>
      <c r="AT150" s="220" t="s">
        <v>232</v>
      </c>
      <c r="AU150" s="220" t="s">
        <v>88</v>
      </c>
      <c r="AY150" s="14" t="s">
        <v>218</v>
      </c>
      <c r="BE150" s="221">
        <f>IF(O150="základní",K150,0)</f>
        <v>0</v>
      </c>
      <c r="BF150" s="221">
        <f>IF(O150="snížená",K150,0)</f>
        <v>0</v>
      </c>
      <c r="BG150" s="221">
        <f>IF(O150="zákl. přenesená",K150,0)</f>
        <v>0</v>
      </c>
      <c r="BH150" s="221">
        <f>IF(O150="sníž. přenesená",K150,0)</f>
        <v>0</v>
      </c>
      <c r="BI150" s="221">
        <f>IF(O150="nulová",K150,0)</f>
        <v>0</v>
      </c>
      <c r="BJ150" s="14" t="s">
        <v>86</v>
      </c>
      <c r="BK150" s="221">
        <f>ROUND(P150*H150,2)</f>
        <v>0</v>
      </c>
      <c r="BL150" s="14" t="s">
        <v>281</v>
      </c>
      <c r="BM150" s="220" t="s">
        <v>887</v>
      </c>
    </row>
    <row r="151" spans="1:65" s="2" customFormat="1" ht="11.25">
      <c r="A151" s="30"/>
      <c r="B151" s="31"/>
      <c r="C151" s="32"/>
      <c r="D151" s="222" t="s">
        <v>226</v>
      </c>
      <c r="E151" s="32"/>
      <c r="F151" s="223" t="s">
        <v>760</v>
      </c>
      <c r="G151" s="32"/>
      <c r="H151" s="32"/>
      <c r="I151" s="120"/>
      <c r="J151" s="120"/>
      <c r="K151" s="32"/>
      <c r="L151" s="32"/>
      <c r="M151" s="35"/>
      <c r="N151" s="224"/>
      <c r="O151" s="225"/>
      <c r="P151" s="66"/>
      <c r="Q151" s="66"/>
      <c r="R151" s="66"/>
      <c r="S151" s="66"/>
      <c r="T151" s="66"/>
      <c r="U151" s="66"/>
      <c r="V151" s="66"/>
      <c r="W151" s="66"/>
      <c r="X151" s="66"/>
      <c r="Y151" s="67"/>
      <c r="Z151" s="30"/>
      <c r="AA151" s="30"/>
      <c r="AB151" s="30"/>
      <c r="AC151" s="30"/>
      <c r="AD151" s="30"/>
      <c r="AE151" s="30"/>
      <c r="AT151" s="14" t="s">
        <v>226</v>
      </c>
      <c r="AU151" s="14" t="s">
        <v>88</v>
      </c>
    </row>
    <row r="152" spans="1:65" s="2" customFormat="1" ht="33" customHeight="1">
      <c r="A152" s="30"/>
      <c r="B152" s="31"/>
      <c r="C152" s="226" t="s">
        <v>512</v>
      </c>
      <c r="D152" s="226" t="s">
        <v>232</v>
      </c>
      <c r="E152" s="227" t="s">
        <v>765</v>
      </c>
      <c r="F152" s="228" t="s">
        <v>766</v>
      </c>
      <c r="G152" s="229" t="s">
        <v>222</v>
      </c>
      <c r="H152" s="230">
        <v>1</v>
      </c>
      <c r="I152" s="231"/>
      <c r="J152" s="232"/>
      <c r="K152" s="233">
        <f>ROUND(P152*H152,2)</f>
        <v>0</v>
      </c>
      <c r="L152" s="228" t="s">
        <v>223</v>
      </c>
      <c r="M152" s="234"/>
      <c r="N152" s="235" t="s">
        <v>1</v>
      </c>
      <c r="O152" s="216" t="s">
        <v>41</v>
      </c>
      <c r="P152" s="217">
        <f>I152+J152</f>
        <v>0</v>
      </c>
      <c r="Q152" s="217">
        <f>ROUND(I152*H152,2)</f>
        <v>0</v>
      </c>
      <c r="R152" s="217">
        <f>ROUND(J152*H152,2)</f>
        <v>0</v>
      </c>
      <c r="S152" s="66"/>
      <c r="T152" s="218">
        <f>S152*H152</f>
        <v>0</v>
      </c>
      <c r="U152" s="218">
        <v>0</v>
      </c>
      <c r="V152" s="218">
        <f>U152*H152</f>
        <v>0</v>
      </c>
      <c r="W152" s="218">
        <v>0</v>
      </c>
      <c r="X152" s="218">
        <f>W152*H152</f>
        <v>0</v>
      </c>
      <c r="Y152" s="219" t="s">
        <v>1</v>
      </c>
      <c r="Z152" s="30"/>
      <c r="AA152" s="30"/>
      <c r="AB152" s="30"/>
      <c r="AC152" s="30"/>
      <c r="AD152" s="30"/>
      <c r="AE152" s="30"/>
      <c r="AR152" s="220" t="s">
        <v>502</v>
      </c>
      <c r="AT152" s="220" t="s">
        <v>232</v>
      </c>
      <c r="AU152" s="220" t="s">
        <v>88</v>
      </c>
      <c r="AY152" s="14" t="s">
        <v>218</v>
      </c>
      <c r="BE152" s="221">
        <f>IF(O152="základní",K152,0)</f>
        <v>0</v>
      </c>
      <c r="BF152" s="221">
        <f>IF(O152="snížená",K152,0)</f>
        <v>0</v>
      </c>
      <c r="BG152" s="221">
        <f>IF(O152="zákl. přenesená",K152,0)</f>
        <v>0</v>
      </c>
      <c r="BH152" s="221">
        <f>IF(O152="sníž. přenesená",K152,0)</f>
        <v>0</v>
      </c>
      <c r="BI152" s="221">
        <f>IF(O152="nulová",K152,0)</f>
        <v>0</v>
      </c>
      <c r="BJ152" s="14" t="s">
        <v>86</v>
      </c>
      <c r="BK152" s="221">
        <f>ROUND(P152*H152,2)</f>
        <v>0</v>
      </c>
      <c r="BL152" s="14" t="s">
        <v>502</v>
      </c>
      <c r="BM152" s="220" t="s">
        <v>888</v>
      </c>
    </row>
    <row r="153" spans="1:65" s="2" customFormat="1" ht="19.5">
      <c r="A153" s="30"/>
      <c r="B153" s="31"/>
      <c r="C153" s="32"/>
      <c r="D153" s="222" t="s">
        <v>226</v>
      </c>
      <c r="E153" s="32"/>
      <c r="F153" s="223" t="s">
        <v>766</v>
      </c>
      <c r="G153" s="32"/>
      <c r="H153" s="32"/>
      <c r="I153" s="120"/>
      <c r="J153" s="120"/>
      <c r="K153" s="32"/>
      <c r="L153" s="32"/>
      <c r="M153" s="35"/>
      <c r="N153" s="224"/>
      <c r="O153" s="225"/>
      <c r="P153" s="66"/>
      <c r="Q153" s="66"/>
      <c r="R153" s="66"/>
      <c r="S153" s="66"/>
      <c r="T153" s="66"/>
      <c r="U153" s="66"/>
      <c r="V153" s="66"/>
      <c r="W153" s="66"/>
      <c r="X153" s="66"/>
      <c r="Y153" s="67"/>
      <c r="Z153" s="30"/>
      <c r="AA153" s="30"/>
      <c r="AB153" s="30"/>
      <c r="AC153" s="30"/>
      <c r="AD153" s="30"/>
      <c r="AE153" s="30"/>
      <c r="AT153" s="14" t="s">
        <v>226</v>
      </c>
      <c r="AU153" s="14" t="s">
        <v>88</v>
      </c>
    </row>
    <row r="154" spans="1:65" s="2" customFormat="1" ht="33" customHeight="1">
      <c r="A154" s="30"/>
      <c r="B154" s="31"/>
      <c r="C154" s="226" t="s">
        <v>9</v>
      </c>
      <c r="D154" s="226" t="s">
        <v>232</v>
      </c>
      <c r="E154" s="227" t="s">
        <v>768</v>
      </c>
      <c r="F154" s="228" t="s">
        <v>769</v>
      </c>
      <c r="G154" s="229" t="s">
        <v>222</v>
      </c>
      <c r="H154" s="230">
        <v>2</v>
      </c>
      <c r="I154" s="231"/>
      <c r="J154" s="232"/>
      <c r="K154" s="233">
        <f>ROUND(P154*H154,2)</f>
        <v>0</v>
      </c>
      <c r="L154" s="228" t="s">
        <v>223</v>
      </c>
      <c r="M154" s="234"/>
      <c r="N154" s="235" t="s">
        <v>1</v>
      </c>
      <c r="O154" s="216" t="s">
        <v>41</v>
      </c>
      <c r="P154" s="217">
        <f>I154+J154</f>
        <v>0</v>
      </c>
      <c r="Q154" s="217">
        <f>ROUND(I154*H154,2)</f>
        <v>0</v>
      </c>
      <c r="R154" s="217">
        <f>ROUND(J154*H154,2)</f>
        <v>0</v>
      </c>
      <c r="S154" s="66"/>
      <c r="T154" s="218">
        <f>S154*H154</f>
        <v>0</v>
      </c>
      <c r="U154" s="218">
        <v>0</v>
      </c>
      <c r="V154" s="218">
        <f>U154*H154</f>
        <v>0</v>
      </c>
      <c r="W154" s="218">
        <v>0</v>
      </c>
      <c r="X154" s="218">
        <f>W154*H154</f>
        <v>0</v>
      </c>
      <c r="Y154" s="219" t="s">
        <v>1</v>
      </c>
      <c r="Z154" s="30"/>
      <c r="AA154" s="30"/>
      <c r="AB154" s="30"/>
      <c r="AC154" s="30"/>
      <c r="AD154" s="30"/>
      <c r="AE154" s="30"/>
      <c r="AR154" s="220" t="s">
        <v>502</v>
      </c>
      <c r="AT154" s="220" t="s">
        <v>232</v>
      </c>
      <c r="AU154" s="220" t="s">
        <v>88</v>
      </c>
      <c r="AY154" s="14" t="s">
        <v>218</v>
      </c>
      <c r="BE154" s="221">
        <f>IF(O154="základní",K154,0)</f>
        <v>0</v>
      </c>
      <c r="BF154" s="221">
        <f>IF(O154="snížená",K154,0)</f>
        <v>0</v>
      </c>
      <c r="BG154" s="221">
        <f>IF(O154="zákl. přenesená",K154,0)</f>
        <v>0</v>
      </c>
      <c r="BH154" s="221">
        <f>IF(O154="sníž. přenesená",K154,0)</f>
        <v>0</v>
      </c>
      <c r="BI154" s="221">
        <f>IF(O154="nulová",K154,0)</f>
        <v>0</v>
      </c>
      <c r="BJ154" s="14" t="s">
        <v>86</v>
      </c>
      <c r="BK154" s="221">
        <f>ROUND(P154*H154,2)</f>
        <v>0</v>
      </c>
      <c r="BL154" s="14" t="s">
        <v>502</v>
      </c>
      <c r="BM154" s="220" t="s">
        <v>889</v>
      </c>
    </row>
    <row r="155" spans="1:65" s="2" customFormat="1" ht="19.5">
      <c r="A155" s="30"/>
      <c r="B155" s="31"/>
      <c r="C155" s="32"/>
      <c r="D155" s="222" t="s">
        <v>226</v>
      </c>
      <c r="E155" s="32"/>
      <c r="F155" s="223" t="s">
        <v>769</v>
      </c>
      <c r="G155" s="32"/>
      <c r="H155" s="32"/>
      <c r="I155" s="120"/>
      <c r="J155" s="120"/>
      <c r="K155" s="32"/>
      <c r="L155" s="32"/>
      <c r="M155" s="35"/>
      <c r="N155" s="224"/>
      <c r="O155" s="225"/>
      <c r="P155" s="66"/>
      <c r="Q155" s="66"/>
      <c r="R155" s="66"/>
      <c r="S155" s="66"/>
      <c r="T155" s="66"/>
      <c r="U155" s="66"/>
      <c r="V155" s="66"/>
      <c r="W155" s="66"/>
      <c r="X155" s="66"/>
      <c r="Y155" s="67"/>
      <c r="Z155" s="30"/>
      <c r="AA155" s="30"/>
      <c r="AB155" s="30"/>
      <c r="AC155" s="30"/>
      <c r="AD155" s="30"/>
      <c r="AE155" s="30"/>
      <c r="AT155" s="14" t="s">
        <v>226</v>
      </c>
      <c r="AU155" s="14" t="s">
        <v>88</v>
      </c>
    </row>
    <row r="156" spans="1:65" s="2" customFormat="1" ht="33" customHeight="1">
      <c r="A156" s="30"/>
      <c r="B156" s="31"/>
      <c r="C156" s="226" t="s">
        <v>523</v>
      </c>
      <c r="D156" s="226" t="s">
        <v>232</v>
      </c>
      <c r="E156" s="227" t="s">
        <v>771</v>
      </c>
      <c r="F156" s="228" t="s">
        <v>772</v>
      </c>
      <c r="G156" s="229" t="s">
        <v>222</v>
      </c>
      <c r="H156" s="230">
        <v>1</v>
      </c>
      <c r="I156" s="231"/>
      <c r="J156" s="232"/>
      <c r="K156" s="233">
        <f>ROUND(P156*H156,2)</f>
        <v>0</v>
      </c>
      <c r="L156" s="228" t="s">
        <v>223</v>
      </c>
      <c r="M156" s="234"/>
      <c r="N156" s="235" t="s">
        <v>1</v>
      </c>
      <c r="O156" s="216" t="s">
        <v>41</v>
      </c>
      <c r="P156" s="217">
        <f>I156+J156</f>
        <v>0</v>
      </c>
      <c r="Q156" s="217">
        <f>ROUND(I156*H156,2)</f>
        <v>0</v>
      </c>
      <c r="R156" s="217">
        <f>ROUND(J156*H156,2)</f>
        <v>0</v>
      </c>
      <c r="S156" s="66"/>
      <c r="T156" s="218">
        <f>S156*H156</f>
        <v>0</v>
      </c>
      <c r="U156" s="218">
        <v>0</v>
      </c>
      <c r="V156" s="218">
        <f>U156*H156</f>
        <v>0</v>
      </c>
      <c r="W156" s="218">
        <v>0</v>
      </c>
      <c r="X156" s="218">
        <f>W156*H156</f>
        <v>0</v>
      </c>
      <c r="Y156" s="219" t="s">
        <v>1</v>
      </c>
      <c r="Z156" s="30"/>
      <c r="AA156" s="30"/>
      <c r="AB156" s="30"/>
      <c r="AC156" s="30"/>
      <c r="AD156" s="30"/>
      <c r="AE156" s="30"/>
      <c r="AR156" s="220" t="s">
        <v>502</v>
      </c>
      <c r="AT156" s="220" t="s">
        <v>232</v>
      </c>
      <c r="AU156" s="220" t="s">
        <v>88</v>
      </c>
      <c r="AY156" s="14" t="s">
        <v>218</v>
      </c>
      <c r="BE156" s="221">
        <f>IF(O156="základní",K156,0)</f>
        <v>0</v>
      </c>
      <c r="BF156" s="221">
        <f>IF(O156="snížená",K156,0)</f>
        <v>0</v>
      </c>
      <c r="BG156" s="221">
        <f>IF(O156="zákl. přenesená",K156,0)</f>
        <v>0</v>
      </c>
      <c r="BH156" s="221">
        <f>IF(O156="sníž. přenesená",K156,0)</f>
        <v>0</v>
      </c>
      <c r="BI156" s="221">
        <f>IF(O156="nulová",K156,0)</f>
        <v>0</v>
      </c>
      <c r="BJ156" s="14" t="s">
        <v>86</v>
      </c>
      <c r="BK156" s="221">
        <f>ROUND(P156*H156,2)</f>
        <v>0</v>
      </c>
      <c r="BL156" s="14" t="s">
        <v>502</v>
      </c>
      <c r="BM156" s="220" t="s">
        <v>890</v>
      </c>
    </row>
    <row r="157" spans="1:65" s="2" customFormat="1" ht="19.5">
      <c r="A157" s="30"/>
      <c r="B157" s="31"/>
      <c r="C157" s="32"/>
      <c r="D157" s="222" t="s">
        <v>226</v>
      </c>
      <c r="E157" s="32"/>
      <c r="F157" s="223" t="s">
        <v>772</v>
      </c>
      <c r="G157" s="32"/>
      <c r="H157" s="32"/>
      <c r="I157" s="120"/>
      <c r="J157" s="120"/>
      <c r="K157" s="32"/>
      <c r="L157" s="32"/>
      <c r="M157" s="35"/>
      <c r="N157" s="224"/>
      <c r="O157" s="225"/>
      <c r="P157" s="66"/>
      <c r="Q157" s="66"/>
      <c r="R157" s="66"/>
      <c r="S157" s="66"/>
      <c r="T157" s="66"/>
      <c r="U157" s="66"/>
      <c r="V157" s="66"/>
      <c r="W157" s="66"/>
      <c r="X157" s="66"/>
      <c r="Y157" s="67"/>
      <c r="Z157" s="30"/>
      <c r="AA157" s="30"/>
      <c r="AB157" s="30"/>
      <c r="AC157" s="30"/>
      <c r="AD157" s="30"/>
      <c r="AE157" s="30"/>
      <c r="AT157" s="14" t="s">
        <v>226</v>
      </c>
      <c r="AU157" s="14" t="s">
        <v>88</v>
      </c>
    </row>
    <row r="158" spans="1:65" s="2" customFormat="1" ht="21.75" customHeight="1">
      <c r="A158" s="30"/>
      <c r="B158" s="31"/>
      <c r="C158" s="226" t="s">
        <v>528</v>
      </c>
      <c r="D158" s="226" t="s">
        <v>232</v>
      </c>
      <c r="E158" s="227" t="s">
        <v>774</v>
      </c>
      <c r="F158" s="228" t="s">
        <v>775</v>
      </c>
      <c r="G158" s="229" t="s">
        <v>222</v>
      </c>
      <c r="H158" s="230">
        <v>1</v>
      </c>
      <c r="I158" s="231"/>
      <c r="J158" s="232"/>
      <c r="K158" s="233">
        <f>ROUND(P158*H158,2)</f>
        <v>0</v>
      </c>
      <c r="L158" s="228" t="s">
        <v>223</v>
      </c>
      <c r="M158" s="234"/>
      <c r="N158" s="235" t="s">
        <v>1</v>
      </c>
      <c r="O158" s="216" t="s">
        <v>41</v>
      </c>
      <c r="P158" s="217">
        <f>I158+J158</f>
        <v>0</v>
      </c>
      <c r="Q158" s="217">
        <f>ROUND(I158*H158,2)</f>
        <v>0</v>
      </c>
      <c r="R158" s="217">
        <f>ROUND(J158*H158,2)</f>
        <v>0</v>
      </c>
      <c r="S158" s="66"/>
      <c r="T158" s="218">
        <f>S158*H158</f>
        <v>0</v>
      </c>
      <c r="U158" s="218">
        <v>0</v>
      </c>
      <c r="V158" s="218">
        <f>U158*H158</f>
        <v>0</v>
      </c>
      <c r="W158" s="218">
        <v>0</v>
      </c>
      <c r="X158" s="218">
        <f>W158*H158</f>
        <v>0</v>
      </c>
      <c r="Y158" s="219" t="s">
        <v>1</v>
      </c>
      <c r="Z158" s="30"/>
      <c r="AA158" s="30"/>
      <c r="AB158" s="30"/>
      <c r="AC158" s="30"/>
      <c r="AD158" s="30"/>
      <c r="AE158" s="30"/>
      <c r="AR158" s="220" t="s">
        <v>502</v>
      </c>
      <c r="AT158" s="220" t="s">
        <v>232</v>
      </c>
      <c r="AU158" s="220" t="s">
        <v>88</v>
      </c>
      <c r="AY158" s="14" t="s">
        <v>218</v>
      </c>
      <c r="BE158" s="221">
        <f>IF(O158="základní",K158,0)</f>
        <v>0</v>
      </c>
      <c r="BF158" s="221">
        <f>IF(O158="snížená",K158,0)</f>
        <v>0</v>
      </c>
      <c r="BG158" s="221">
        <f>IF(O158="zákl. přenesená",K158,0)</f>
        <v>0</v>
      </c>
      <c r="BH158" s="221">
        <f>IF(O158="sníž. přenesená",K158,0)</f>
        <v>0</v>
      </c>
      <c r="BI158" s="221">
        <f>IF(O158="nulová",K158,0)</f>
        <v>0</v>
      </c>
      <c r="BJ158" s="14" t="s">
        <v>86</v>
      </c>
      <c r="BK158" s="221">
        <f>ROUND(P158*H158,2)</f>
        <v>0</v>
      </c>
      <c r="BL158" s="14" t="s">
        <v>502</v>
      </c>
      <c r="BM158" s="220" t="s">
        <v>891</v>
      </c>
    </row>
    <row r="159" spans="1:65" s="2" customFormat="1" ht="19.5">
      <c r="A159" s="30"/>
      <c r="B159" s="31"/>
      <c r="C159" s="32"/>
      <c r="D159" s="222" t="s">
        <v>226</v>
      </c>
      <c r="E159" s="32"/>
      <c r="F159" s="223" t="s">
        <v>775</v>
      </c>
      <c r="G159" s="32"/>
      <c r="H159" s="32"/>
      <c r="I159" s="120"/>
      <c r="J159" s="120"/>
      <c r="K159" s="32"/>
      <c r="L159" s="32"/>
      <c r="M159" s="35"/>
      <c r="N159" s="224"/>
      <c r="O159" s="225"/>
      <c r="P159" s="66"/>
      <c r="Q159" s="66"/>
      <c r="R159" s="66"/>
      <c r="S159" s="66"/>
      <c r="T159" s="66"/>
      <c r="U159" s="66"/>
      <c r="V159" s="66"/>
      <c r="W159" s="66"/>
      <c r="X159" s="66"/>
      <c r="Y159" s="67"/>
      <c r="Z159" s="30"/>
      <c r="AA159" s="30"/>
      <c r="AB159" s="30"/>
      <c r="AC159" s="30"/>
      <c r="AD159" s="30"/>
      <c r="AE159" s="30"/>
      <c r="AT159" s="14" t="s">
        <v>226</v>
      </c>
      <c r="AU159" s="14" t="s">
        <v>88</v>
      </c>
    </row>
    <row r="160" spans="1:65" s="2" customFormat="1" ht="44.25" customHeight="1">
      <c r="A160" s="30"/>
      <c r="B160" s="31"/>
      <c r="C160" s="226" t="s">
        <v>534</v>
      </c>
      <c r="D160" s="226" t="s">
        <v>232</v>
      </c>
      <c r="E160" s="227" t="s">
        <v>892</v>
      </c>
      <c r="F160" s="228" t="s">
        <v>893</v>
      </c>
      <c r="G160" s="229" t="s">
        <v>222</v>
      </c>
      <c r="H160" s="230">
        <v>1</v>
      </c>
      <c r="I160" s="231"/>
      <c r="J160" s="232"/>
      <c r="K160" s="233">
        <f>ROUND(P160*H160,2)</f>
        <v>0</v>
      </c>
      <c r="L160" s="228" t="s">
        <v>223</v>
      </c>
      <c r="M160" s="234"/>
      <c r="N160" s="235" t="s">
        <v>1</v>
      </c>
      <c r="O160" s="216" t="s">
        <v>41</v>
      </c>
      <c r="P160" s="217">
        <f>I160+J160</f>
        <v>0</v>
      </c>
      <c r="Q160" s="217">
        <f>ROUND(I160*H160,2)</f>
        <v>0</v>
      </c>
      <c r="R160" s="217">
        <f>ROUND(J160*H160,2)</f>
        <v>0</v>
      </c>
      <c r="S160" s="66"/>
      <c r="T160" s="218">
        <f>S160*H160</f>
        <v>0</v>
      </c>
      <c r="U160" s="218">
        <v>0</v>
      </c>
      <c r="V160" s="218">
        <f>U160*H160</f>
        <v>0</v>
      </c>
      <c r="W160" s="218">
        <v>0</v>
      </c>
      <c r="X160" s="218">
        <f>W160*H160</f>
        <v>0</v>
      </c>
      <c r="Y160" s="219" t="s">
        <v>1</v>
      </c>
      <c r="Z160" s="30"/>
      <c r="AA160" s="30"/>
      <c r="AB160" s="30"/>
      <c r="AC160" s="30"/>
      <c r="AD160" s="30"/>
      <c r="AE160" s="30"/>
      <c r="AR160" s="220" t="s">
        <v>502</v>
      </c>
      <c r="AT160" s="220" t="s">
        <v>232</v>
      </c>
      <c r="AU160" s="220" t="s">
        <v>88</v>
      </c>
      <c r="AY160" s="14" t="s">
        <v>218</v>
      </c>
      <c r="BE160" s="221">
        <f>IF(O160="základní",K160,0)</f>
        <v>0</v>
      </c>
      <c r="BF160" s="221">
        <f>IF(O160="snížená",K160,0)</f>
        <v>0</v>
      </c>
      <c r="BG160" s="221">
        <f>IF(O160="zákl. přenesená",K160,0)</f>
        <v>0</v>
      </c>
      <c r="BH160" s="221">
        <f>IF(O160="sníž. přenesená",K160,0)</f>
        <v>0</v>
      </c>
      <c r="BI160" s="221">
        <f>IF(O160="nulová",K160,0)</f>
        <v>0</v>
      </c>
      <c r="BJ160" s="14" t="s">
        <v>86</v>
      </c>
      <c r="BK160" s="221">
        <f>ROUND(P160*H160,2)</f>
        <v>0</v>
      </c>
      <c r="BL160" s="14" t="s">
        <v>502</v>
      </c>
      <c r="BM160" s="220" t="s">
        <v>894</v>
      </c>
    </row>
    <row r="161" spans="1:65" s="2" customFormat="1" ht="29.25">
      <c r="A161" s="30"/>
      <c r="B161" s="31"/>
      <c r="C161" s="32"/>
      <c r="D161" s="222" t="s">
        <v>226</v>
      </c>
      <c r="E161" s="32"/>
      <c r="F161" s="223" t="s">
        <v>893</v>
      </c>
      <c r="G161" s="32"/>
      <c r="H161" s="32"/>
      <c r="I161" s="120"/>
      <c r="J161" s="120"/>
      <c r="K161" s="32"/>
      <c r="L161" s="32"/>
      <c r="M161" s="35"/>
      <c r="N161" s="224"/>
      <c r="O161" s="225"/>
      <c r="P161" s="66"/>
      <c r="Q161" s="66"/>
      <c r="R161" s="66"/>
      <c r="S161" s="66"/>
      <c r="T161" s="66"/>
      <c r="U161" s="66"/>
      <c r="V161" s="66"/>
      <c r="W161" s="66"/>
      <c r="X161" s="66"/>
      <c r="Y161" s="67"/>
      <c r="Z161" s="30"/>
      <c r="AA161" s="30"/>
      <c r="AB161" s="30"/>
      <c r="AC161" s="30"/>
      <c r="AD161" s="30"/>
      <c r="AE161" s="30"/>
      <c r="AT161" s="14" t="s">
        <v>226</v>
      </c>
      <c r="AU161" s="14" t="s">
        <v>88</v>
      </c>
    </row>
    <row r="162" spans="1:65" s="2" customFormat="1" ht="21.75" customHeight="1">
      <c r="A162" s="30"/>
      <c r="B162" s="31"/>
      <c r="C162" s="226" t="s">
        <v>537</v>
      </c>
      <c r="D162" s="226" t="s">
        <v>232</v>
      </c>
      <c r="E162" s="227" t="s">
        <v>777</v>
      </c>
      <c r="F162" s="228" t="s">
        <v>778</v>
      </c>
      <c r="G162" s="229" t="s">
        <v>222</v>
      </c>
      <c r="H162" s="230">
        <v>8</v>
      </c>
      <c r="I162" s="231"/>
      <c r="J162" s="232"/>
      <c r="K162" s="233">
        <f>ROUND(P162*H162,2)</f>
        <v>0</v>
      </c>
      <c r="L162" s="228" t="s">
        <v>223</v>
      </c>
      <c r="M162" s="234"/>
      <c r="N162" s="235" t="s">
        <v>1</v>
      </c>
      <c r="O162" s="216" t="s">
        <v>41</v>
      </c>
      <c r="P162" s="217">
        <f>I162+J162</f>
        <v>0</v>
      </c>
      <c r="Q162" s="217">
        <f>ROUND(I162*H162,2)</f>
        <v>0</v>
      </c>
      <c r="R162" s="217">
        <f>ROUND(J162*H162,2)</f>
        <v>0</v>
      </c>
      <c r="S162" s="66"/>
      <c r="T162" s="218">
        <f>S162*H162</f>
        <v>0</v>
      </c>
      <c r="U162" s="218">
        <v>0</v>
      </c>
      <c r="V162" s="218">
        <f>U162*H162</f>
        <v>0</v>
      </c>
      <c r="W162" s="218">
        <v>0</v>
      </c>
      <c r="X162" s="218">
        <f>W162*H162</f>
        <v>0</v>
      </c>
      <c r="Y162" s="219" t="s">
        <v>1</v>
      </c>
      <c r="Z162" s="30"/>
      <c r="AA162" s="30"/>
      <c r="AB162" s="30"/>
      <c r="AC162" s="30"/>
      <c r="AD162" s="30"/>
      <c r="AE162" s="30"/>
      <c r="AR162" s="220" t="s">
        <v>502</v>
      </c>
      <c r="AT162" s="220" t="s">
        <v>232</v>
      </c>
      <c r="AU162" s="220" t="s">
        <v>88</v>
      </c>
      <c r="AY162" s="14" t="s">
        <v>218</v>
      </c>
      <c r="BE162" s="221">
        <f>IF(O162="základní",K162,0)</f>
        <v>0</v>
      </c>
      <c r="BF162" s="221">
        <f>IF(O162="snížená",K162,0)</f>
        <v>0</v>
      </c>
      <c r="BG162" s="221">
        <f>IF(O162="zákl. přenesená",K162,0)</f>
        <v>0</v>
      </c>
      <c r="BH162" s="221">
        <f>IF(O162="sníž. přenesená",K162,0)</f>
        <v>0</v>
      </c>
      <c r="BI162" s="221">
        <f>IF(O162="nulová",K162,0)</f>
        <v>0</v>
      </c>
      <c r="BJ162" s="14" t="s">
        <v>86</v>
      </c>
      <c r="BK162" s="221">
        <f>ROUND(P162*H162,2)</f>
        <v>0</v>
      </c>
      <c r="BL162" s="14" t="s">
        <v>502</v>
      </c>
      <c r="BM162" s="220" t="s">
        <v>895</v>
      </c>
    </row>
    <row r="163" spans="1:65" s="2" customFormat="1" ht="19.5">
      <c r="A163" s="30"/>
      <c r="B163" s="31"/>
      <c r="C163" s="32"/>
      <c r="D163" s="222" t="s">
        <v>226</v>
      </c>
      <c r="E163" s="32"/>
      <c r="F163" s="223" t="s">
        <v>778</v>
      </c>
      <c r="G163" s="32"/>
      <c r="H163" s="32"/>
      <c r="I163" s="120"/>
      <c r="J163" s="120"/>
      <c r="K163" s="32"/>
      <c r="L163" s="32"/>
      <c r="M163" s="35"/>
      <c r="N163" s="224"/>
      <c r="O163" s="225"/>
      <c r="P163" s="66"/>
      <c r="Q163" s="66"/>
      <c r="R163" s="66"/>
      <c r="S163" s="66"/>
      <c r="T163" s="66"/>
      <c r="U163" s="66"/>
      <c r="V163" s="66"/>
      <c r="W163" s="66"/>
      <c r="X163" s="66"/>
      <c r="Y163" s="67"/>
      <c r="Z163" s="30"/>
      <c r="AA163" s="30"/>
      <c r="AB163" s="30"/>
      <c r="AC163" s="30"/>
      <c r="AD163" s="30"/>
      <c r="AE163" s="30"/>
      <c r="AT163" s="14" t="s">
        <v>226</v>
      </c>
      <c r="AU163" s="14" t="s">
        <v>88</v>
      </c>
    </row>
    <row r="164" spans="1:65" s="2" customFormat="1" ht="21.75" customHeight="1">
      <c r="A164" s="30"/>
      <c r="B164" s="31"/>
      <c r="C164" s="226" t="s">
        <v>540</v>
      </c>
      <c r="D164" s="226" t="s">
        <v>232</v>
      </c>
      <c r="E164" s="227" t="s">
        <v>780</v>
      </c>
      <c r="F164" s="228" t="s">
        <v>781</v>
      </c>
      <c r="G164" s="229" t="s">
        <v>486</v>
      </c>
      <c r="H164" s="230">
        <v>25</v>
      </c>
      <c r="I164" s="231"/>
      <c r="J164" s="232"/>
      <c r="K164" s="233">
        <f>ROUND(P164*H164,2)</f>
        <v>0</v>
      </c>
      <c r="L164" s="228" t="s">
        <v>223</v>
      </c>
      <c r="M164" s="234"/>
      <c r="N164" s="235" t="s">
        <v>1</v>
      </c>
      <c r="O164" s="216" t="s">
        <v>41</v>
      </c>
      <c r="P164" s="217">
        <f>I164+J164</f>
        <v>0</v>
      </c>
      <c r="Q164" s="217">
        <f>ROUND(I164*H164,2)</f>
        <v>0</v>
      </c>
      <c r="R164" s="217">
        <f>ROUND(J164*H164,2)</f>
        <v>0</v>
      </c>
      <c r="S164" s="66"/>
      <c r="T164" s="218">
        <f>S164*H164</f>
        <v>0</v>
      </c>
      <c r="U164" s="218">
        <v>0</v>
      </c>
      <c r="V164" s="218">
        <f>U164*H164</f>
        <v>0</v>
      </c>
      <c r="W164" s="218">
        <v>0</v>
      </c>
      <c r="X164" s="218">
        <f>W164*H164</f>
        <v>0</v>
      </c>
      <c r="Y164" s="219" t="s">
        <v>1</v>
      </c>
      <c r="Z164" s="30"/>
      <c r="AA164" s="30"/>
      <c r="AB164" s="30"/>
      <c r="AC164" s="30"/>
      <c r="AD164" s="30"/>
      <c r="AE164" s="30"/>
      <c r="AR164" s="220" t="s">
        <v>502</v>
      </c>
      <c r="AT164" s="220" t="s">
        <v>232</v>
      </c>
      <c r="AU164" s="220" t="s">
        <v>88</v>
      </c>
      <c r="AY164" s="14" t="s">
        <v>218</v>
      </c>
      <c r="BE164" s="221">
        <f>IF(O164="základní",K164,0)</f>
        <v>0</v>
      </c>
      <c r="BF164" s="221">
        <f>IF(O164="snížená",K164,0)</f>
        <v>0</v>
      </c>
      <c r="BG164" s="221">
        <f>IF(O164="zákl. přenesená",K164,0)</f>
        <v>0</v>
      </c>
      <c r="BH164" s="221">
        <f>IF(O164="sníž. přenesená",K164,0)</f>
        <v>0</v>
      </c>
      <c r="BI164" s="221">
        <f>IF(O164="nulová",K164,0)</f>
        <v>0</v>
      </c>
      <c r="BJ164" s="14" t="s">
        <v>86</v>
      </c>
      <c r="BK164" s="221">
        <f>ROUND(P164*H164,2)</f>
        <v>0</v>
      </c>
      <c r="BL164" s="14" t="s">
        <v>502</v>
      </c>
      <c r="BM164" s="220" t="s">
        <v>896</v>
      </c>
    </row>
    <row r="165" spans="1:65" s="2" customFormat="1" ht="19.5">
      <c r="A165" s="30"/>
      <c r="B165" s="31"/>
      <c r="C165" s="32"/>
      <c r="D165" s="222" t="s">
        <v>226</v>
      </c>
      <c r="E165" s="32"/>
      <c r="F165" s="223" t="s">
        <v>781</v>
      </c>
      <c r="G165" s="32"/>
      <c r="H165" s="32"/>
      <c r="I165" s="120"/>
      <c r="J165" s="120"/>
      <c r="K165" s="32"/>
      <c r="L165" s="32"/>
      <c r="M165" s="35"/>
      <c r="N165" s="224"/>
      <c r="O165" s="225"/>
      <c r="P165" s="66"/>
      <c r="Q165" s="66"/>
      <c r="R165" s="66"/>
      <c r="S165" s="66"/>
      <c r="T165" s="66"/>
      <c r="U165" s="66"/>
      <c r="V165" s="66"/>
      <c r="W165" s="66"/>
      <c r="X165" s="66"/>
      <c r="Y165" s="67"/>
      <c r="Z165" s="30"/>
      <c r="AA165" s="30"/>
      <c r="AB165" s="30"/>
      <c r="AC165" s="30"/>
      <c r="AD165" s="30"/>
      <c r="AE165" s="30"/>
      <c r="AT165" s="14" t="s">
        <v>226</v>
      </c>
      <c r="AU165" s="14" t="s">
        <v>88</v>
      </c>
    </row>
    <row r="166" spans="1:65" s="12" customFormat="1" ht="25.9" customHeight="1">
      <c r="B166" s="193"/>
      <c r="C166" s="194"/>
      <c r="D166" s="195" t="s">
        <v>77</v>
      </c>
      <c r="E166" s="196" t="s">
        <v>276</v>
      </c>
      <c r="F166" s="196" t="s">
        <v>277</v>
      </c>
      <c r="G166" s="194"/>
      <c r="H166" s="194"/>
      <c r="I166" s="197"/>
      <c r="J166" s="197"/>
      <c r="K166" s="198">
        <f>BK166</f>
        <v>0</v>
      </c>
      <c r="L166" s="194"/>
      <c r="M166" s="199"/>
      <c r="N166" s="200"/>
      <c r="O166" s="201"/>
      <c r="P166" s="201"/>
      <c r="Q166" s="202">
        <f>SUM(Q167:Q183)</f>
        <v>0</v>
      </c>
      <c r="R166" s="202">
        <f>SUM(R167:R183)</f>
        <v>0</v>
      </c>
      <c r="S166" s="201"/>
      <c r="T166" s="203">
        <f>SUM(T167:T183)</f>
        <v>0</v>
      </c>
      <c r="U166" s="201"/>
      <c r="V166" s="203">
        <f>SUM(V167:V183)</f>
        <v>0</v>
      </c>
      <c r="W166" s="201"/>
      <c r="X166" s="203">
        <f>SUM(X167:X183)</f>
        <v>0</v>
      </c>
      <c r="Y166" s="204"/>
      <c r="AR166" s="205" t="s">
        <v>224</v>
      </c>
      <c r="AT166" s="206" t="s">
        <v>77</v>
      </c>
      <c r="AU166" s="206" t="s">
        <v>78</v>
      </c>
      <c r="AY166" s="205" t="s">
        <v>218</v>
      </c>
      <c r="BK166" s="207">
        <f>SUM(BK167:BK183)</f>
        <v>0</v>
      </c>
    </row>
    <row r="167" spans="1:65" s="2" customFormat="1" ht="33" customHeight="1">
      <c r="A167" s="30"/>
      <c r="B167" s="31"/>
      <c r="C167" s="208" t="s">
        <v>8</v>
      </c>
      <c r="D167" s="208" t="s">
        <v>219</v>
      </c>
      <c r="E167" s="209" t="s">
        <v>897</v>
      </c>
      <c r="F167" s="210" t="s">
        <v>898</v>
      </c>
      <c r="G167" s="211" t="s">
        <v>222</v>
      </c>
      <c r="H167" s="212">
        <v>1</v>
      </c>
      <c r="I167" s="213"/>
      <c r="J167" s="213"/>
      <c r="K167" s="214">
        <f>ROUND(P167*H167,2)</f>
        <v>0</v>
      </c>
      <c r="L167" s="210" t="s">
        <v>223</v>
      </c>
      <c r="M167" s="35"/>
      <c r="N167" s="215" t="s">
        <v>1</v>
      </c>
      <c r="O167" s="216" t="s">
        <v>41</v>
      </c>
      <c r="P167" s="217">
        <f>I167+J167</f>
        <v>0</v>
      </c>
      <c r="Q167" s="217">
        <f>ROUND(I167*H167,2)</f>
        <v>0</v>
      </c>
      <c r="R167" s="217">
        <f>ROUND(J167*H167,2)</f>
        <v>0</v>
      </c>
      <c r="S167" s="66"/>
      <c r="T167" s="218">
        <f>S167*H167</f>
        <v>0</v>
      </c>
      <c r="U167" s="218">
        <v>0</v>
      </c>
      <c r="V167" s="218">
        <f>U167*H167</f>
        <v>0</v>
      </c>
      <c r="W167" s="218">
        <v>0</v>
      </c>
      <c r="X167" s="218">
        <f>W167*H167</f>
        <v>0</v>
      </c>
      <c r="Y167" s="219" t="s">
        <v>1</v>
      </c>
      <c r="Z167" s="30"/>
      <c r="AA167" s="30"/>
      <c r="AB167" s="30"/>
      <c r="AC167" s="30"/>
      <c r="AD167" s="30"/>
      <c r="AE167" s="30"/>
      <c r="AR167" s="220" t="s">
        <v>281</v>
      </c>
      <c r="AT167" s="220" t="s">
        <v>219</v>
      </c>
      <c r="AU167" s="220" t="s">
        <v>86</v>
      </c>
      <c r="AY167" s="14" t="s">
        <v>218</v>
      </c>
      <c r="BE167" s="221">
        <f>IF(O167="základní",K167,0)</f>
        <v>0</v>
      </c>
      <c r="BF167" s="221">
        <f>IF(O167="snížená",K167,0)</f>
        <v>0</v>
      </c>
      <c r="BG167" s="221">
        <f>IF(O167="zákl. přenesená",K167,0)</f>
        <v>0</v>
      </c>
      <c r="BH167" s="221">
        <f>IF(O167="sníž. přenesená",K167,0)</f>
        <v>0</v>
      </c>
      <c r="BI167" s="221">
        <f>IF(O167="nulová",K167,0)</f>
        <v>0</v>
      </c>
      <c r="BJ167" s="14" t="s">
        <v>86</v>
      </c>
      <c r="BK167" s="221">
        <f>ROUND(P167*H167,2)</f>
        <v>0</v>
      </c>
      <c r="BL167" s="14" t="s">
        <v>281</v>
      </c>
      <c r="BM167" s="220" t="s">
        <v>899</v>
      </c>
    </row>
    <row r="168" spans="1:65" s="2" customFormat="1" ht="48.75">
      <c r="A168" s="30"/>
      <c r="B168" s="31"/>
      <c r="C168" s="32"/>
      <c r="D168" s="222" t="s">
        <v>226</v>
      </c>
      <c r="E168" s="32"/>
      <c r="F168" s="223" t="s">
        <v>900</v>
      </c>
      <c r="G168" s="32"/>
      <c r="H168" s="32"/>
      <c r="I168" s="120"/>
      <c r="J168" s="120"/>
      <c r="K168" s="32"/>
      <c r="L168" s="32"/>
      <c r="M168" s="35"/>
      <c r="N168" s="224"/>
      <c r="O168" s="225"/>
      <c r="P168" s="66"/>
      <c r="Q168" s="66"/>
      <c r="R168" s="66"/>
      <c r="S168" s="66"/>
      <c r="T168" s="66"/>
      <c r="U168" s="66"/>
      <c r="V168" s="66"/>
      <c r="W168" s="66"/>
      <c r="X168" s="66"/>
      <c r="Y168" s="67"/>
      <c r="Z168" s="30"/>
      <c r="AA168" s="30"/>
      <c r="AB168" s="30"/>
      <c r="AC168" s="30"/>
      <c r="AD168" s="30"/>
      <c r="AE168" s="30"/>
      <c r="AT168" s="14" t="s">
        <v>226</v>
      </c>
      <c r="AU168" s="14" t="s">
        <v>86</v>
      </c>
    </row>
    <row r="169" spans="1:65" s="2" customFormat="1" ht="21.75" customHeight="1">
      <c r="A169" s="30"/>
      <c r="B169" s="31"/>
      <c r="C169" s="208" t="s">
        <v>549</v>
      </c>
      <c r="D169" s="208" t="s">
        <v>219</v>
      </c>
      <c r="E169" s="209" t="s">
        <v>901</v>
      </c>
      <c r="F169" s="210" t="s">
        <v>240</v>
      </c>
      <c r="G169" s="211" t="s">
        <v>222</v>
      </c>
      <c r="H169" s="212">
        <v>1</v>
      </c>
      <c r="I169" s="213"/>
      <c r="J169" s="213"/>
      <c r="K169" s="214">
        <f>ROUND(P169*H169,2)</f>
        <v>0</v>
      </c>
      <c r="L169" s="210" t="s">
        <v>223</v>
      </c>
      <c r="M169" s="35"/>
      <c r="N169" s="215" t="s">
        <v>1</v>
      </c>
      <c r="O169" s="216" t="s">
        <v>41</v>
      </c>
      <c r="P169" s="217">
        <f>I169+J169</f>
        <v>0</v>
      </c>
      <c r="Q169" s="217">
        <f>ROUND(I169*H169,2)</f>
        <v>0</v>
      </c>
      <c r="R169" s="217">
        <f>ROUND(J169*H169,2)</f>
        <v>0</v>
      </c>
      <c r="S169" s="66"/>
      <c r="T169" s="218">
        <f>S169*H169</f>
        <v>0</v>
      </c>
      <c r="U169" s="218">
        <v>0</v>
      </c>
      <c r="V169" s="218">
        <f>U169*H169</f>
        <v>0</v>
      </c>
      <c r="W169" s="218">
        <v>0</v>
      </c>
      <c r="X169" s="218">
        <f>W169*H169</f>
        <v>0</v>
      </c>
      <c r="Y169" s="219" t="s">
        <v>1</v>
      </c>
      <c r="Z169" s="30"/>
      <c r="AA169" s="30"/>
      <c r="AB169" s="30"/>
      <c r="AC169" s="30"/>
      <c r="AD169" s="30"/>
      <c r="AE169" s="30"/>
      <c r="AR169" s="220" t="s">
        <v>281</v>
      </c>
      <c r="AT169" s="220" t="s">
        <v>219</v>
      </c>
      <c r="AU169" s="220" t="s">
        <v>86</v>
      </c>
      <c r="AY169" s="14" t="s">
        <v>218</v>
      </c>
      <c r="BE169" s="221">
        <f>IF(O169="základní",K169,0)</f>
        <v>0</v>
      </c>
      <c r="BF169" s="221">
        <f>IF(O169="snížená",K169,0)</f>
        <v>0</v>
      </c>
      <c r="BG169" s="221">
        <f>IF(O169="zákl. přenesená",K169,0)</f>
        <v>0</v>
      </c>
      <c r="BH169" s="221">
        <f>IF(O169="sníž. přenesená",K169,0)</f>
        <v>0</v>
      </c>
      <c r="BI169" s="221">
        <f>IF(O169="nulová",K169,0)</f>
        <v>0</v>
      </c>
      <c r="BJ169" s="14" t="s">
        <v>86</v>
      </c>
      <c r="BK169" s="221">
        <f>ROUND(P169*H169,2)</f>
        <v>0</v>
      </c>
      <c r="BL169" s="14" t="s">
        <v>281</v>
      </c>
      <c r="BM169" s="220" t="s">
        <v>902</v>
      </c>
    </row>
    <row r="170" spans="1:65" s="2" customFormat="1" ht="58.5">
      <c r="A170" s="30"/>
      <c r="B170" s="31"/>
      <c r="C170" s="32"/>
      <c r="D170" s="222" t="s">
        <v>226</v>
      </c>
      <c r="E170" s="32"/>
      <c r="F170" s="223" t="s">
        <v>242</v>
      </c>
      <c r="G170" s="32"/>
      <c r="H170" s="32"/>
      <c r="I170" s="120"/>
      <c r="J170" s="120"/>
      <c r="K170" s="32"/>
      <c r="L170" s="32"/>
      <c r="M170" s="35"/>
      <c r="N170" s="224"/>
      <c r="O170" s="225"/>
      <c r="P170" s="66"/>
      <c r="Q170" s="66"/>
      <c r="R170" s="66"/>
      <c r="S170" s="66"/>
      <c r="T170" s="66"/>
      <c r="U170" s="66"/>
      <c r="V170" s="66"/>
      <c r="W170" s="66"/>
      <c r="X170" s="66"/>
      <c r="Y170" s="67"/>
      <c r="Z170" s="30"/>
      <c r="AA170" s="30"/>
      <c r="AB170" s="30"/>
      <c r="AC170" s="30"/>
      <c r="AD170" s="30"/>
      <c r="AE170" s="30"/>
      <c r="AT170" s="14" t="s">
        <v>226</v>
      </c>
      <c r="AU170" s="14" t="s">
        <v>86</v>
      </c>
    </row>
    <row r="171" spans="1:65" s="2" customFormat="1" ht="44.25" customHeight="1">
      <c r="A171" s="30"/>
      <c r="B171" s="31"/>
      <c r="C171" s="208" t="s">
        <v>554</v>
      </c>
      <c r="D171" s="208" t="s">
        <v>219</v>
      </c>
      <c r="E171" s="209" t="s">
        <v>903</v>
      </c>
      <c r="F171" s="210" t="s">
        <v>904</v>
      </c>
      <c r="G171" s="211" t="s">
        <v>222</v>
      </c>
      <c r="H171" s="212">
        <v>1</v>
      </c>
      <c r="I171" s="213"/>
      <c r="J171" s="213"/>
      <c r="K171" s="214">
        <f>ROUND(P171*H171,2)</f>
        <v>0</v>
      </c>
      <c r="L171" s="210" t="s">
        <v>223</v>
      </c>
      <c r="M171" s="35"/>
      <c r="N171" s="215" t="s">
        <v>1</v>
      </c>
      <c r="O171" s="216" t="s">
        <v>41</v>
      </c>
      <c r="P171" s="217">
        <f>I171+J171</f>
        <v>0</v>
      </c>
      <c r="Q171" s="217">
        <f>ROUND(I171*H171,2)</f>
        <v>0</v>
      </c>
      <c r="R171" s="217">
        <f>ROUND(J171*H171,2)</f>
        <v>0</v>
      </c>
      <c r="S171" s="66"/>
      <c r="T171" s="218">
        <f>S171*H171</f>
        <v>0</v>
      </c>
      <c r="U171" s="218">
        <v>0</v>
      </c>
      <c r="V171" s="218">
        <f>U171*H171</f>
        <v>0</v>
      </c>
      <c r="W171" s="218">
        <v>0</v>
      </c>
      <c r="X171" s="218">
        <f>W171*H171</f>
        <v>0</v>
      </c>
      <c r="Y171" s="219" t="s">
        <v>1</v>
      </c>
      <c r="Z171" s="30"/>
      <c r="AA171" s="30"/>
      <c r="AB171" s="30"/>
      <c r="AC171" s="30"/>
      <c r="AD171" s="30"/>
      <c r="AE171" s="30"/>
      <c r="AR171" s="220" t="s">
        <v>281</v>
      </c>
      <c r="AT171" s="220" t="s">
        <v>219</v>
      </c>
      <c r="AU171" s="220" t="s">
        <v>86</v>
      </c>
      <c r="AY171" s="14" t="s">
        <v>218</v>
      </c>
      <c r="BE171" s="221">
        <f>IF(O171="základní",K171,0)</f>
        <v>0</v>
      </c>
      <c r="BF171" s="221">
        <f>IF(O171="snížená",K171,0)</f>
        <v>0</v>
      </c>
      <c r="BG171" s="221">
        <f>IF(O171="zákl. přenesená",K171,0)</f>
        <v>0</v>
      </c>
      <c r="BH171" s="221">
        <f>IF(O171="sníž. přenesená",K171,0)</f>
        <v>0</v>
      </c>
      <c r="BI171" s="221">
        <f>IF(O171="nulová",K171,0)</f>
        <v>0</v>
      </c>
      <c r="BJ171" s="14" t="s">
        <v>86</v>
      </c>
      <c r="BK171" s="221">
        <f>ROUND(P171*H171,2)</f>
        <v>0</v>
      </c>
      <c r="BL171" s="14" t="s">
        <v>281</v>
      </c>
      <c r="BM171" s="220" t="s">
        <v>905</v>
      </c>
    </row>
    <row r="172" spans="1:65" s="2" customFormat="1" ht="68.25">
      <c r="A172" s="30"/>
      <c r="B172" s="31"/>
      <c r="C172" s="32"/>
      <c r="D172" s="222" t="s">
        <v>226</v>
      </c>
      <c r="E172" s="32"/>
      <c r="F172" s="223" t="s">
        <v>906</v>
      </c>
      <c r="G172" s="32"/>
      <c r="H172" s="32"/>
      <c r="I172" s="120"/>
      <c r="J172" s="120"/>
      <c r="K172" s="32"/>
      <c r="L172" s="32"/>
      <c r="M172" s="35"/>
      <c r="N172" s="224"/>
      <c r="O172" s="225"/>
      <c r="P172" s="66"/>
      <c r="Q172" s="66"/>
      <c r="R172" s="66"/>
      <c r="S172" s="66"/>
      <c r="T172" s="66"/>
      <c r="U172" s="66"/>
      <c r="V172" s="66"/>
      <c r="W172" s="66"/>
      <c r="X172" s="66"/>
      <c r="Y172" s="67"/>
      <c r="Z172" s="30"/>
      <c r="AA172" s="30"/>
      <c r="AB172" s="30"/>
      <c r="AC172" s="30"/>
      <c r="AD172" s="30"/>
      <c r="AE172" s="30"/>
      <c r="AT172" s="14" t="s">
        <v>226</v>
      </c>
      <c r="AU172" s="14" t="s">
        <v>86</v>
      </c>
    </row>
    <row r="173" spans="1:65" s="2" customFormat="1" ht="21.75" customHeight="1">
      <c r="A173" s="30"/>
      <c r="B173" s="31"/>
      <c r="C173" s="208" t="s">
        <v>559</v>
      </c>
      <c r="D173" s="208" t="s">
        <v>219</v>
      </c>
      <c r="E173" s="209" t="s">
        <v>541</v>
      </c>
      <c r="F173" s="210" t="s">
        <v>542</v>
      </c>
      <c r="G173" s="211" t="s">
        <v>222</v>
      </c>
      <c r="H173" s="212">
        <v>1</v>
      </c>
      <c r="I173" s="213"/>
      <c r="J173" s="213"/>
      <c r="K173" s="214">
        <f>ROUND(P173*H173,2)</f>
        <v>0</v>
      </c>
      <c r="L173" s="210" t="s">
        <v>223</v>
      </c>
      <c r="M173" s="35"/>
      <c r="N173" s="215" t="s">
        <v>1</v>
      </c>
      <c r="O173" s="216" t="s">
        <v>41</v>
      </c>
      <c r="P173" s="217">
        <f>I173+J173</f>
        <v>0</v>
      </c>
      <c r="Q173" s="217">
        <f>ROUND(I173*H173,2)</f>
        <v>0</v>
      </c>
      <c r="R173" s="217">
        <f>ROUND(J173*H173,2)</f>
        <v>0</v>
      </c>
      <c r="S173" s="66"/>
      <c r="T173" s="218">
        <f>S173*H173</f>
        <v>0</v>
      </c>
      <c r="U173" s="218">
        <v>0</v>
      </c>
      <c r="V173" s="218">
        <f>U173*H173</f>
        <v>0</v>
      </c>
      <c r="W173" s="218">
        <v>0</v>
      </c>
      <c r="X173" s="218">
        <f>W173*H173</f>
        <v>0</v>
      </c>
      <c r="Y173" s="219" t="s">
        <v>1</v>
      </c>
      <c r="Z173" s="30"/>
      <c r="AA173" s="30"/>
      <c r="AB173" s="30"/>
      <c r="AC173" s="30"/>
      <c r="AD173" s="30"/>
      <c r="AE173" s="30"/>
      <c r="AR173" s="220" t="s">
        <v>523</v>
      </c>
      <c r="AT173" s="220" t="s">
        <v>219</v>
      </c>
      <c r="AU173" s="220" t="s">
        <v>86</v>
      </c>
      <c r="AY173" s="14" t="s">
        <v>218</v>
      </c>
      <c r="BE173" s="221">
        <f>IF(O173="základní",K173,0)</f>
        <v>0</v>
      </c>
      <c r="BF173" s="221">
        <f>IF(O173="snížená",K173,0)</f>
        <v>0</v>
      </c>
      <c r="BG173" s="221">
        <f>IF(O173="zákl. přenesená",K173,0)</f>
        <v>0</v>
      </c>
      <c r="BH173" s="221">
        <f>IF(O173="sníž. přenesená",K173,0)</f>
        <v>0</v>
      </c>
      <c r="BI173" s="221">
        <f>IF(O173="nulová",K173,0)</f>
        <v>0</v>
      </c>
      <c r="BJ173" s="14" t="s">
        <v>86</v>
      </c>
      <c r="BK173" s="221">
        <f>ROUND(P173*H173,2)</f>
        <v>0</v>
      </c>
      <c r="BL173" s="14" t="s">
        <v>523</v>
      </c>
      <c r="BM173" s="220" t="s">
        <v>907</v>
      </c>
    </row>
    <row r="174" spans="1:65" s="2" customFormat="1" ht="29.25">
      <c r="A174" s="30"/>
      <c r="B174" s="31"/>
      <c r="C174" s="32"/>
      <c r="D174" s="222" t="s">
        <v>226</v>
      </c>
      <c r="E174" s="32"/>
      <c r="F174" s="223" t="s">
        <v>544</v>
      </c>
      <c r="G174" s="32"/>
      <c r="H174" s="32"/>
      <c r="I174" s="120"/>
      <c r="J174" s="120"/>
      <c r="K174" s="32"/>
      <c r="L174" s="32"/>
      <c r="M174" s="35"/>
      <c r="N174" s="224"/>
      <c r="O174" s="225"/>
      <c r="P174" s="66"/>
      <c r="Q174" s="66"/>
      <c r="R174" s="66"/>
      <c r="S174" s="66"/>
      <c r="T174" s="66"/>
      <c r="U174" s="66"/>
      <c r="V174" s="66"/>
      <c r="W174" s="66"/>
      <c r="X174" s="66"/>
      <c r="Y174" s="67"/>
      <c r="Z174" s="30"/>
      <c r="AA174" s="30"/>
      <c r="AB174" s="30"/>
      <c r="AC174" s="30"/>
      <c r="AD174" s="30"/>
      <c r="AE174" s="30"/>
      <c r="AT174" s="14" t="s">
        <v>226</v>
      </c>
      <c r="AU174" s="14" t="s">
        <v>86</v>
      </c>
    </row>
    <row r="175" spans="1:65" s="2" customFormat="1" ht="21.75" customHeight="1">
      <c r="A175" s="30"/>
      <c r="B175" s="31"/>
      <c r="C175" s="208" t="s">
        <v>564</v>
      </c>
      <c r="D175" s="208" t="s">
        <v>219</v>
      </c>
      <c r="E175" s="209" t="s">
        <v>545</v>
      </c>
      <c r="F175" s="210" t="s">
        <v>546</v>
      </c>
      <c r="G175" s="211" t="s">
        <v>518</v>
      </c>
      <c r="H175" s="212">
        <v>8</v>
      </c>
      <c r="I175" s="213"/>
      <c r="J175" s="213"/>
      <c r="K175" s="214">
        <f>ROUND(P175*H175,2)</f>
        <v>0</v>
      </c>
      <c r="L175" s="210" t="s">
        <v>223</v>
      </c>
      <c r="M175" s="35"/>
      <c r="N175" s="215" t="s">
        <v>1</v>
      </c>
      <c r="O175" s="216" t="s">
        <v>41</v>
      </c>
      <c r="P175" s="217">
        <f>I175+J175</f>
        <v>0</v>
      </c>
      <c r="Q175" s="217">
        <f>ROUND(I175*H175,2)</f>
        <v>0</v>
      </c>
      <c r="R175" s="217">
        <f>ROUND(J175*H175,2)</f>
        <v>0</v>
      </c>
      <c r="S175" s="66"/>
      <c r="T175" s="218">
        <f>S175*H175</f>
        <v>0</v>
      </c>
      <c r="U175" s="218">
        <v>0</v>
      </c>
      <c r="V175" s="218">
        <f>U175*H175</f>
        <v>0</v>
      </c>
      <c r="W175" s="218">
        <v>0</v>
      </c>
      <c r="X175" s="218">
        <f>W175*H175</f>
        <v>0</v>
      </c>
      <c r="Y175" s="219" t="s">
        <v>1</v>
      </c>
      <c r="Z175" s="30"/>
      <c r="AA175" s="30"/>
      <c r="AB175" s="30"/>
      <c r="AC175" s="30"/>
      <c r="AD175" s="30"/>
      <c r="AE175" s="30"/>
      <c r="AR175" s="220" t="s">
        <v>281</v>
      </c>
      <c r="AT175" s="220" t="s">
        <v>219</v>
      </c>
      <c r="AU175" s="220" t="s">
        <v>86</v>
      </c>
      <c r="AY175" s="14" t="s">
        <v>218</v>
      </c>
      <c r="BE175" s="221">
        <f>IF(O175="základní",K175,0)</f>
        <v>0</v>
      </c>
      <c r="BF175" s="221">
        <f>IF(O175="snížená",K175,0)</f>
        <v>0</v>
      </c>
      <c r="BG175" s="221">
        <f>IF(O175="zákl. přenesená",K175,0)</f>
        <v>0</v>
      </c>
      <c r="BH175" s="221">
        <f>IF(O175="sníž. přenesená",K175,0)</f>
        <v>0</v>
      </c>
      <c r="BI175" s="221">
        <f>IF(O175="nulová",K175,0)</f>
        <v>0</v>
      </c>
      <c r="BJ175" s="14" t="s">
        <v>86</v>
      </c>
      <c r="BK175" s="221">
        <f>ROUND(P175*H175,2)</f>
        <v>0</v>
      </c>
      <c r="BL175" s="14" t="s">
        <v>281</v>
      </c>
      <c r="BM175" s="220" t="s">
        <v>908</v>
      </c>
    </row>
    <row r="176" spans="1:65" s="2" customFormat="1" ht="29.25">
      <c r="A176" s="30"/>
      <c r="B176" s="31"/>
      <c r="C176" s="32"/>
      <c r="D176" s="222" t="s">
        <v>226</v>
      </c>
      <c r="E176" s="32"/>
      <c r="F176" s="223" t="s">
        <v>548</v>
      </c>
      <c r="G176" s="32"/>
      <c r="H176" s="32"/>
      <c r="I176" s="120"/>
      <c r="J176" s="120"/>
      <c r="K176" s="32"/>
      <c r="L176" s="32"/>
      <c r="M176" s="35"/>
      <c r="N176" s="224"/>
      <c r="O176" s="225"/>
      <c r="P176" s="66"/>
      <c r="Q176" s="66"/>
      <c r="R176" s="66"/>
      <c r="S176" s="66"/>
      <c r="T176" s="66"/>
      <c r="U176" s="66"/>
      <c r="V176" s="66"/>
      <c r="W176" s="66"/>
      <c r="X176" s="66"/>
      <c r="Y176" s="67"/>
      <c r="Z176" s="30"/>
      <c r="AA176" s="30"/>
      <c r="AB176" s="30"/>
      <c r="AC176" s="30"/>
      <c r="AD176" s="30"/>
      <c r="AE176" s="30"/>
      <c r="AT176" s="14" t="s">
        <v>226</v>
      </c>
      <c r="AU176" s="14" t="s">
        <v>86</v>
      </c>
    </row>
    <row r="177" spans="1:65" s="2" customFormat="1" ht="21.75" customHeight="1">
      <c r="A177" s="30"/>
      <c r="B177" s="31"/>
      <c r="C177" s="208" t="s">
        <v>570</v>
      </c>
      <c r="D177" s="208" t="s">
        <v>219</v>
      </c>
      <c r="E177" s="209" t="s">
        <v>550</v>
      </c>
      <c r="F177" s="210" t="s">
        <v>551</v>
      </c>
      <c r="G177" s="211" t="s">
        <v>518</v>
      </c>
      <c r="H177" s="212">
        <v>18</v>
      </c>
      <c r="I177" s="213"/>
      <c r="J177" s="213"/>
      <c r="K177" s="214">
        <f>ROUND(P177*H177,2)</f>
        <v>0</v>
      </c>
      <c r="L177" s="210" t="s">
        <v>223</v>
      </c>
      <c r="M177" s="35"/>
      <c r="N177" s="215" t="s">
        <v>1</v>
      </c>
      <c r="O177" s="216" t="s">
        <v>41</v>
      </c>
      <c r="P177" s="217">
        <f>I177+J177</f>
        <v>0</v>
      </c>
      <c r="Q177" s="217">
        <f>ROUND(I177*H177,2)</f>
        <v>0</v>
      </c>
      <c r="R177" s="217">
        <f>ROUND(J177*H177,2)</f>
        <v>0</v>
      </c>
      <c r="S177" s="66"/>
      <c r="T177" s="218">
        <f>S177*H177</f>
        <v>0</v>
      </c>
      <c r="U177" s="218">
        <v>0</v>
      </c>
      <c r="V177" s="218">
        <f>U177*H177</f>
        <v>0</v>
      </c>
      <c r="W177" s="218">
        <v>0</v>
      </c>
      <c r="X177" s="218">
        <f>W177*H177</f>
        <v>0</v>
      </c>
      <c r="Y177" s="219" t="s">
        <v>1</v>
      </c>
      <c r="Z177" s="30"/>
      <c r="AA177" s="30"/>
      <c r="AB177" s="30"/>
      <c r="AC177" s="30"/>
      <c r="AD177" s="30"/>
      <c r="AE177" s="30"/>
      <c r="AR177" s="220" t="s">
        <v>281</v>
      </c>
      <c r="AT177" s="220" t="s">
        <v>219</v>
      </c>
      <c r="AU177" s="220" t="s">
        <v>86</v>
      </c>
      <c r="AY177" s="14" t="s">
        <v>218</v>
      </c>
      <c r="BE177" s="221">
        <f>IF(O177="základní",K177,0)</f>
        <v>0</v>
      </c>
      <c r="BF177" s="221">
        <f>IF(O177="snížená",K177,0)</f>
        <v>0</v>
      </c>
      <c r="BG177" s="221">
        <f>IF(O177="zákl. přenesená",K177,0)</f>
        <v>0</v>
      </c>
      <c r="BH177" s="221">
        <f>IF(O177="sníž. přenesená",K177,0)</f>
        <v>0</v>
      </c>
      <c r="BI177" s="221">
        <f>IF(O177="nulová",K177,0)</f>
        <v>0</v>
      </c>
      <c r="BJ177" s="14" t="s">
        <v>86</v>
      </c>
      <c r="BK177" s="221">
        <f>ROUND(P177*H177,2)</f>
        <v>0</v>
      </c>
      <c r="BL177" s="14" t="s">
        <v>281</v>
      </c>
      <c r="BM177" s="220" t="s">
        <v>909</v>
      </c>
    </row>
    <row r="178" spans="1:65" s="2" customFormat="1" ht="48.75">
      <c r="A178" s="30"/>
      <c r="B178" s="31"/>
      <c r="C178" s="32"/>
      <c r="D178" s="222" t="s">
        <v>226</v>
      </c>
      <c r="E178" s="32"/>
      <c r="F178" s="223" t="s">
        <v>553</v>
      </c>
      <c r="G178" s="32"/>
      <c r="H178" s="32"/>
      <c r="I178" s="120"/>
      <c r="J178" s="120"/>
      <c r="K178" s="32"/>
      <c r="L178" s="32"/>
      <c r="M178" s="35"/>
      <c r="N178" s="224"/>
      <c r="O178" s="225"/>
      <c r="P178" s="66"/>
      <c r="Q178" s="66"/>
      <c r="R178" s="66"/>
      <c r="S178" s="66"/>
      <c r="T178" s="66"/>
      <c r="U178" s="66"/>
      <c r="V178" s="66"/>
      <c r="W178" s="66"/>
      <c r="X178" s="66"/>
      <c r="Y178" s="67"/>
      <c r="Z178" s="30"/>
      <c r="AA178" s="30"/>
      <c r="AB178" s="30"/>
      <c r="AC178" s="30"/>
      <c r="AD178" s="30"/>
      <c r="AE178" s="30"/>
      <c r="AT178" s="14" t="s">
        <v>226</v>
      </c>
      <c r="AU178" s="14" t="s">
        <v>86</v>
      </c>
    </row>
    <row r="179" spans="1:65" s="2" customFormat="1" ht="21.75" customHeight="1">
      <c r="A179" s="30"/>
      <c r="B179" s="31"/>
      <c r="C179" s="208" t="s">
        <v>576</v>
      </c>
      <c r="D179" s="208" t="s">
        <v>219</v>
      </c>
      <c r="E179" s="209" t="s">
        <v>555</v>
      </c>
      <c r="F179" s="210" t="s">
        <v>556</v>
      </c>
      <c r="G179" s="211" t="s">
        <v>518</v>
      </c>
      <c r="H179" s="212">
        <v>6</v>
      </c>
      <c r="I179" s="213"/>
      <c r="J179" s="213"/>
      <c r="K179" s="214">
        <f>ROUND(P179*H179,2)</f>
        <v>0</v>
      </c>
      <c r="L179" s="210" t="s">
        <v>223</v>
      </c>
      <c r="M179" s="35"/>
      <c r="N179" s="215" t="s">
        <v>1</v>
      </c>
      <c r="O179" s="216" t="s">
        <v>41</v>
      </c>
      <c r="P179" s="217">
        <f>I179+J179</f>
        <v>0</v>
      </c>
      <c r="Q179" s="217">
        <f>ROUND(I179*H179,2)</f>
        <v>0</v>
      </c>
      <c r="R179" s="217">
        <f>ROUND(J179*H179,2)</f>
        <v>0</v>
      </c>
      <c r="S179" s="66"/>
      <c r="T179" s="218">
        <f>S179*H179</f>
        <v>0</v>
      </c>
      <c r="U179" s="218">
        <v>0</v>
      </c>
      <c r="V179" s="218">
        <f>U179*H179</f>
        <v>0</v>
      </c>
      <c r="W179" s="218">
        <v>0</v>
      </c>
      <c r="X179" s="218">
        <f>W179*H179</f>
        <v>0</v>
      </c>
      <c r="Y179" s="219" t="s">
        <v>1</v>
      </c>
      <c r="Z179" s="30"/>
      <c r="AA179" s="30"/>
      <c r="AB179" s="30"/>
      <c r="AC179" s="30"/>
      <c r="AD179" s="30"/>
      <c r="AE179" s="30"/>
      <c r="AR179" s="220" t="s">
        <v>281</v>
      </c>
      <c r="AT179" s="220" t="s">
        <v>219</v>
      </c>
      <c r="AU179" s="220" t="s">
        <v>86</v>
      </c>
      <c r="AY179" s="14" t="s">
        <v>218</v>
      </c>
      <c r="BE179" s="221">
        <f>IF(O179="základní",K179,0)</f>
        <v>0</v>
      </c>
      <c r="BF179" s="221">
        <f>IF(O179="snížená",K179,0)</f>
        <v>0</v>
      </c>
      <c r="BG179" s="221">
        <f>IF(O179="zákl. přenesená",K179,0)</f>
        <v>0</v>
      </c>
      <c r="BH179" s="221">
        <f>IF(O179="sníž. přenesená",K179,0)</f>
        <v>0</v>
      </c>
      <c r="BI179" s="221">
        <f>IF(O179="nulová",K179,0)</f>
        <v>0</v>
      </c>
      <c r="BJ179" s="14" t="s">
        <v>86</v>
      </c>
      <c r="BK179" s="221">
        <f>ROUND(P179*H179,2)</f>
        <v>0</v>
      </c>
      <c r="BL179" s="14" t="s">
        <v>281</v>
      </c>
      <c r="BM179" s="220" t="s">
        <v>910</v>
      </c>
    </row>
    <row r="180" spans="1:65" s="2" customFormat="1" ht="19.5">
      <c r="A180" s="30"/>
      <c r="B180" s="31"/>
      <c r="C180" s="32"/>
      <c r="D180" s="222" t="s">
        <v>226</v>
      </c>
      <c r="E180" s="32"/>
      <c r="F180" s="223" t="s">
        <v>558</v>
      </c>
      <c r="G180" s="32"/>
      <c r="H180" s="32"/>
      <c r="I180" s="120"/>
      <c r="J180" s="120"/>
      <c r="K180" s="32"/>
      <c r="L180" s="32"/>
      <c r="M180" s="35"/>
      <c r="N180" s="224"/>
      <c r="O180" s="225"/>
      <c r="P180" s="66"/>
      <c r="Q180" s="66"/>
      <c r="R180" s="66"/>
      <c r="S180" s="66"/>
      <c r="T180" s="66"/>
      <c r="U180" s="66"/>
      <c r="V180" s="66"/>
      <c r="W180" s="66"/>
      <c r="X180" s="66"/>
      <c r="Y180" s="67"/>
      <c r="Z180" s="30"/>
      <c r="AA180" s="30"/>
      <c r="AB180" s="30"/>
      <c r="AC180" s="30"/>
      <c r="AD180" s="30"/>
      <c r="AE180" s="30"/>
      <c r="AT180" s="14" t="s">
        <v>226</v>
      </c>
      <c r="AU180" s="14" t="s">
        <v>86</v>
      </c>
    </row>
    <row r="181" spans="1:65" s="2" customFormat="1" ht="55.5" customHeight="1">
      <c r="A181" s="30"/>
      <c r="B181" s="31"/>
      <c r="C181" s="208" t="s">
        <v>581</v>
      </c>
      <c r="D181" s="208" t="s">
        <v>219</v>
      </c>
      <c r="E181" s="209" t="s">
        <v>335</v>
      </c>
      <c r="F181" s="210" t="s">
        <v>790</v>
      </c>
      <c r="G181" s="211" t="s">
        <v>222</v>
      </c>
      <c r="H181" s="212">
        <v>1</v>
      </c>
      <c r="I181" s="213"/>
      <c r="J181" s="213"/>
      <c r="K181" s="214">
        <f>ROUND(P181*H181,2)</f>
        <v>0</v>
      </c>
      <c r="L181" s="210" t="s">
        <v>223</v>
      </c>
      <c r="M181" s="35"/>
      <c r="N181" s="215" t="s">
        <v>1</v>
      </c>
      <c r="O181" s="216" t="s">
        <v>41</v>
      </c>
      <c r="P181" s="217">
        <f>I181+J181</f>
        <v>0</v>
      </c>
      <c r="Q181" s="217">
        <f>ROUND(I181*H181,2)</f>
        <v>0</v>
      </c>
      <c r="R181" s="217">
        <f>ROUND(J181*H181,2)</f>
        <v>0</v>
      </c>
      <c r="S181" s="66"/>
      <c r="T181" s="218">
        <f>S181*H181</f>
        <v>0</v>
      </c>
      <c r="U181" s="218">
        <v>0</v>
      </c>
      <c r="V181" s="218">
        <f>U181*H181</f>
        <v>0</v>
      </c>
      <c r="W181" s="218">
        <v>0</v>
      </c>
      <c r="X181" s="218">
        <f>W181*H181</f>
        <v>0</v>
      </c>
      <c r="Y181" s="219" t="s">
        <v>1</v>
      </c>
      <c r="Z181" s="30"/>
      <c r="AA181" s="30"/>
      <c r="AB181" s="30"/>
      <c r="AC181" s="30"/>
      <c r="AD181" s="30"/>
      <c r="AE181" s="30"/>
      <c r="AR181" s="220" t="s">
        <v>281</v>
      </c>
      <c r="AT181" s="220" t="s">
        <v>219</v>
      </c>
      <c r="AU181" s="220" t="s">
        <v>86</v>
      </c>
      <c r="AY181" s="14" t="s">
        <v>218</v>
      </c>
      <c r="BE181" s="221">
        <f>IF(O181="základní",K181,0)</f>
        <v>0</v>
      </c>
      <c r="BF181" s="221">
        <f>IF(O181="snížená",K181,0)</f>
        <v>0</v>
      </c>
      <c r="BG181" s="221">
        <f>IF(O181="zákl. přenesená",K181,0)</f>
        <v>0</v>
      </c>
      <c r="BH181" s="221">
        <f>IF(O181="sníž. přenesená",K181,0)</f>
        <v>0</v>
      </c>
      <c r="BI181" s="221">
        <f>IF(O181="nulová",K181,0)</f>
        <v>0</v>
      </c>
      <c r="BJ181" s="14" t="s">
        <v>86</v>
      </c>
      <c r="BK181" s="221">
        <f>ROUND(P181*H181,2)</f>
        <v>0</v>
      </c>
      <c r="BL181" s="14" t="s">
        <v>281</v>
      </c>
      <c r="BM181" s="220" t="s">
        <v>911</v>
      </c>
    </row>
    <row r="182" spans="1:65" s="2" customFormat="1" ht="136.5">
      <c r="A182" s="30"/>
      <c r="B182" s="31"/>
      <c r="C182" s="32"/>
      <c r="D182" s="222" t="s">
        <v>226</v>
      </c>
      <c r="E182" s="32"/>
      <c r="F182" s="223" t="s">
        <v>792</v>
      </c>
      <c r="G182" s="32"/>
      <c r="H182" s="32"/>
      <c r="I182" s="120"/>
      <c r="J182" s="120"/>
      <c r="K182" s="32"/>
      <c r="L182" s="32"/>
      <c r="M182" s="35"/>
      <c r="N182" s="224"/>
      <c r="O182" s="225"/>
      <c r="P182" s="66"/>
      <c r="Q182" s="66"/>
      <c r="R182" s="66"/>
      <c r="S182" s="66"/>
      <c r="T182" s="66"/>
      <c r="U182" s="66"/>
      <c r="V182" s="66"/>
      <c r="W182" s="66"/>
      <c r="X182" s="66"/>
      <c r="Y182" s="67"/>
      <c r="Z182" s="30"/>
      <c r="AA182" s="30"/>
      <c r="AB182" s="30"/>
      <c r="AC182" s="30"/>
      <c r="AD182" s="30"/>
      <c r="AE182" s="30"/>
      <c r="AT182" s="14" t="s">
        <v>226</v>
      </c>
      <c r="AU182" s="14" t="s">
        <v>86</v>
      </c>
    </row>
    <row r="183" spans="1:65" s="2" customFormat="1" ht="19.5">
      <c r="A183" s="30"/>
      <c r="B183" s="31"/>
      <c r="C183" s="32"/>
      <c r="D183" s="222" t="s">
        <v>237</v>
      </c>
      <c r="E183" s="32"/>
      <c r="F183" s="236" t="s">
        <v>569</v>
      </c>
      <c r="G183" s="32"/>
      <c r="H183" s="32"/>
      <c r="I183" s="120"/>
      <c r="J183" s="120"/>
      <c r="K183" s="32"/>
      <c r="L183" s="32"/>
      <c r="M183" s="35"/>
      <c r="N183" s="239"/>
      <c r="O183" s="240"/>
      <c r="P183" s="241"/>
      <c r="Q183" s="241"/>
      <c r="R183" s="241"/>
      <c r="S183" s="241"/>
      <c r="T183" s="241"/>
      <c r="U183" s="241"/>
      <c r="V183" s="241"/>
      <c r="W183" s="241"/>
      <c r="X183" s="241"/>
      <c r="Y183" s="242"/>
      <c r="Z183" s="30"/>
      <c r="AA183" s="30"/>
      <c r="AB183" s="30"/>
      <c r="AC183" s="30"/>
      <c r="AD183" s="30"/>
      <c r="AE183" s="30"/>
      <c r="AT183" s="14" t="s">
        <v>237</v>
      </c>
      <c r="AU183" s="14" t="s">
        <v>86</v>
      </c>
    </row>
    <row r="184" spans="1:65" s="2" customFormat="1" ht="6.95" customHeight="1">
      <c r="A184" s="30"/>
      <c r="B184" s="50"/>
      <c r="C184" s="51"/>
      <c r="D184" s="51"/>
      <c r="E184" s="51"/>
      <c r="F184" s="51"/>
      <c r="G184" s="51"/>
      <c r="H184" s="51"/>
      <c r="I184" s="157"/>
      <c r="J184" s="157"/>
      <c r="K184" s="51"/>
      <c r="L184" s="51"/>
      <c r="M184" s="35"/>
      <c r="N184" s="30"/>
      <c r="P184" s="30"/>
      <c r="Q184" s="30"/>
      <c r="R184" s="30"/>
      <c r="S184" s="30"/>
      <c r="T184" s="30"/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</row>
  </sheetData>
  <sheetProtection algorithmName="SHA-512" hashValue="pVnJibLyijejsfzioIw/9nAo5ZESe58vIJ51GihluQbPQWhuGxCPG9bMcWZGA9264IxONbuUF0qIAD2EKh9GRQ==" saltValue="021ow2jioNz4OwSrBVwl3aH8qzb93eFm7nB2OHRXC/JpZ9JN/15JWDO9qrtXO1/TE9vROjrBKFvVGzFShV8Lpg==" spinCount="100000" sheet="1" objects="1" scenarios="1" formatColumns="0" formatRows="0" autoFilter="0"/>
  <autoFilter ref="C122:L183"/>
  <mergeCells count="12">
    <mergeCell ref="E115:H115"/>
    <mergeCell ref="M2:Z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2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13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3"/>
      <c r="J2" s="113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T2" s="14" t="s">
        <v>161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6"/>
      <c r="J3" s="116"/>
      <c r="K3" s="115"/>
      <c r="L3" s="115"/>
      <c r="M3" s="17"/>
      <c r="AT3" s="14" t="s">
        <v>88</v>
      </c>
    </row>
    <row r="4" spans="1:46" s="1" customFormat="1" ht="24.95" customHeight="1">
      <c r="B4" s="17"/>
      <c r="D4" s="117" t="s">
        <v>180</v>
      </c>
      <c r="I4" s="113"/>
      <c r="J4" s="113"/>
      <c r="M4" s="17"/>
      <c r="N4" s="118" t="s">
        <v>11</v>
      </c>
      <c r="AT4" s="14" t="s">
        <v>4</v>
      </c>
    </row>
    <row r="5" spans="1:46" s="1" customFormat="1" ht="6.95" customHeight="1">
      <c r="B5" s="17"/>
      <c r="I5" s="113"/>
      <c r="J5" s="113"/>
      <c r="M5" s="17"/>
    </row>
    <row r="6" spans="1:46" s="1" customFormat="1" ht="12" customHeight="1">
      <c r="B6" s="17"/>
      <c r="D6" s="119" t="s">
        <v>17</v>
      </c>
      <c r="I6" s="113"/>
      <c r="J6" s="113"/>
      <c r="M6" s="17"/>
    </row>
    <row r="7" spans="1:46" s="1" customFormat="1" ht="16.5" customHeight="1">
      <c r="B7" s="17"/>
      <c r="E7" s="289" t="str">
        <f>'Rekapitulace stavby'!K6</f>
        <v>Údržba, opravy a odstraňování závad u SEE 2020</v>
      </c>
      <c r="F7" s="290"/>
      <c r="G7" s="290"/>
      <c r="H7" s="290"/>
      <c r="I7" s="113"/>
      <c r="J7" s="113"/>
      <c r="M7" s="17"/>
    </row>
    <row r="8" spans="1:46" s="1" customFormat="1" ht="12" customHeight="1">
      <c r="B8" s="17"/>
      <c r="D8" s="119" t="s">
        <v>181</v>
      </c>
      <c r="I8" s="113"/>
      <c r="J8" s="113"/>
      <c r="M8" s="17"/>
    </row>
    <row r="9" spans="1:46" s="2" customFormat="1" ht="16.5" customHeight="1">
      <c r="A9" s="30"/>
      <c r="B9" s="35"/>
      <c r="C9" s="30"/>
      <c r="D9" s="30"/>
      <c r="E9" s="289" t="s">
        <v>725</v>
      </c>
      <c r="F9" s="292"/>
      <c r="G9" s="292"/>
      <c r="H9" s="292"/>
      <c r="I9" s="120"/>
      <c r="J9" s="120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19" t="s">
        <v>341</v>
      </c>
      <c r="E10" s="30"/>
      <c r="F10" s="30"/>
      <c r="G10" s="30"/>
      <c r="H10" s="30"/>
      <c r="I10" s="120"/>
      <c r="J10" s="120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5"/>
      <c r="C11" s="30"/>
      <c r="D11" s="30"/>
      <c r="E11" s="291" t="s">
        <v>912</v>
      </c>
      <c r="F11" s="292"/>
      <c r="G11" s="292"/>
      <c r="H11" s="292"/>
      <c r="I11" s="120"/>
      <c r="J11" s="120"/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5"/>
      <c r="C12" s="30"/>
      <c r="D12" s="30"/>
      <c r="E12" s="30"/>
      <c r="F12" s="30"/>
      <c r="G12" s="30"/>
      <c r="H12" s="30"/>
      <c r="I12" s="120"/>
      <c r="J12" s="120"/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5"/>
      <c r="C13" s="30"/>
      <c r="D13" s="119" t="s">
        <v>19</v>
      </c>
      <c r="E13" s="30"/>
      <c r="F13" s="108" t="s">
        <v>1</v>
      </c>
      <c r="G13" s="30"/>
      <c r="H13" s="30"/>
      <c r="I13" s="121" t="s">
        <v>20</v>
      </c>
      <c r="J13" s="122" t="s">
        <v>1</v>
      </c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9" t="s">
        <v>21</v>
      </c>
      <c r="E14" s="30"/>
      <c r="F14" s="108" t="s">
        <v>22</v>
      </c>
      <c r="G14" s="30"/>
      <c r="H14" s="30"/>
      <c r="I14" s="121" t="s">
        <v>23</v>
      </c>
      <c r="J14" s="123">
        <f>'Rekapitulace stavby'!AN8</f>
        <v>0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5"/>
      <c r="C15" s="30"/>
      <c r="D15" s="30"/>
      <c r="E15" s="30"/>
      <c r="F15" s="30"/>
      <c r="G15" s="30"/>
      <c r="H15" s="30"/>
      <c r="I15" s="120"/>
      <c r="J15" s="120"/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5"/>
      <c r="C16" s="30"/>
      <c r="D16" s="119" t="s">
        <v>24</v>
      </c>
      <c r="E16" s="30"/>
      <c r="F16" s="30"/>
      <c r="G16" s="30"/>
      <c r="H16" s="30"/>
      <c r="I16" s="121" t="s">
        <v>25</v>
      </c>
      <c r="J16" s="122" t="str">
        <f>IF('Rekapitulace stavby'!AN10="","",'Rekapitulace stavby'!AN10)</f>
        <v>70994234</v>
      </c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5"/>
      <c r="C17" s="30"/>
      <c r="D17" s="30"/>
      <c r="E17" s="108" t="str">
        <f>IF('Rekapitulace stavby'!E11="","",'Rekapitulace stavby'!E11)</f>
        <v>Správa železnic, státní organizace</v>
      </c>
      <c r="F17" s="30"/>
      <c r="G17" s="30"/>
      <c r="H17" s="30"/>
      <c r="I17" s="121" t="s">
        <v>28</v>
      </c>
      <c r="J17" s="122" t="str">
        <f>IF('Rekapitulace stavby'!AN11="","",'Rekapitulace stavby'!AN11)</f>
        <v>CZ70994234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5"/>
      <c r="C18" s="30"/>
      <c r="D18" s="30"/>
      <c r="E18" s="30"/>
      <c r="F18" s="30"/>
      <c r="G18" s="30"/>
      <c r="H18" s="30"/>
      <c r="I18" s="120"/>
      <c r="J18" s="120"/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5"/>
      <c r="C19" s="30"/>
      <c r="D19" s="119" t="s">
        <v>30</v>
      </c>
      <c r="E19" s="30"/>
      <c r="F19" s="30"/>
      <c r="G19" s="30"/>
      <c r="H19" s="30"/>
      <c r="I19" s="121" t="s">
        <v>25</v>
      </c>
      <c r="J19" s="27" t="str">
        <f>'Rekapitulace stavby'!AN13</f>
        <v>Vyplň údaj</v>
      </c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5"/>
      <c r="C20" s="30"/>
      <c r="D20" s="30"/>
      <c r="E20" s="293" t="str">
        <f>'Rekapitulace stavby'!E14</f>
        <v>Vyplň údaj</v>
      </c>
      <c r="F20" s="294"/>
      <c r="G20" s="294"/>
      <c r="H20" s="294"/>
      <c r="I20" s="121" t="s">
        <v>28</v>
      </c>
      <c r="J20" s="27" t="str">
        <f>'Rekapitulace stavby'!AN14</f>
        <v>Vyplň údaj</v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5"/>
      <c r="C21" s="30"/>
      <c r="D21" s="30"/>
      <c r="E21" s="30"/>
      <c r="F21" s="30"/>
      <c r="G21" s="30"/>
      <c r="H21" s="30"/>
      <c r="I21" s="120"/>
      <c r="J21" s="120"/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5"/>
      <c r="C22" s="30"/>
      <c r="D22" s="119" t="s">
        <v>32</v>
      </c>
      <c r="E22" s="30"/>
      <c r="F22" s="30"/>
      <c r="G22" s="30"/>
      <c r="H22" s="30"/>
      <c r="I22" s="121" t="s">
        <v>25</v>
      </c>
      <c r="J22" s="122" t="str">
        <f>IF('Rekapitulace stavby'!AN16="","",'Rekapitulace stavby'!AN16)</f>
        <v/>
      </c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5"/>
      <c r="C23" s="30"/>
      <c r="D23" s="30"/>
      <c r="E23" s="108" t="str">
        <f>IF('Rekapitulace stavby'!E17="","",'Rekapitulace stavby'!E17)</f>
        <v xml:space="preserve"> </v>
      </c>
      <c r="F23" s="30"/>
      <c r="G23" s="30"/>
      <c r="H23" s="30"/>
      <c r="I23" s="121" t="s">
        <v>28</v>
      </c>
      <c r="J23" s="122" t="str">
        <f>IF('Rekapitulace stavby'!AN17="","",'Rekapitulace stavby'!AN17)</f>
        <v/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5"/>
      <c r="C24" s="30"/>
      <c r="D24" s="30"/>
      <c r="E24" s="30"/>
      <c r="F24" s="30"/>
      <c r="G24" s="30"/>
      <c r="H24" s="30"/>
      <c r="I24" s="120"/>
      <c r="J24" s="120"/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5"/>
      <c r="C25" s="30"/>
      <c r="D25" s="119" t="s">
        <v>34</v>
      </c>
      <c r="E25" s="30"/>
      <c r="F25" s="30"/>
      <c r="G25" s="30"/>
      <c r="H25" s="30"/>
      <c r="I25" s="121" t="s">
        <v>25</v>
      </c>
      <c r="J25" s="122" t="str">
        <f>IF('Rekapitulace stavby'!AN19="","",'Rekapitulace stavby'!AN19)</f>
        <v/>
      </c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5"/>
      <c r="C26" s="30"/>
      <c r="D26" s="30"/>
      <c r="E26" s="108" t="str">
        <f>IF('Rekapitulace stavby'!E20="","",'Rekapitulace stavby'!E20)</f>
        <v xml:space="preserve"> </v>
      </c>
      <c r="F26" s="30"/>
      <c r="G26" s="30"/>
      <c r="H26" s="30"/>
      <c r="I26" s="121" t="s">
        <v>28</v>
      </c>
      <c r="J26" s="122" t="str">
        <f>IF('Rekapitulace stavby'!AN20="","",'Rekapitulace stavby'!AN20)</f>
        <v/>
      </c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30"/>
      <c r="E27" s="30"/>
      <c r="F27" s="30"/>
      <c r="G27" s="30"/>
      <c r="H27" s="30"/>
      <c r="I27" s="120"/>
      <c r="J27" s="120"/>
      <c r="K27" s="30"/>
      <c r="L27" s="30"/>
      <c r="M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5"/>
      <c r="C28" s="30"/>
      <c r="D28" s="119" t="s">
        <v>35</v>
      </c>
      <c r="E28" s="30"/>
      <c r="F28" s="30"/>
      <c r="G28" s="30"/>
      <c r="H28" s="30"/>
      <c r="I28" s="120"/>
      <c r="J28" s="120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124"/>
      <c r="B29" s="125"/>
      <c r="C29" s="124"/>
      <c r="D29" s="124"/>
      <c r="E29" s="295" t="s">
        <v>1</v>
      </c>
      <c r="F29" s="295"/>
      <c r="G29" s="295"/>
      <c r="H29" s="295"/>
      <c r="I29" s="126"/>
      <c r="J29" s="126"/>
      <c r="K29" s="124"/>
      <c r="L29" s="124"/>
      <c r="M29" s="127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pans="1:31" s="2" customFormat="1" ht="6.95" customHeight="1">
      <c r="A30" s="30"/>
      <c r="B30" s="35"/>
      <c r="C30" s="30"/>
      <c r="D30" s="30"/>
      <c r="E30" s="30"/>
      <c r="F30" s="30"/>
      <c r="G30" s="30"/>
      <c r="H30" s="30"/>
      <c r="I30" s="120"/>
      <c r="J30" s="120"/>
      <c r="K30" s="30"/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28"/>
      <c r="E31" s="128"/>
      <c r="F31" s="128"/>
      <c r="G31" s="128"/>
      <c r="H31" s="128"/>
      <c r="I31" s="129"/>
      <c r="J31" s="129"/>
      <c r="K31" s="128"/>
      <c r="L31" s="128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2.75">
      <c r="A32" s="30"/>
      <c r="B32" s="35"/>
      <c r="C32" s="30"/>
      <c r="D32" s="30"/>
      <c r="E32" s="119" t="s">
        <v>183</v>
      </c>
      <c r="F32" s="30"/>
      <c r="G32" s="30"/>
      <c r="H32" s="30"/>
      <c r="I32" s="120"/>
      <c r="J32" s="120"/>
      <c r="K32" s="130">
        <f>I98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2.75">
      <c r="A33" s="30"/>
      <c r="B33" s="35"/>
      <c r="C33" s="30"/>
      <c r="D33" s="30"/>
      <c r="E33" s="119" t="s">
        <v>184</v>
      </c>
      <c r="F33" s="30"/>
      <c r="G33" s="30"/>
      <c r="H33" s="30"/>
      <c r="I33" s="120"/>
      <c r="J33" s="120"/>
      <c r="K33" s="130">
        <f>J98</f>
        <v>0</v>
      </c>
      <c r="L33" s="30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25.35" customHeight="1">
      <c r="A34" s="30"/>
      <c r="B34" s="35"/>
      <c r="C34" s="30"/>
      <c r="D34" s="131" t="s">
        <v>36</v>
      </c>
      <c r="E34" s="30"/>
      <c r="F34" s="30"/>
      <c r="G34" s="30"/>
      <c r="H34" s="30"/>
      <c r="I34" s="120"/>
      <c r="J34" s="120"/>
      <c r="K34" s="132">
        <f>ROUND(K123, 2)</f>
        <v>0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6.95" customHeight="1">
      <c r="A35" s="30"/>
      <c r="B35" s="35"/>
      <c r="C35" s="30"/>
      <c r="D35" s="128"/>
      <c r="E35" s="128"/>
      <c r="F35" s="128"/>
      <c r="G35" s="128"/>
      <c r="H35" s="128"/>
      <c r="I35" s="129"/>
      <c r="J35" s="129"/>
      <c r="K35" s="128"/>
      <c r="L35" s="128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30"/>
      <c r="F36" s="133" t="s">
        <v>38</v>
      </c>
      <c r="G36" s="30"/>
      <c r="H36" s="30"/>
      <c r="I36" s="134" t="s">
        <v>37</v>
      </c>
      <c r="J36" s="120"/>
      <c r="K36" s="133" t="s">
        <v>39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customHeight="1">
      <c r="A37" s="30"/>
      <c r="B37" s="35"/>
      <c r="C37" s="30"/>
      <c r="D37" s="135" t="s">
        <v>40</v>
      </c>
      <c r="E37" s="119" t="s">
        <v>41</v>
      </c>
      <c r="F37" s="130">
        <f>ROUND((SUM(BE123:BE151)),  2)</f>
        <v>0</v>
      </c>
      <c r="G37" s="30"/>
      <c r="H37" s="30"/>
      <c r="I37" s="136">
        <v>0.21</v>
      </c>
      <c r="J37" s="120"/>
      <c r="K37" s="130">
        <f>ROUND(((SUM(BE123:BE151))*I37),  2)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5"/>
      <c r="C38" s="30"/>
      <c r="D38" s="30"/>
      <c r="E38" s="119" t="s">
        <v>42</v>
      </c>
      <c r="F38" s="130">
        <f>ROUND((SUM(BF123:BF151)),  2)</f>
        <v>0</v>
      </c>
      <c r="G38" s="30"/>
      <c r="H38" s="30"/>
      <c r="I38" s="136">
        <v>0.15</v>
      </c>
      <c r="J38" s="120"/>
      <c r="K38" s="130">
        <f>ROUND(((SUM(BF123:BF151))*I38),  2)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9" t="s">
        <v>43</v>
      </c>
      <c r="F39" s="130">
        <f>ROUND((SUM(BG123:BG151)),  2)</f>
        <v>0</v>
      </c>
      <c r="G39" s="30"/>
      <c r="H39" s="30"/>
      <c r="I39" s="136">
        <v>0.21</v>
      </c>
      <c r="J39" s="120"/>
      <c r="K39" s="130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5"/>
      <c r="C40" s="30"/>
      <c r="D40" s="30"/>
      <c r="E40" s="119" t="s">
        <v>44</v>
      </c>
      <c r="F40" s="130">
        <f>ROUND((SUM(BH123:BH151)),  2)</f>
        <v>0</v>
      </c>
      <c r="G40" s="30"/>
      <c r="H40" s="30"/>
      <c r="I40" s="136">
        <v>0.15</v>
      </c>
      <c r="J40" s="120"/>
      <c r="K40" s="130">
        <f>0</f>
        <v>0</v>
      </c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14.45" hidden="1" customHeight="1">
      <c r="A41" s="30"/>
      <c r="B41" s="35"/>
      <c r="C41" s="30"/>
      <c r="D41" s="30"/>
      <c r="E41" s="119" t="s">
        <v>45</v>
      </c>
      <c r="F41" s="130">
        <f>ROUND((SUM(BI123:BI151)),  2)</f>
        <v>0</v>
      </c>
      <c r="G41" s="30"/>
      <c r="H41" s="30"/>
      <c r="I41" s="136">
        <v>0</v>
      </c>
      <c r="J41" s="120"/>
      <c r="K41" s="130">
        <f>0</f>
        <v>0</v>
      </c>
      <c r="L41" s="30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6.95" customHeight="1">
      <c r="A42" s="30"/>
      <c r="B42" s="35"/>
      <c r="C42" s="30"/>
      <c r="D42" s="30"/>
      <c r="E42" s="30"/>
      <c r="F42" s="30"/>
      <c r="G42" s="30"/>
      <c r="H42" s="30"/>
      <c r="I42" s="120"/>
      <c r="J42" s="120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2" customFormat="1" ht="25.35" customHeight="1">
      <c r="A43" s="30"/>
      <c r="B43" s="35"/>
      <c r="C43" s="137"/>
      <c r="D43" s="138" t="s">
        <v>46</v>
      </c>
      <c r="E43" s="139"/>
      <c r="F43" s="139"/>
      <c r="G43" s="140" t="s">
        <v>47</v>
      </c>
      <c r="H43" s="141" t="s">
        <v>48</v>
      </c>
      <c r="I43" s="142"/>
      <c r="J43" s="142"/>
      <c r="K43" s="143">
        <f>SUM(K34:K41)</f>
        <v>0</v>
      </c>
      <c r="L43" s="144"/>
      <c r="M43" s="47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2" customFormat="1" ht="14.45" customHeight="1">
      <c r="A44" s="30"/>
      <c r="B44" s="35"/>
      <c r="C44" s="30"/>
      <c r="D44" s="30"/>
      <c r="E44" s="30"/>
      <c r="F44" s="30"/>
      <c r="G44" s="30"/>
      <c r="H44" s="30"/>
      <c r="I44" s="120"/>
      <c r="J44" s="120"/>
      <c r="K44" s="30"/>
      <c r="L44" s="30"/>
      <c r="M44" s="47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1" customFormat="1" ht="14.45" customHeight="1">
      <c r="B45" s="17"/>
      <c r="I45" s="113"/>
      <c r="J45" s="113"/>
      <c r="M45" s="17"/>
    </row>
    <row r="46" spans="1:31" s="1" customFormat="1" ht="14.45" customHeight="1">
      <c r="B46" s="17"/>
      <c r="I46" s="113"/>
      <c r="J46" s="113"/>
      <c r="M46" s="17"/>
    </row>
    <row r="47" spans="1:31" s="1" customFormat="1" ht="14.45" customHeight="1">
      <c r="B47" s="17"/>
      <c r="I47" s="113"/>
      <c r="J47" s="113"/>
      <c r="M47" s="17"/>
    </row>
    <row r="48" spans="1:31" s="1" customFormat="1" ht="14.45" customHeight="1">
      <c r="B48" s="17"/>
      <c r="I48" s="113"/>
      <c r="J48" s="113"/>
      <c r="M48" s="17"/>
    </row>
    <row r="49" spans="1:31" s="1" customFormat="1" ht="14.45" customHeight="1">
      <c r="B49" s="17"/>
      <c r="I49" s="113"/>
      <c r="J49" s="113"/>
      <c r="M49" s="17"/>
    </row>
    <row r="50" spans="1:31" s="2" customFormat="1" ht="14.45" customHeight="1">
      <c r="B50" s="47"/>
      <c r="D50" s="145" t="s">
        <v>49</v>
      </c>
      <c r="E50" s="146"/>
      <c r="F50" s="146"/>
      <c r="G50" s="145" t="s">
        <v>50</v>
      </c>
      <c r="H50" s="146"/>
      <c r="I50" s="147"/>
      <c r="J50" s="147"/>
      <c r="K50" s="146"/>
      <c r="L50" s="146"/>
      <c r="M50" s="47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0"/>
      <c r="B61" s="35"/>
      <c r="C61" s="30"/>
      <c r="D61" s="148" t="s">
        <v>51</v>
      </c>
      <c r="E61" s="149"/>
      <c r="F61" s="150" t="s">
        <v>52</v>
      </c>
      <c r="G61" s="148" t="s">
        <v>51</v>
      </c>
      <c r="H61" s="149"/>
      <c r="I61" s="151"/>
      <c r="J61" s="152" t="s">
        <v>52</v>
      </c>
      <c r="K61" s="149"/>
      <c r="L61" s="149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0"/>
      <c r="B65" s="35"/>
      <c r="C65" s="30"/>
      <c r="D65" s="145" t="s">
        <v>53</v>
      </c>
      <c r="E65" s="153"/>
      <c r="F65" s="153"/>
      <c r="G65" s="145" t="s">
        <v>54</v>
      </c>
      <c r="H65" s="153"/>
      <c r="I65" s="154"/>
      <c r="J65" s="154"/>
      <c r="K65" s="153"/>
      <c r="L65" s="153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0"/>
      <c r="B76" s="35"/>
      <c r="C76" s="30"/>
      <c r="D76" s="148" t="s">
        <v>51</v>
      </c>
      <c r="E76" s="149"/>
      <c r="F76" s="150" t="s">
        <v>52</v>
      </c>
      <c r="G76" s="148" t="s">
        <v>51</v>
      </c>
      <c r="H76" s="149"/>
      <c r="I76" s="151"/>
      <c r="J76" s="152" t="s">
        <v>52</v>
      </c>
      <c r="K76" s="149"/>
      <c r="L76" s="149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55"/>
      <c r="C77" s="156"/>
      <c r="D77" s="156"/>
      <c r="E77" s="156"/>
      <c r="F77" s="156"/>
      <c r="G77" s="156"/>
      <c r="H77" s="156"/>
      <c r="I77" s="157"/>
      <c r="J77" s="157"/>
      <c r="K77" s="156"/>
      <c r="L77" s="156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158"/>
      <c r="C81" s="159"/>
      <c r="D81" s="159"/>
      <c r="E81" s="159"/>
      <c r="F81" s="159"/>
      <c r="G81" s="159"/>
      <c r="H81" s="159"/>
      <c r="I81" s="160"/>
      <c r="J81" s="160"/>
      <c r="K81" s="159"/>
      <c r="L81" s="159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0" t="s">
        <v>185</v>
      </c>
      <c r="D82" s="32"/>
      <c r="E82" s="32"/>
      <c r="F82" s="32"/>
      <c r="G82" s="32"/>
      <c r="H82" s="32"/>
      <c r="I82" s="120"/>
      <c r="J82" s="120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20"/>
      <c r="J83" s="120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6" t="s">
        <v>17</v>
      </c>
      <c r="D84" s="32"/>
      <c r="E84" s="32"/>
      <c r="F84" s="32"/>
      <c r="G84" s="32"/>
      <c r="H84" s="32"/>
      <c r="I84" s="120"/>
      <c r="J84" s="120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2"/>
      <c r="D85" s="32"/>
      <c r="E85" s="296" t="str">
        <f>E7</f>
        <v>Údržba, opravy a odstraňování závad u SEE 2020</v>
      </c>
      <c r="F85" s="297"/>
      <c r="G85" s="297"/>
      <c r="H85" s="297"/>
      <c r="I85" s="120"/>
      <c r="J85" s="120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18"/>
      <c r="C86" s="26" t="s">
        <v>181</v>
      </c>
      <c r="D86" s="19"/>
      <c r="E86" s="19"/>
      <c r="F86" s="19"/>
      <c r="G86" s="19"/>
      <c r="H86" s="19"/>
      <c r="I86" s="113"/>
      <c r="J86" s="113"/>
      <c r="K86" s="19"/>
      <c r="L86" s="19"/>
      <c r="M86" s="17"/>
    </row>
    <row r="87" spans="1:31" s="2" customFormat="1" ht="16.5" customHeight="1">
      <c r="A87" s="30"/>
      <c r="B87" s="31"/>
      <c r="C87" s="32"/>
      <c r="D87" s="32"/>
      <c r="E87" s="296" t="s">
        <v>725</v>
      </c>
      <c r="F87" s="298"/>
      <c r="G87" s="298"/>
      <c r="H87" s="298"/>
      <c r="I87" s="120"/>
      <c r="J87" s="120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6" t="s">
        <v>341</v>
      </c>
      <c r="D88" s="32"/>
      <c r="E88" s="32"/>
      <c r="F88" s="32"/>
      <c r="G88" s="32"/>
      <c r="H88" s="32"/>
      <c r="I88" s="120"/>
      <c r="J88" s="120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2"/>
      <c r="D89" s="32"/>
      <c r="E89" s="251" t="str">
        <f>E11</f>
        <v>PS08-6 - žst. Bojkovice</v>
      </c>
      <c r="F89" s="298"/>
      <c r="G89" s="298"/>
      <c r="H89" s="298"/>
      <c r="I89" s="120"/>
      <c r="J89" s="120"/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20"/>
      <c r="J90" s="120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6" t="s">
        <v>21</v>
      </c>
      <c r="D91" s="32"/>
      <c r="E91" s="32"/>
      <c r="F91" s="24" t="str">
        <f>F14</f>
        <v>OŘ Olomouc</v>
      </c>
      <c r="G91" s="32"/>
      <c r="H91" s="32"/>
      <c r="I91" s="121" t="s">
        <v>23</v>
      </c>
      <c r="J91" s="123">
        <f>IF(J14="","",J14)</f>
        <v>0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2"/>
      <c r="D92" s="32"/>
      <c r="E92" s="32"/>
      <c r="F92" s="32"/>
      <c r="G92" s="32"/>
      <c r="H92" s="32"/>
      <c r="I92" s="120"/>
      <c r="J92" s="120"/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6" t="s">
        <v>24</v>
      </c>
      <c r="D93" s="32"/>
      <c r="E93" s="32"/>
      <c r="F93" s="24" t="str">
        <f>E17</f>
        <v>Správa železnic, státní organizace</v>
      </c>
      <c r="G93" s="32"/>
      <c r="H93" s="32"/>
      <c r="I93" s="121" t="s">
        <v>32</v>
      </c>
      <c r="J93" s="161" t="str">
        <f>E23</f>
        <v xml:space="preserve"> </v>
      </c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6" t="s">
        <v>30</v>
      </c>
      <c r="D94" s="32"/>
      <c r="E94" s="32"/>
      <c r="F94" s="24" t="str">
        <f>IF(E20="","",E20)</f>
        <v>Vyplň údaj</v>
      </c>
      <c r="G94" s="32"/>
      <c r="H94" s="32"/>
      <c r="I94" s="121" t="s">
        <v>34</v>
      </c>
      <c r="J94" s="161" t="str">
        <f>E26</f>
        <v xml:space="preserve"> </v>
      </c>
      <c r="K94" s="32"/>
      <c r="L94" s="32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20"/>
      <c r="J95" s="120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62" t="s">
        <v>186</v>
      </c>
      <c r="D96" s="163"/>
      <c r="E96" s="163"/>
      <c r="F96" s="163"/>
      <c r="G96" s="163"/>
      <c r="H96" s="163"/>
      <c r="I96" s="164" t="s">
        <v>187</v>
      </c>
      <c r="J96" s="164" t="s">
        <v>188</v>
      </c>
      <c r="K96" s="165" t="s">
        <v>189</v>
      </c>
      <c r="L96" s="163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2"/>
      <c r="D97" s="32"/>
      <c r="E97" s="32"/>
      <c r="F97" s="32"/>
      <c r="G97" s="32"/>
      <c r="H97" s="32"/>
      <c r="I97" s="120"/>
      <c r="J97" s="120"/>
      <c r="K97" s="32"/>
      <c r="L97" s="32"/>
      <c r="M97" s="47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66" t="s">
        <v>190</v>
      </c>
      <c r="D98" s="32"/>
      <c r="E98" s="32"/>
      <c r="F98" s="32"/>
      <c r="G98" s="32"/>
      <c r="H98" s="32"/>
      <c r="I98" s="167">
        <f t="shared" ref="I98:J100" si="0">Q123</f>
        <v>0</v>
      </c>
      <c r="J98" s="167">
        <f t="shared" si="0"/>
        <v>0</v>
      </c>
      <c r="K98" s="79">
        <f>K123</f>
        <v>0</v>
      </c>
      <c r="L98" s="32"/>
      <c r="M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4" t="s">
        <v>191</v>
      </c>
    </row>
    <row r="99" spans="1:47" s="9" customFormat="1" ht="24.95" customHeight="1">
      <c r="B99" s="168"/>
      <c r="C99" s="169"/>
      <c r="D99" s="170" t="s">
        <v>447</v>
      </c>
      <c r="E99" s="171"/>
      <c r="F99" s="171"/>
      <c r="G99" s="171"/>
      <c r="H99" s="171"/>
      <c r="I99" s="172">
        <f t="shared" si="0"/>
        <v>0</v>
      </c>
      <c r="J99" s="172">
        <f t="shared" si="0"/>
        <v>0</v>
      </c>
      <c r="K99" s="173">
        <f>K124</f>
        <v>0</v>
      </c>
      <c r="L99" s="169"/>
      <c r="M99" s="174"/>
    </row>
    <row r="100" spans="1:47" s="10" customFormat="1" ht="19.899999999999999" customHeight="1">
      <c r="B100" s="175"/>
      <c r="C100" s="102"/>
      <c r="D100" s="176" t="s">
        <v>448</v>
      </c>
      <c r="E100" s="177"/>
      <c r="F100" s="177"/>
      <c r="G100" s="177"/>
      <c r="H100" s="177"/>
      <c r="I100" s="178">
        <f t="shared" si="0"/>
        <v>0</v>
      </c>
      <c r="J100" s="178">
        <f t="shared" si="0"/>
        <v>0</v>
      </c>
      <c r="K100" s="179">
        <f>K125</f>
        <v>0</v>
      </c>
      <c r="L100" s="102"/>
      <c r="M100" s="180"/>
    </row>
    <row r="101" spans="1:47" s="9" customFormat="1" ht="24.95" customHeight="1">
      <c r="B101" s="168"/>
      <c r="C101" s="169"/>
      <c r="D101" s="170" t="s">
        <v>197</v>
      </c>
      <c r="E101" s="171"/>
      <c r="F101" s="171"/>
      <c r="G101" s="171"/>
      <c r="H101" s="171"/>
      <c r="I101" s="172">
        <f>Q142</f>
        <v>0</v>
      </c>
      <c r="J101" s="172">
        <f>R142</f>
        <v>0</v>
      </c>
      <c r="K101" s="173">
        <f>K142</f>
        <v>0</v>
      </c>
      <c r="L101" s="169"/>
      <c r="M101" s="174"/>
    </row>
    <row r="102" spans="1:47" s="2" customFormat="1" ht="21.75" customHeight="1">
      <c r="A102" s="30"/>
      <c r="B102" s="31"/>
      <c r="C102" s="32"/>
      <c r="D102" s="32"/>
      <c r="E102" s="32"/>
      <c r="F102" s="32"/>
      <c r="G102" s="32"/>
      <c r="H102" s="32"/>
      <c r="I102" s="120"/>
      <c r="J102" s="120"/>
      <c r="K102" s="32"/>
      <c r="L102" s="32"/>
      <c r="M102" s="47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47" s="2" customFormat="1" ht="6.95" customHeight="1">
      <c r="A103" s="30"/>
      <c r="B103" s="50"/>
      <c r="C103" s="51"/>
      <c r="D103" s="51"/>
      <c r="E103" s="51"/>
      <c r="F103" s="51"/>
      <c r="G103" s="51"/>
      <c r="H103" s="51"/>
      <c r="I103" s="157"/>
      <c r="J103" s="157"/>
      <c r="K103" s="51"/>
      <c r="L103" s="51"/>
      <c r="M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7" spans="1:47" s="2" customFormat="1" ht="6.95" customHeight="1">
      <c r="A107" s="30"/>
      <c r="B107" s="52"/>
      <c r="C107" s="53"/>
      <c r="D107" s="53"/>
      <c r="E107" s="53"/>
      <c r="F107" s="53"/>
      <c r="G107" s="53"/>
      <c r="H107" s="53"/>
      <c r="I107" s="160"/>
      <c r="J107" s="160"/>
      <c r="K107" s="53"/>
      <c r="L107" s="53"/>
      <c r="M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24.95" customHeight="1">
      <c r="A108" s="30"/>
      <c r="B108" s="31"/>
      <c r="C108" s="20" t="s">
        <v>198</v>
      </c>
      <c r="D108" s="32"/>
      <c r="E108" s="32"/>
      <c r="F108" s="32"/>
      <c r="G108" s="32"/>
      <c r="H108" s="32"/>
      <c r="I108" s="120"/>
      <c r="J108" s="120"/>
      <c r="K108" s="32"/>
      <c r="L108" s="32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6.95" customHeight="1">
      <c r="A109" s="30"/>
      <c r="B109" s="31"/>
      <c r="C109" s="32"/>
      <c r="D109" s="32"/>
      <c r="E109" s="32"/>
      <c r="F109" s="32"/>
      <c r="G109" s="32"/>
      <c r="H109" s="32"/>
      <c r="I109" s="120"/>
      <c r="J109" s="120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12" customHeight="1">
      <c r="A110" s="30"/>
      <c r="B110" s="31"/>
      <c r="C110" s="26" t="s">
        <v>17</v>
      </c>
      <c r="D110" s="32"/>
      <c r="E110" s="32"/>
      <c r="F110" s="32"/>
      <c r="G110" s="32"/>
      <c r="H110" s="32"/>
      <c r="I110" s="120"/>
      <c r="J110" s="120"/>
      <c r="K110" s="32"/>
      <c r="L110" s="32"/>
      <c r="M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2" customFormat="1" ht="16.5" customHeight="1">
      <c r="A111" s="30"/>
      <c r="B111" s="31"/>
      <c r="C111" s="32"/>
      <c r="D111" s="32"/>
      <c r="E111" s="296" t="str">
        <f>E7</f>
        <v>Údržba, opravy a odstraňování závad u SEE 2020</v>
      </c>
      <c r="F111" s="297"/>
      <c r="G111" s="297"/>
      <c r="H111" s="297"/>
      <c r="I111" s="120"/>
      <c r="J111" s="120"/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1" customFormat="1" ht="12" customHeight="1">
      <c r="B112" s="18"/>
      <c r="C112" s="26" t="s">
        <v>181</v>
      </c>
      <c r="D112" s="19"/>
      <c r="E112" s="19"/>
      <c r="F112" s="19"/>
      <c r="G112" s="19"/>
      <c r="H112" s="19"/>
      <c r="I112" s="113"/>
      <c r="J112" s="113"/>
      <c r="K112" s="19"/>
      <c r="L112" s="19"/>
      <c r="M112" s="17"/>
    </row>
    <row r="113" spans="1:65" s="2" customFormat="1" ht="16.5" customHeight="1">
      <c r="A113" s="30"/>
      <c r="B113" s="31"/>
      <c r="C113" s="32"/>
      <c r="D113" s="32"/>
      <c r="E113" s="296" t="s">
        <v>725</v>
      </c>
      <c r="F113" s="298"/>
      <c r="G113" s="298"/>
      <c r="H113" s="298"/>
      <c r="I113" s="120"/>
      <c r="J113" s="120"/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6" t="s">
        <v>341</v>
      </c>
      <c r="D114" s="32"/>
      <c r="E114" s="32"/>
      <c r="F114" s="32"/>
      <c r="G114" s="32"/>
      <c r="H114" s="32"/>
      <c r="I114" s="120"/>
      <c r="J114" s="120"/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6.5" customHeight="1">
      <c r="A115" s="30"/>
      <c r="B115" s="31"/>
      <c r="C115" s="32"/>
      <c r="D115" s="32"/>
      <c r="E115" s="251" t="str">
        <f>E11</f>
        <v>PS08-6 - žst. Bojkovice</v>
      </c>
      <c r="F115" s="298"/>
      <c r="G115" s="298"/>
      <c r="H115" s="298"/>
      <c r="I115" s="120"/>
      <c r="J115" s="120"/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2"/>
      <c r="D116" s="32"/>
      <c r="E116" s="32"/>
      <c r="F116" s="32"/>
      <c r="G116" s="32"/>
      <c r="H116" s="32"/>
      <c r="I116" s="120"/>
      <c r="J116" s="120"/>
      <c r="K116" s="32"/>
      <c r="L116" s="32"/>
      <c r="M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2" customHeight="1">
      <c r="A117" s="30"/>
      <c r="B117" s="31"/>
      <c r="C117" s="26" t="s">
        <v>21</v>
      </c>
      <c r="D117" s="32"/>
      <c r="E117" s="32"/>
      <c r="F117" s="24" t="str">
        <f>F14</f>
        <v>OŘ Olomouc</v>
      </c>
      <c r="G117" s="32"/>
      <c r="H117" s="32"/>
      <c r="I117" s="121" t="s">
        <v>23</v>
      </c>
      <c r="J117" s="123">
        <f>IF(J14="","",J14)</f>
        <v>0</v>
      </c>
      <c r="K117" s="32"/>
      <c r="L117" s="32"/>
      <c r="M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6.95" customHeight="1">
      <c r="A118" s="30"/>
      <c r="B118" s="31"/>
      <c r="C118" s="32"/>
      <c r="D118" s="32"/>
      <c r="E118" s="32"/>
      <c r="F118" s="32"/>
      <c r="G118" s="32"/>
      <c r="H118" s="32"/>
      <c r="I118" s="120"/>
      <c r="J118" s="120"/>
      <c r="K118" s="32"/>
      <c r="L118" s="32"/>
      <c r="M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2" customHeight="1">
      <c r="A119" s="30"/>
      <c r="B119" s="31"/>
      <c r="C119" s="26" t="s">
        <v>24</v>
      </c>
      <c r="D119" s="32"/>
      <c r="E119" s="32"/>
      <c r="F119" s="24" t="str">
        <f>E17</f>
        <v>Správa železnic, státní organizace</v>
      </c>
      <c r="G119" s="32"/>
      <c r="H119" s="32"/>
      <c r="I119" s="121" t="s">
        <v>32</v>
      </c>
      <c r="J119" s="161" t="str">
        <f>E23</f>
        <v xml:space="preserve"> </v>
      </c>
      <c r="K119" s="32"/>
      <c r="L119" s="32"/>
      <c r="M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5.2" customHeight="1">
      <c r="A120" s="30"/>
      <c r="B120" s="31"/>
      <c r="C120" s="26" t="s">
        <v>30</v>
      </c>
      <c r="D120" s="32"/>
      <c r="E120" s="32"/>
      <c r="F120" s="24" t="str">
        <f>IF(E20="","",E20)</f>
        <v>Vyplň údaj</v>
      </c>
      <c r="G120" s="32"/>
      <c r="H120" s="32"/>
      <c r="I120" s="121" t="s">
        <v>34</v>
      </c>
      <c r="J120" s="161" t="str">
        <f>E26</f>
        <v xml:space="preserve"> </v>
      </c>
      <c r="K120" s="32"/>
      <c r="L120" s="32"/>
      <c r="M120" s="47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10.35" customHeight="1">
      <c r="A121" s="30"/>
      <c r="B121" s="31"/>
      <c r="C121" s="32"/>
      <c r="D121" s="32"/>
      <c r="E121" s="32"/>
      <c r="F121" s="32"/>
      <c r="G121" s="32"/>
      <c r="H121" s="32"/>
      <c r="I121" s="120"/>
      <c r="J121" s="120"/>
      <c r="K121" s="32"/>
      <c r="L121" s="32"/>
      <c r="M121" s="47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11" customFormat="1" ht="29.25" customHeight="1">
      <c r="A122" s="181"/>
      <c r="B122" s="182"/>
      <c r="C122" s="183" t="s">
        <v>199</v>
      </c>
      <c r="D122" s="184" t="s">
        <v>61</v>
      </c>
      <c r="E122" s="184" t="s">
        <v>57</v>
      </c>
      <c r="F122" s="184" t="s">
        <v>58</v>
      </c>
      <c r="G122" s="184" t="s">
        <v>200</v>
      </c>
      <c r="H122" s="184" t="s">
        <v>201</v>
      </c>
      <c r="I122" s="185" t="s">
        <v>202</v>
      </c>
      <c r="J122" s="185" t="s">
        <v>203</v>
      </c>
      <c r="K122" s="184" t="s">
        <v>189</v>
      </c>
      <c r="L122" s="186" t="s">
        <v>204</v>
      </c>
      <c r="M122" s="187"/>
      <c r="N122" s="70" t="s">
        <v>1</v>
      </c>
      <c r="O122" s="71" t="s">
        <v>40</v>
      </c>
      <c r="P122" s="71" t="s">
        <v>205</v>
      </c>
      <c r="Q122" s="71" t="s">
        <v>206</v>
      </c>
      <c r="R122" s="71" t="s">
        <v>207</v>
      </c>
      <c r="S122" s="71" t="s">
        <v>208</v>
      </c>
      <c r="T122" s="71" t="s">
        <v>209</v>
      </c>
      <c r="U122" s="71" t="s">
        <v>210</v>
      </c>
      <c r="V122" s="71" t="s">
        <v>211</v>
      </c>
      <c r="W122" s="71" t="s">
        <v>212</v>
      </c>
      <c r="X122" s="71" t="s">
        <v>213</v>
      </c>
      <c r="Y122" s="72" t="s">
        <v>214</v>
      </c>
      <c r="Z122" s="181"/>
      <c r="AA122" s="181"/>
      <c r="AB122" s="181"/>
      <c r="AC122" s="181"/>
      <c r="AD122" s="181"/>
      <c r="AE122" s="181"/>
    </row>
    <row r="123" spans="1:65" s="2" customFormat="1" ht="22.9" customHeight="1">
      <c r="A123" s="30"/>
      <c r="B123" s="31"/>
      <c r="C123" s="77" t="s">
        <v>215</v>
      </c>
      <c r="D123" s="32"/>
      <c r="E123" s="32"/>
      <c r="F123" s="32"/>
      <c r="G123" s="32"/>
      <c r="H123" s="32"/>
      <c r="I123" s="120"/>
      <c r="J123" s="120"/>
      <c r="K123" s="188">
        <f>BK123</f>
        <v>0</v>
      </c>
      <c r="L123" s="32"/>
      <c r="M123" s="35"/>
      <c r="N123" s="73"/>
      <c r="O123" s="189"/>
      <c r="P123" s="74"/>
      <c r="Q123" s="190">
        <f>Q124+Q142</f>
        <v>0</v>
      </c>
      <c r="R123" s="190">
        <f>R124+R142</f>
        <v>0</v>
      </c>
      <c r="S123" s="74"/>
      <c r="T123" s="191">
        <f>T124+T142</f>
        <v>0</v>
      </c>
      <c r="U123" s="74"/>
      <c r="V123" s="191">
        <f>V124+V142</f>
        <v>0</v>
      </c>
      <c r="W123" s="74"/>
      <c r="X123" s="191">
        <f>X124+X142</f>
        <v>0</v>
      </c>
      <c r="Y123" s="75"/>
      <c r="Z123" s="30"/>
      <c r="AA123" s="30"/>
      <c r="AB123" s="30"/>
      <c r="AC123" s="30"/>
      <c r="AD123" s="30"/>
      <c r="AE123" s="30"/>
      <c r="AT123" s="14" t="s">
        <v>77</v>
      </c>
      <c r="AU123" s="14" t="s">
        <v>191</v>
      </c>
      <c r="BK123" s="192">
        <f>BK124+BK142</f>
        <v>0</v>
      </c>
    </row>
    <row r="124" spans="1:65" s="12" customFormat="1" ht="25.9" customHeight="1">
      <c r="B124" s="193"/>
      <c r="C124" s="194"/>
      <c r="D124" s="195" t="s">
        <v>77</v>
      </c>
      <c r="E124" s="196" t="s">
        <v>475</v>
      </c>
      <c r="F124" s="196" t="s">
        <v>476</v>
      </c>
      <c r="G124" s="194"/>
      <c r="H124" s="194"/>
      <c r="I124" s="197"/>
      <c r="J124" s="197"/>
      <c r="K124" s="198">
        <f>BK124</f>
        <v>0</v>
      </c>
      <c r="L124" s="194"/>
      <c r="M124" s="199"/>
      <c r="N124" s="200"/>
      <c r="O124" s="201"/>
      <c r="P124" s="201"/>
      <c r="Q124" s="202">
        <f>Q125</f>
        <v>0</v>
      </c>
      <c r="R124" s="202">
        <f>R125</f>
        <v>0</v>
      </c>
      <c r="S124" s="201"/>
      <c r="T124" s="203">
        <f>T125</f>
        <v>0</v>
      </c>
      <c r="U124" s="201"/>
      <c r="V124" s="203">
        <f>V125</f>
        <v>0</v>
      </c>
      <c r="W124" s="201"/>
      <c r="X124" s="203">
        <f>X125</f>
        <v>0</v>
      </c>
      <c r="Y124" s="204"/>
      <c r="AR124" s="205" t="s">
        <v>88</v>
      </c>
      <c r="AT124" s="206" t="s">
        <v>77</v>
      </c>
      <c r="AU124" s="206" t="s">
        <v>78</v>
      </c>
      <c r="AY124" s="205" t="s">
        <v>218</v>
      </c>
      <c r="BK124" s="207">
        <f>BK125</f>
        <v>0</v>
      </c>
    </row>
    <row r="125" spans="1:65" s="12" customFormat="1" ht="22.9" customHeight="1">
      <c r="B125" s="193"/>
      <c r="C125" s="194"/>
      <c r="D125" s="195" t="s">
        <v>77</v>
      </c>
      <c r="E125" s="237" t="s">
        <v>477</v>
      </c>
      <c r="F125" s="237" t="s">
        <v>478</v>
      </c>
      <c r="G125" s="194"/>
      <c r="H125" s="194"/>
      <c r="I125" s="197"/>
      <c r="J125" s="197"/>
      <c r="K125" s="238">
        <f>BK125</f>
        <v>0</v>
      </c>
      <c r="L125" s="194"/>
      <c r="M125" s="199"/>
      <c r="N125" s="200"/>
      <c r="O125" s="201"/>
      <c r="P125" s="201"/>
      <c r="Q125" s="202">
        <f>SUM(Q126:Q141)</f>
        <v>0</v>
      </c>
      <c r="R125" s="202">
        <f>SUM(R126:R141)</f>
        <v>0</v>
      </c>
      <c r="S125" s="201"/>
      <c r="T125" s="203">
        <f>SUM(T126:T141)</f>
        <v>0</v>
      </c>
      <c r="U125" s="201"/>
      <c r="V125" s="203">
        <f>SUM(V126:V141)</f>
        <v>0</v>
      </c>
      <c r="W125" s="201"/>
      <c r="X125" s="203">
        <f>SUM(X126:X141)</f>
        <v>0</v>
      </c>
      <c r="Y125" s="204"/>
      <c r="AR125" s="205" t="s">
        <v>88</v>
      </c>
      <c r="AT125" s="206" t="s">
        <v>77</v>
      </c>
      <c r="AU125" s="206" t="s">
        <v>86</v>
      </c>
      <c r="AY125" s="205" t="s">
        <v>218</v>
      </c>
      <c r="BK125" s="207">
        <f>SUM(BK126:BK141)</f>
        <v>0</v>
      </c>
    </row>
    <row r="126" spans="1:65" s="2" customFormat="1" ht="21.75" customHeight="1">
      <c r="A126" s="30"/>
      <c r="B126" s="31"/>
      <c r="C126" s="208" t="s">
        <v>86</v>
      </c>
      <c r="D126" s="208" t="s">
        <v>219</v>
      </c>
      <c r="E126" s="209" t="s">
        <v>744</v>
      </c>
      <c r="F126" s="210" t="s">
        <v>745</v>
      </c>
      <c r="G126" s="211" t="s">
        <v>222</v>
      </c>
      <c r="H126" s="212">
        <v>1</v>
      </c>
      <c r="I126" s="213"/>
      <c r="J126" s="213"/>
      <c r="K126" s="214">
        <f>ROUND(P126*H126,2)</f>
        <v>0</v>
      </c>
      <c r="L126" s="210" t="s">
        <v>223</v>
      </c>
      <c r="M126" s="35"/>
      <c r="N126" s="215" t="s">
        <v>1</v>
      </c>
      <c r="O126" s="216" t="s">
        <v>41</v>
      </c>
      <c r="P126" s="217">
        <f>I126+J126</f>
        <v>0</v>
      </c>
      <c r="Q126" s="217">
        <f>ROUND(I126*H126,2)</f>
        <v>0</v>
      </c>
      <c r="R126" s="217">
        <f>ROUND(J126*H126,2)</f>
        <v>0</v>
      </c>
      <c r="S126" s="66"/>
      <c r="T126" s="218">
        <f>S126*H126</f>
        <v>0</v>
      </c>
      <c r="U126" s="218">
        <v>0</v>
      </c>
      <c r="V126" s="218">
        <f>U126*H126</f>
        <v>0</v>
      </c>
      <c r="W126" s="218">
        <v>0</v>
      </c>
      <c r="X126" s="218">
        <f>W126*H126</f>
        <v>0</v>
      </c>
      <c r="Y126" s="219" t="s">
        <v>1</v>
      </c>
      <c r="Z126" s="30"/>
      <c r="AA126" s="30"/>
      <c r="AB126" s="30"/>
      <c r="AC126" s="30"/>
      <c r="AD126" s="30"/>
      <c r="AE126" s="30"/>
      <c r="AR126" s="220" t="s">
        <v>281</v>
      </c>
      <c r="AT126" s="220" t="s">
        <v>219</v>
      </c>
      <c r="AU126" s="220" t="s">
        <v>88</v>
      </c>
      <c r="AY126" s="14" t="s">
        <v>218</v>
      </c>
      <c r="BE126" s="221">
        <f>IF(O126="základní",K126,0)</f>
        <v>0</v>
      </c>
      <c r="BF126" s="221">
        <f>IF(O126="snížená",K126,0)</f>
        <v>0</v>
      </c>
      <c r="BG126" s="221">
        <f>IF(O126="zákl. přenesená",K126,0)</f>
        <v>0</v>
      </c>
      <c r="BH126" s="221">
        <f>IF(O126="sníž. přenesená",K126,0)</f>
        <v>0</v>
      </c>
      <c r="BI126" s="221">
        <f>IF(O126="nulová",K126,0)</f>
        <v>0</v>
      </c>
      <c r="BJ126" s="14" t="s">
        <v>86</v>
      </c>
      <c r="BK126" s="221">
        <f>ROUND(P126*H126,2)</f>
        <v>0</v>
      </c>
      <c r="BL126" s="14" t="s">
        <v>281</v>
      </c>
      <c r="BM126" s="220" t="s">
        <v>913</v>
      </c>
    </row>
    <row r="127" spans="1:65" s="2" customFormat="1" ht="11.25">
      <c r="A127" s="30"/>
      <c r="B127" s="31"/>
      <c r="C127" s="32"/>
      <c r="D127" s="222" t="s">
        <v>226</v>
      </c>
      <c r="E127" s="32"/>
      <c r="F127" s="223" t="s">
        <v>745</v>
      </c>
      <c r="G127" s="32"/>
      <c r="H127" s="32"/>
      <c r="I127" s="120"/>
      <c r="J127" s="120"/>
      <c r="K127" s="32"/>
      <c r="L127" s="32"/>
      <c r="M127" s="35"/>
      <c r="N127" s="224"/>
      <c r="O127" s="225"/>
      <c r="P127" s="66"/>
      <c r="Q127" s="66"/>
      <c r="R127" s="66"/>
      <c r="S127" s="66"/>
      <c r="T127" s="66"/>
      <c r="U127" s="66"/>
      <c r="V127" s="66"/>
      <c r="W127" s="66"/>
      <c r="X127" s="66"/>
      <c r="Y127" s="67"/>
      <c r="Z127" s="30"/>
      <c r="AA127" s="30"/>
      <c r="AB127" s="30"/>
      <c r="AC127" s="30"/>
      <c r="AD127" s="30"/>
      <c r="AE127" s="30"/>
      <c r="AT127" s="14" t="s">
        <v>226</v>
      </c>
      <c r="AU127" s="14" t="s">
        <v>88</v>
      </c>
    </row>
    <row r="128" spans="1:65" s="2" customFormat="1" ht="21.75" customHeight="1">
      <c r="A128" s="30"/>
      <c r="B128" s="31"/>
      <c r="C128" s="208" t="s">
        <v>88</v>
      </c>
      <c r="D128" s="208" t="s">
        <v>219</v>
      </c>
      <c r="E128" s="209" t="s">
        <v>747</v>
      </c>
      <c r="F128" s="210" t="s">
        <v>748</v>
      </c>
      <c r="G128" s="211" t="s">
        <v>222</v>
      </c>
      <c r="H128" s="212">
        <v>1</v>
      </c>
      <c r="I128" s="213"/>
      <c r="J128" s="213"/>
      <c r="K128" s="214">
        <f>ROUND(P128*H128,2)</f>
        <v>0</v>
      </c>
      <c r="L128" s="210" t="s">
        <v>223</v>
      </c>
      <c r="M128" s="35"/>
      <c r="N128" s="215" t="s">
        <v>1</v>
      </c>
      <c r="O128" s="216" t="s">
        <v>41</v>
      </c>
      <c r="P128" s="217">
        <f>I128+J128</f>
        <v>0</v>
      </c>
      <c r="Q128" s="217">
        <f>ROUND(I128*H128,2)</f>
        <v>0</v>
      </c>
      <c r="R128" s="217">
        <f>ROUND(J128*H128,2)</f>
        <v>0</v>
      </c>
      <c r="S128" s="66"/>
      <c r="T128" s="218">
        <f>S128*H128</f>
        <v>0</v>
      </c>
      <c r="U128" s="218">
        <v>0</v>
      </c>
      <c r="V128" s="218">
        <f>U128*H128</f>
        <v>0</v>
      </c>
      <c r="W128" s="218">
        <v>0</v>
      </c>
      <c r="X128" s="218">
        <f>W128*H128</f>
        <v>0</v>
      </c>
      <c r="Y128" s="219" t="s">
        <v>1</v>
      </c>
      <c r="Z128" s="30"/>
      <c r="AA128" s="30"/>
      <c r="AB128" s="30"/>
      <c r="AC128" s="30"/>
      <c r="AD128" s="30"/>
      <c r="AE128" s="30"/>
      <c r="AR128" s="220" t="s">
        <v>281</v>
      </c>
      <c r="AT128" s="220" t="s">
        <v>219</v>
      </c>
      <c r="AU128" s="220" t="s">
        <v>88</v>
      </c>
      <c r="AY128" s="14" t="s">
        <v>218</v>
      </c>
      <c r="BE128" s="221">
        <f>IF(O128="základní",K128,0)</f>
        <v>0</v>
      </c>
      <c r="BF128" s="221">
        <f>IF(O128="snížená",K128,0)</f>
        <v>0</v>
      </c>
      <c r="BG128" s="221">
        <f>IF(O128="zákl. přenesená",K128,0)</f>
        <v>0</v>
      </c>
      <c r="BH128" s="221">
        <f>IF(O128="sníž. přenesená",K128,0)</f>
        <v>0</v>
      </c>
      <c r="BI128" s="221">
        <f>IF(O128="nulová",K128,0)</f>
        <v>0</v>
      </c>
      <c r="BJ128" s="14" t="s">
        <v>86</v>
      </c>
      <c r="BK128" s="221">
        <f>ROUND(P128*H128,2)</f>
        <v>0</v>
      </c>
      <c r="BL128" s="14" t="s">
        <v>281</v>
      </c>
      <c r="BM128" s="220" t="s">
        <v>914</v>
      </c>
    </row>
    <row r="129" spans="1:65" s="2" customFormat="1" ht="19.5">
      <c r="A129" s="30"/>
      <c r="B129" s="31"/>
      <c r="C129" s="32"/>
      <c r="D129" s="222" t="s">
        <v>226</v>
      </c>
      <c r="E129" s="32"/>
      <c r="F129" s="223" t="s">
        <v>748</v>
      </c>
      <c r="G129" s="32"/>
      <c r="H129" s="32"/>
      <c r="I129" s="120"/>
      <c r="J129" s="120"/>
      <c r="K129" s="32"/>
      <c r="L129" s="32"/>
      <c r="M129" s="35"/>
      <c r="N129" s="224"/>
      <c r="O129" s="225"/>
      <c r="P129" s="66"/>
      <c r="Q129" s="66"/>
      <c r="R129" s="66"/>
      <c r="S129" s="66"/>
      <c r="T129" s="66"/>
      <c r="U129" s="66"/>
      <c r="V129" s="66"/>
      <c r="W129" s="66"/>
      <c r="X129" s="66"/>
      <c r="Y129" s="67"/>
      <c r="Z129" s="30"/>
      <c r="AA129" s="30"/>
      <c r="AB129" s="30"/>
      <c r="AC129" s="30"/>
      <c r="AD129" s="30"/>
      <c r="AE129" s="30"/>
      <c r="AT129" s="14" t="s">
        <v>226</v>
      </c>
      <c r="AU129" s="14" t="s">
        <v>88</v>
      </c>
    </row>
    <row r="130" spans="1:65" s="2" customFormat="1" ht="21.75" customHeight="1">
      <c r="A130" s="30"/>
      <c r="B130" s="31"/>
      <c r="C130" s="208" t="s">
        <v>231</v>
      </c>
      <c r="D130" s="208" t="s">
        <v>219</v>
      </c>
      <c r="E130" s="209" t="s">
        <v>750</v>
      </c>
      <c r="F130" s="210" t="s">
        <v>751</v>
      </c>
      <c r="G130" s="211" t="s">
        <v>222</v>
      </c>
      <c r="H130" s="212">
        <v>1</v>
      </c>
      <c r="I130" s="213"/>
      <c r="J130" s="213"/>
      <c r="K130" s="214">
        <f>ROUND(P130*H130,2)</f>
        <v>0</v>
      </c>
      <c r="L130" s="210" t="s">
        <v>223</v>
      </c>
      <c r="M130" s="35"/>
      <c r="N130" s="215" t="s">
        <v>1</v>
      </c>
      <c r="O130" s="216" t="s">
        <v>41</v>
      </c>
      <c r="P130" s="217">
        <f>I130+J130</f>
        <v>0</v>
      </c>
      <c r="Q130" s="217">
        <f>ROUND(I130*H130,2)</f>
        <v>0</v>
      </c>
      <c r="R130" s="217">
        <f>ROUND(J130*H130,2)</f>
        <v>0</v>
      </c>
      <c r="S130" s="66"/>
      <c r="T130" s="218">
        <f>S130*H130</f>
        <v>0</v>
      </c>
      <c r="U130" s="218">
        <v>0</v>
      </c>
      <c r="V130" s="218">
        <f>U130*H130</f>
        <v>0</v>
      </c>
      <c r="W130" s="218">
        <v>0</v>
      </c>
      <c r="X130" s="218">
        <f>W130*H130</f>
        <v>0</v>
      </c>
      <c r="Y130" s="219" t="s">
        <v>1</v>
      </c>
      <c r="Z130" s="30"/>
      <c r="AA130" s="30"/>
      <c r="AB130" s="30"/>
      <c r="AC130" s="30"/>
      <c r="AD130" s="30"/>
      <c r="AE130" s="30"/>
      <c r="AR130" s="220" t="s">
        <v>281</v>
      </c>
      <c r="AT130" s="220" t="s">
        <v>219</v>
      </c>
      <c r="AU130" s="220" t="s">
        <v>88</v>
      </c>
      <c r="AY130" s="14" t="s">
        <v>218</v>
      </c>
      <c r="BE130" s="221">
        <f>IF(O130="základní",K130,0)</f>
        <v>0</v>
      </c>
      <c r="BF130" s="221">
        <f>IF(O130="snížená",K130,0)</f>
        <v>0</v>
      </c>
      <c r="BG130" s="221">
        <f>IF(O130="zákl. přenesená",K130,0)</f>
        <v>0</v>
      </c>
      <c r="BH130" s="221">
        <f>IF(O130="sníž. přenesená",K130,0)</f>
        <v>0</v>
      </c>
      <c r="BI130" s="221">
        <f>IF(O130="nulová",K130,0)</f>
        <v>0</v>
      </c>
      <c r="BJ130" s="14" t="s">
        <v>86</v>
      </c>
      <c r="BK130" s="221">
        <f>ROUND(P130*H130,2)</f>
        <v>0</v>
      </c>
      <c r="BL130" s="14" t="s">
        <v>281</v>
      </c>
      <c r="BM130" s="220" t="s">
        <v>915</v>
      </c>
    </row>
    <row r="131" spans="1:65" s="2" customFormat="1" ht="19.5">
      <c r="A131" s="30"/>
      <c r="B131" s="31"/>
      <c r="C131" s="32"/>
      <c r="D131" s="222" t="s">
        <v>226</v>
      </c>
      <c r="E131" s="32"/>
      <c r="F131" s="223" t="s">
        <v>751</v>
      </c>
      <c r="G131" s="32"/>
      <c r="H131" s="32"/>
      <c r="I131" s="120"/>
      <c r="J131" s="120"/>
      <c r="K131" s="32"/>
      <c r="L131" s="32"/>
      <c r="M131" s="35"/>
      <c r="N131" s="224"/>
      <c r="O131" s="225"/>
      <c r="P131" s="66"/>
      <c r="Q131" s="66"/>
      <c r="R131" s="66"/>
      <c r="S131" s="66"/>
      <c r="T131" s="66"/>
      <c r="U131" s="66"/>
      <c r="V131" s="66"/>
      <c r="W131" s="66"/>
      <c r="X131" s="66"/>
      <c r="Y131" s="67"/>
      <c r="Z131" s="30"/>
      <c r="AA131" s="30"/>
      <c r="AB131" s="30"/>
      <c r="AC131" s="30"/>
      <c r="AD131" s="30"/>
      <c r="AE131" s="30"/>
      <c r="AT131" s="14" t="s">
        <v>226</v>
      </c>
      <c r="AU131" s="14" t="s">
        <v>88</v>
      </c>
    </row>
    <row r="132" spans="1:65" s="2" customFormat="1" ht="21.75" customHeight="1">
      <c r="A132" s="30"/>
      <c r="B132" s="31"/>
      <c r="C132" s="208" t="s">
        <v>224</v>
      </c>
      <c r="D132" s="208" t="s">
        <v>219</v>
      </c>
      <c r="E132" s="209" t="s">
        <v>753</v>
      </c>
      <c r="F132" s="210" t="s">
        <v>754</v>
      </c>
      <c r="G132" s="211" t="s">
        <v>222</v>
      </c>
      <c r="H132" s="212">
        <v>1</v>
      </c>
      <c r="I132" s="213"/>
      <c r="J132" s="213"/>
      <c r="K132" s="214">
        <f>ROUND(P132*H132,2)</f>
        <v>0</v>
      </c>
      <c r="L132" s="210" t="s">
        <v>223</v>
      </c>
      <c r="M132" s="35"/>
      <c r="N132" s="215" t="s">
        <v>1</v>
      </c>
      <c r="O132" s="216" t="s">
        <v>41</v>
      </c>
      <c r="P132" s="217">
        <f>I132+J132</f>
        <v>0</v>
      </c>
      <c r="Q132" s="217">
        <f>ROUND(I132*H132,2)</f>
        <v>0</v>
      </c>
      <c r="R132" s="217">
        <f>ROUND(J132*H132,2)</f>
        <v>0</v>
      </c>
      <c r="S132" s="66"/>
      <c r="T132" s="218">
        <f>S132*H132</f>
        <v>0</v>
      </c>
      <c r="U132" s="218">
        <v>0</v>
      </c>
      <c r="V132" s="218">
        <f>U132*H132</f>
        <v>0</v>
      </c>
      <c r="W132" s="218">
        <v>0</v>
      </c>
      <c r="X132" s="218">
        <f>W132*H132</f>
        <v>0</v>
      </c>
      <c r="Y132" s="219" t="s">
        <v>1</v>
      </c>
      <c r="Z132" s="30"/>
      <c r="AA132" s="30"/>
      <c r="AB132" s="30"/>
      <c r="AC132" s="30"/>
      <c r="AD132" s="30"/>
      <c r="AE132" s="30"/>
      <c r="AR132" s="220" t="s">
        <v>281</v>
      </c>
      <c r="AT132" s="220" t="s">
        <v>219</v>
      </c>
      <c r="AU132" s="220" t="s">
        <v>88</v>
      </c>
      <c r="AY132" s="14" t="s">
        <v>218</v>
      </c>
      <c r="BE132" s="221">
        <f>IF(O132="základní",K132,0)</f>
        <v>0</v>
      </c>
      <c r="BF132" s="221">
        <f>IF(O132="snížená",K132,0)</f>
        <v>0</v>
      </c>
      <c r="BG132" s="221">
        <f>IF(O132="zákl. přenesená",K132,0)</f>
        <v>0</v>
      </c>
      <c r="BH132" s="221">
        <f>IF(O132="sníž. přenesená",K132,0)</f>
        <v>0</v>
      </c>
      <c r="BI132" s="221">
        <f>IF(O132="nulová",K132,0)</f>
        <v>0</v>
      </c>
      <c r="BJ132" s="14" t="s">
        <v>86</v>
      </c>
      <c r="BK132" s="221">
        <f>ROUND(P132*H132,2)</f>
        <v>0</v>
      </c>
      <c r="BL132" s="14" t="s">
        <v>281</v>
      </c>
      <c r="BM132" s="220" t="s">
        <v>916</v>
      </c>
    </row>
    <row r="133" spans="1:65" s="2" customFormat="1" ht="19.5">
      <c r="A133" s="30"/>
      <c r="B133" s="31"/>
      <c r="C133" s="32"/>
      <c r="D133" s="222" t="s">
        <v>226</v>
      </c>
      <c r="E133" s="32"/>
      <c r="F133" s="223" t="s">
        <v>754</v>
      </c>
      <c r="G133" s="32"/>
      <c r="H133" s="32"/>
      <c r="I133" s="120"/>
      <c r="J133" s="120"/>
      <c r="K133" s="32"/>
      <c r="L133" s="32"/>
      <c r="M133" s="35"/>
      <c r="N133" s="224"/>
      <c r="O133" s="225"/>
      <c r="P133" s="66"/>
      <c r="Q133" s="66"/>
      <c r="R133" s="66"/>
      <c r="S133" s="66"/>
      <c r="T133" s="66"/>
      <c r="U133" s="66"/>
      <c r="V133" s="66"/>
      <c r="W133" s="66"/>
      <c r="X133" s="66"/>
      <c r="Y133" s="67"/>
      <c r="Z133" s="30"/>
      <c r="AA133" s="30"/>
      <c r="AB133" s="30"/>
      <c r="AC133" s="30"/>
      <c r="AD133" s="30"/>
      <c r="AE133" s="30"/>
      <c r="AT133" s="14" t="s">
        <v>226</v>
      </c>
      <c r="AU133" s="14" t="s">
        <v>88</v>
      </c>
    </row>
    <row r="134" spans="1:65" s="2" customFormat="1" ht="21.75" customHeight="1">
      <c r="A134" s="30"/>
      <c r="B134" s="31"/>
      <c r="C134" s="226" t="s">
        <v>246</v>
      </c>
      <c r="D134" s="226" t="s">
        <v>232</v>
      </c>
      <c r="E134" s="227" t="s">
        <v>756</v>
      </c>
      <c r="F134" s="228" t="s">
        <v>757</v>
      </c>
      <c r="G134" s="229" t="s">
        <v>222</v>
      </c>
      <c r="H134" s="230">
        <v>1</v>
      </c>
      <c r="I134" s="231"/>
      <c r="J134" s="232"/>
      <c r="K134" s="233">
        <f>ROUND(P134*H134,2)</f>
        <v>0</v>
      </c>
      <c r="L134" s="228" t="s">
        <v>223</v>
      </c>
      <c r="M134" s="234"/>
      <c r="N134" s="235" t="s">
        <v>1</v>
      </c>
      <c r="O134" s="216" t="s">
        <v>41</v>
      </c>
      <c r="P134" s="217">
        <f>I134+J134</f>
        <v>0</v>
      </c>
      <c r="Q134" s="217">
        <f>ROUND(I134*H134,2)</f>
        <v>0</v>
      </c>
      <c r="R134" s="217">
        <f>ROUND(J134*H134,2)</f>
        <v>0</v>
      </c>
      <c r="S134" s="66"/>
      <c r="T134" s="218">
        <f>S134*H134</f>
        <v>0</v>
      </c>
      <c r="U134" s="218">
        <v>0</v>
      </c>
      <c r="V134" s="218">
        <f>U134*H134</f>
        <v>0</v>
      </c>
      <c r="W134" s="218">
        <v>0</v>
      </c>
      <c r="X134" s="218">
        <f>W134*H134</f>
        <v>0</v>
      </c>
      <c r="Y134" s="219" t="s">
        <v>1</v>
      </c>
      <c r="Z134" s="30"/>
      <c r="AA134" s="30"/>
      <c r="AB134" s="30"/>
      <c r="AC134" s="30"/>
      <c r="AD134" s="30"/>
      <c r="AE134" s="30"/>
      <c r="AR134" s="220" t="s">
        <v>281</v>
      </c>
      <c r="AT134" s="220" t="s">
        <v>232</v>
      </c>
      <c r="AU134" s="220" t="s">
        <v>88</v>
      </c>
      <c r="AY134" s="14" t="s">
        <v>218</v>
      </c>
      <c r="BE134" s="221">
        <f>IF(O134="základní",K134,0)</f>
        <v>0</v>
      </c>
      <c r="BF134" s="221">
        <f>IF(O134="snížená",K134,0)</f>
        <v>0</v>
      </c>
      <c r="BG134" s="221">
        <f>IF(O134="zákl. přenesená",K134,0)</f>
        <v>0</v>
      </c>
      <c r="BH134" s="221">
        <f>IF(O134="sníž. přenesená",K134,0)</f>
        <v>0</v>
      </c>
      <c r="BI134" s="221">
        <f>IF(O134="nulová",K134,0)</f>
        <v>0</v>
      </c>
      <c r="BJ134" s="14" t="s">
        <v>86</v>
      </c>
      <c r="BK134" s="221">
        <f>ROUND(P134*H134,2)</f>
        <v>0</v>
      </c>
      <c r="BL134" s="14" t="s">
        <v>281</v>
      </c>
      <c r="BM134" s="220" t="s">
        <v>917</v>
      </c>
    </row>
    <row r="135" spans="1:65" s="2" customFormat="1" ht="19.5">
      <c r="A135" s="30"/>
      <c r="B135" s="31"/>
      <c r="C135" s="32"/>
      <c r="D135" s="222" t="s">
        <v>226</v>
      </c>
      <c r="E135" s="32"/>
      <c r="F135" s="223" t="s">
        <v>757</v>
      </c>
      <c r="G135" s="32"/>
      <c r="H135" s="32"/>
      <c r="I135" s="120"/>
      <c r="J135" s="120"/>
      <c r="K135" s="32"/>
      <c r="L135" s="32"/>
      <c r="M135" s="35"/>
      <c r="N135" s="224"/>
      <c r="O135" s="225"/>
      <c r="P135" s="66"/>
      <c r="Q135" s="66"/>
      <c r="R135" s="66"/>
      <c r="S135" s="66"/>
      <c r="T135" s="66"/>
      <c r="U135" s="66"/>
      <c r="V135" s="66"/>
      <c r="W135" s="66"/>
      <c r="X135" s="66"/>
      <c r="Y135" s="67"/>
      <c r="Z135" s="30"/>
      <c r="AA135" s="30"/>
      <c r="AB135" s="30"/>
      <c r="AC135" s="30"/>
      <c r="AD135" s="30"/>
      <c r="AE135" s="30"/>
      <c r="AT135" s="14" t="s">
        <v>226</v>
      </c>
      <c r="AU135" s="14" t="s">
        <v>88</v>
      </c>
    </row>
    <row r="136" spans="1:65" s="2" customFormat="1" ht="21.75" customHeight="1">
      <c r="A136" s="30"/>
      <c r="B136" s="31"/>
      <c r="C136" s="226" t="s">
        <v>254</v>
      </c>
      <c r="D136" s="226" t="s">
        <v>232</v>
      </c>
      <c r="E136" s="227" t="s">
        <v>759</v>
      </c>
      <c r="F136" s="228" t="s">
        <v>760</v>
      </c>
      <c r="G136" s="229" t="s">
        <v>222</v>
      </c>
      <c r="H136" s="230">
        <v>1</v>
      </c>
      <c r="I136" s="231"/>
      <c r="J136" s="232"/>
      <c r="K136" s="233">
        <f>ROUND(P136*H136,2)</f>
        <v>0</v>
      </c>
      <c r="L136" s="228" t="s">
        <v>223</v>
      </c>
      <c r="M136" s="234"/>
      <c r="N136" s="235" t="s">
        <v>1</v>
      </c>
      <c r="O136" s="216" t="s">
        <v>41</v>
      </c>
      <c r="P136" s="217">
        <f>I136+J136</f>
        <v>0</v>
      </c>
      <c r="Q136" s="217">
        <f>ROUND(I136*H136,2)</f>
        <v>0</v>
      </c>
      <c r="R136" s="217">
        <f>ROUND(J136*H136,2)</f>
        <v>0</v>
      </c>
      <c r="S136" s="66"/>
      <c r="T136" s="218">
        <f>S136*H136</f>
        <v>0</v>
      </c>
      <c r="U136" s="218">
        <v>0</v>
      </c>
      <c r="V136" s="218">
        <f>U136*H136</f>
        <v>0</v>
      </c>
      <c r="W136" s="218">
        <v>0</v>
      </c>
      <c r="X136" s="218">
        <f>W136*H136</f>
        <v>0</v>
      </c>
      <c r="Y136" s="219" t="s">
        <v>1</v>
      </c>
      <c r="Z136" s="30"/>
      <c r="AA136" s="30"/>
      <c r="AB136" s="30"/>
      <c r="AC136" s="30"/>
      <c r="AD136" s="30"/>
      <c r="AE136" s="30"/>
      <c r="AR136" s="220" t="s">
        <v>281</v>
      </c>
      <c r="AT136" s="220" t="s">
        <v>232</v>
      </c>
      <c r="AU136" s="220" t="s">
        <v>88</v>
      </c>
      <c r="AY136" s="14" t="s">
        <v>218</v>
      </c>
      <c r="BE136" s="221">
        <f>IF(O136="základní",K136,0)</f>
        <v>0</v>
      </c>
      <c r="BF136" s="221">
        <f>IF(O136="snížená",K136,0)</f>
        <v>0</v>
      </c>
      <c r="BG136" s="221">
        <f>IF(O136="zákl. přenesená",K136,0)</f>
        <v>0</v>
      </c>
      <c r="BH136" s="221">
        <f>IF(O136="sníž. přenesená",K136,0)</f>
        <v>0</v>
      </c>
      <c r="BI136" s="221">
        <f>IF(O136="nulová",K136,0)</f>
        <v>0</v>
      </c>
      <c r="BJ136" s="14" t="s">
        <v>86</v>
      </c>
      <c r="BK136" s="221">
        <f>ROUND(P136*H136,2)</f>
        <v>0</v>
      </c>
      <c r="BL136" s="14" t="s">
        <v>281</v>
      </c>
      <c r="BM136" s="220" t="s">
        <v>918</v>
      </c>
    </row>
    <row r="137" spans="1:65" s="2" customFormat="1" ht="11.25">
      <c r="A137" s="30"/>
      <c r="B137" s="31"/>
      <c r="C137" s="32"/>
      <c r="D137" s="222" t="s">
        <v>226</v>
      </c>
      <c r="E137" s="32"/>
      <c r="F137" s="223" t="s">
        <v>760</v>
      </c>
      <c r="G137" s="32"/>
      <c r="H137" s="32"/>
      <c r="I137" s="120"/>
      <c r="J137" s="120"/>
      <c r="K137" s="32"/>
      <c r="L137" s="32"/>
      <c r="M137" s="35"/>
      <c r="N137" s="224"/>
      <c r="O137" s="225"/>
      <c r="P137" s="66"/>
      <c r="Q137" s="66"/>
      <c r="R137" s="66"/>
      <c r="S137" s="66"/>
      <c r="T137" s="66"/>
      <c r="U137" s="66"/>
      <c r="V137" s="66"/>
      <c r="W137" s="66"/>
      <c r="X137" s="66"/>
      <c r="Y137" s="67"/>
      <c r="Z137" s="30"/>
      <c r="AA137" s="30"/>
      <c r="AB137" s="30"/>
      <c r="AC137" s="30"/>
      <c r="AD137" s="30"/>
      <c r="AE137" s="30"/>
      <c r="AT137" s="14" t="s">
        <v>226</v>
      </c>
      <c r="AU137" s="14" t="s">
        <v>88</v>
      </c>
    </row>
    <row r="138" spans="1:65" s="2" customFormat="1" ht="21.75" customHeight="1">
      <c r="A138" s="30"/>
      <c r="B138" s="31"/>
      <c r="C138" s="226" t="s">
        <v>257</v>
      </c>
      <c r="D138" s="226" t="s">
        <v>232</v>
      </c>
      <c r="E138" s="227" t="s">
        <v>762</v>
      </c>
      <c r="F138" s="228" t="s">
        <v>763</v>
      </c>
      <c r="G138" s="229" t="s">
        <v>222</v>
      </c>
      <c r="H138" s="230">
        <v>1</v>
      </c>
      <c r="I138" s="231"/>
      <c r="J138" s="232"/>
      <c r="K138" s="233">
        <f>ROUND(P138*H138,2)</f>
        <v>0</v>
      </c>
      <c r="L138" s="228" t="s">
        <v>223</v>
      </c>
      <c r="M138" s="234"/>
      <c r="N138" s="235" t="s">
        <v>1</v>
      </c>
      <c r="O138" s="216" t="s">
        <v>41</v>
      </c>
      <c r="P138" s="217">
        <f>I138+J138</f>
        <v>0</v>
      </c>
      <c r="Q138" s="217">
        <f>ROUND(I138*H138,2)</f>
        <v>0</v>
      </c>
      <c r="R138" s="217">
        <f>ROUND(J138*H138,2)</f>
        <v>0</v>
      </c>
      <c r="S138" s="66"/>
      <c r="T138" s="218">
        <f>S138*H138</f>
        <v>0</v>
      </c>
      <c r="U138" s="218">
        <v>0</v>
      </c>
      <c r="V138" s="218">
        <f>U138*H138</f>
        <v>0</v>
      </c>
      <c r="W138" s="218">
        <v>0</v>
      </c>
      <c r="X138" s="218">
        <f>W138*H138</f>
        <v>0</v>
      </c>
      <c r="Y138" s="219" t="s">
        <v>1</v>
      </c>
      <c r="Z138" s="30"/>
      <c r="AA138" s="30"/>
      <c r="AB138" s="30"/>
      <c r="AC138" s="30"/>
      <c r="AD138" s="30"/>
      <c r="AE138" s="30"/>
      <c r="AR138" s="220" t="s">
        <v>281</v>
      </c>
      <c r="AT138" s="220" t="s">
        <v>232</v>
      </c>
      <c r="AU138" s="220" t="s">
        <v>88</v>
      </c>
      <c r="AY138" s="14" t="s">
        <v>218</v>
      </c>
      <c r="BE138" s="221">
        <f>IF(O138="základní",K138,0)</f>
        <v>0</v>
      </c>
      <c r="BF138" s="221">
        <f>IF(O138="snížená",K138,0)</f>
        <v>0</v>
      </c>
      <c r="BG138" s="221">
        <f>IF(O138="zákl. přenesená",K138,0)</f>
        <v>0</v>
      </c>
      <c r="BH138" s="221">
        <f>IF(O138="sníž. přenesená",K138,0)</f>
        <v>0</v>
      </c>
      <c r="BI138" s="221">
        <f>IF(O138="nulová",K138,0)</f>
        <v>0</v>
      </c>
      <c r="BJ138" s="14" t="s">
        <v>86</v>
      </c>
      <c r="BK138" s="221">
        <f>ROUND(P138*H138,2)</f>
        <v>0</v>
      </c>
      <c r="BL138" s="14" t="s">
        <v>281</v>
      </c>
      <c r="BM138" s="220" t="s">
        <v>919</v>
      </c>
    </row>
    <row r="139" spans="1:65" s="2" customFormat="1" ht="11.25">
      <c r="A139" s="30"/>
      <c r="B139" s="31"/>
      <c r="C139" s="32"/>
      <c r="D139" s="222" t="s">
        <v>226</v>
      </c>
      <c r="E139" s="32"/>
      <c r="F139" s="223" t="s">
        <v>763</v>
      </c>
      <c r="G139" s="32"/>
      <c r="H139" s="32"/>
      <c r="I139" s="120"/>
      <c r="J139" s="120"/>
      <c r="K139" s="32"/>
      <c r="L139" s="32"/>
      <c r="M139" s="35"/>
      <c r="N139" s="224"/>
      <c r="O139" s="225"/>
      <c r="P139" s="66"/>
      <c r="Q139" s="66"/>
      <c r="R139" s="66"/>
      <c r="S139" s="66"/>
      <c r="T139" s="66"/>
      <c r="U139" s="66"/>
      <c r="V139" s="66"/>
      <c r="W139" s="66"/>
      <c r="X139" s="66"/>
      <c r="Y139" s="67"/>
      <c r="Z139" s="30"/>
      <c r="AA139" s="30"/>
      <c r="AB139" s="30"/>
      <c r="AC139" s="30"/>
      <c r="AD139" s="30"/>
      <c r="AE139" s="30"/>
      <c r="AT139" s="14" t="s">
        <v>226</v>
      </c>
      <c r="AU139" s="14" t="s">
        <v>88</v>
      </c>
    </row>
    <row r="140" spans="1:65" s="2" customFormat="1" ht="33" customHeight="1">
      <c r="A140" s="30"/>
      <c r="B140" s="31"/>
      <c r="C140" s="226" t="s">
        <v>235</v>
      </c>
      <c r="D140" s="226" t="s">
        <v>232</v>
      </c>
      <c r="E140" s="227" t="s">
        <v>765</v>
      </c>
      <c r="F140" s="228" t="s">
        <v>766</v>
      </c>
      <c r="G140" s="229" t="s">
        <v>222</v>
      </c>
      <c r="H140" s="230">
        <v>1</v>
      </c>
      <c r="I140" s="231"/>
      <c r="J140" s="232"/>
      <c r="K140" s="233">
        <f>ROUND(P140*H140,2)</f>
        <v>0</v>
      </c>
      <c r="L140" s="228" t="s">
        <v>223</v>
      </c>
      <c r="M140" s="234"/>
      <c r="N140" s="235" t="s">
        <v>1</v>
      </c>
      <c r="O140" s="216" t="s">
        <v>41</v>
      </c>
      <c r="P140" s="217">
        <f>I140+J140</f>
        <v>0</v>
      </c>
      <c r="Q140" s="217">
        <f>ROUND(I140*H140,2)</f>
        <v>0</v>
      </c>
      <c r="R140" s="217">
        <f>ROUND(J140*H140,2)</f>
        <v>0</v>
      </c>
      <c r="S140" s="66"/>
      <c r="T140" s="218">
        <f>S140*H140</f>
        <v>0</v>
      </c>
      <c r="U140" s="218">
        <v>0</v>
      </c>
      <c r="V140" s="218">
        <f>U140*H140</f>
        <v>0</v>
      </c>
      <c r="W140" s="218">
        <v>0</v>
      </c>
      <c r="X140" s="218">
        <f>W140*H140</f>
        <v>0</v>
      </c>
      <c r="Y140" s="219" t="s">
        <v>1</v>
      </c>
      <c r="Z140" s="30"/>
      <c r="AA140" s="30"/>
      <c r="AB140" s="30"/>
      <c r="AC140" s="30"/>
      <c r="AD140" s="30"/>
      <c r="AE140" s="30"/>
      <c r="AR140" s="220" t="s">
        <v>502</v>
      </c>
      <c r="AT140" s="220" t="s">
        <v>232</v>
      </c>
      <c r="AU140" s="220" t="s">
        <v>88</v>
      </c>
      <c r="AY140" s="14" t="s">
        <v>218</v>
      </c>
      <c r="BE140" s="221">
        <f>IF(O140="základní",K140,0)</f>
        <v>0</v>
      </c>
      <c r="BF140" s="221">
        <f>IF(O140="snížená",K140,0)</f>
        <v>0</v>
      </c>
      <c r="BG140" s="221">
        <f>IF(O140="zákl. přenesená",K140,0)</f>
        <v>0</v>
      </c>
      <c r="BH140" s="221">
        <f>IF(O140="sníž. přenesená",K140,0)</f>
        <v>0</v>
      </c>
      <c r="BI140" s="221">
        <f>IF(O140="nulová",K140,0)</f>
        <v>0</v>
      </c>
      <c r="BJ140" s="14" t="s">
        <v>86</v>
      </c>
      <c r="BK140" s="221">
        <f>ROUND(P140*H140,2)</f>
        <v>0</v>
      </c>
      <c r="BL140" s="14" t="s">
        <v>502</v>
      </c>
      <c r="BM140" s="220" t="s">
        <v>920</v>
      </c>
    </row>
    <row r="141" spans="1:65" s="2" customFormat="1" ht="19.5">
      <c r="A141" s="30"/>
      <c r="B141" s="31"/>
      <c r="C141" s="32"/>
      <c r="D141" s="222" t="s">
        <v>226</v>
      </c>
      <c r="E141" s="32"/>
      <c r="F141" s="223" t="s">
        <v>766</v>
      </c>
      <c r="G141" s="32"/>
      <c r="H141" s="32"/>
      <c r="I141" s="120"/>
      <c r="J141" s="120"/>
      <c r="K141" s="32"/>
      <c r="L141" s="32"/>
      <c r="M141" s="35"/>
      <c r="N141" s="224"/>
      <c r="O141" s="225"/>
      <c r="P141" s="66"/>
      <c r="Q141" s="66"/>
      <c r="R141" s="66"/>
      <c r="S141" s="66"/>
      <c r="T141" s="66"/>
      <c r="U141" s="66"/>
      <c r="V141" s="66"/>
      <c r="W141" s="66"/>
      <c r="X141" s="66"/>
      <c r="Y141" s="67"/>
      <c r="Z141" s="30"/>
      <c r="AA141" s="30"/>
      <c r="AB141" s="30"/>
      <c r="AC141" s="30"/>
      <c r="AD141" s="30"/>
      <c r="AE141" s="30"/>
      <c r="AT141" s="14" t="s">
        <v>226</v>
      </c>
      <c r="AU141" s="14" t="s">
        <v>88</v>
      </c>
    </row>
    <row r="142" spans="1:65" s="12" customFormat="1" ht="25.9" customHeight="1">
      <c r="B142" s="193"/>
      <c r="C142" s="194"/>
      <c r="D142" s="195" t="s">
        <v>77</v>
      </c>
      <c r="E142" s="196" t="s">
        <v>276</v>
      </c>
      <c r="F142" s="196" t="s">
        <v>277</v>
      </c>
      <c r="G142" s="194"/>
      <c r="H142" s="194"/>
      <c r="I142" s="197"/>
      <c r="J142" s="197"/>
      <c r="K142" s="198">
        <f>BK142</f>
        <v>0</v>
      </c>
      <c r="L142" s="194"/>
      <c r="M142" s="199"/>
      <c r="N142" s="200"/>
      <c r="O142" s="201"/>
      <c r="P142" s="201"/>
      <c r="Q142" s="202">
        <f>SUM(Q143:Q151)</f>
        <v>0</v>
      </c>
      <c r="R142" s="202">
        <f>SUM(R143:R151)</f>
        <v>0</v>
      </c>
      <c r="S142" s="201"/>
      <c r="T142" s="203">
        <f>SUM(T143:T151)</f>
        <v>0</v>
      </c>
      <c r="U142" s="201"/>
      <c r="V142" s="203">
        <f>SUM(V143:V151)</f>
        <v>0</v>
      </c>
      <c r="W142" s="201"/>
      <c r="X142" s="203">
        <f>SUM(X143:X151)</f>
        <v>0</v>
      </c>
      <c r="Y142" s="204"/>
      <c r="AR142" s="205" t="s">
        <v>224</v>
      </c>
      <c r="AT142" s="206" t="s">
        <v>77</v>
      </c>
      <c r="AU142" s="206" t="s">
        <v>78</v>
      </c>
      <c r="AY142" s="205" t="s">
        <v>218</v>
      </c>
      <c r="BK142" s="207">
        <f>SUM(BK143:BK151)</f>
        <v>0</v>
      </c>
    </row>
    <row r="143" spans="1:65" s="2" customFormat="1" ht="21.75" customHeight="1">
      <c r="A143" s="30"/>
      <c r="B143" s="31"/>
      <c r="C143" s="208" t="s">
        <v>265</v>
      </c>
      <c r="D143" s="208" t="s">
        <v>219</v>
      </c>
      <c r="E143" s="209" t="s">
        <v>545</v>
      </c>
      <c r="F143" s="210" t="s">
        <v>546</v>
      </c>
      <c r="G143" s="211" t="s">
        <v>518</v>
      </c>
      <c r="H143" s="212">
        <v>8</v>
      </c>
      <c r="I143" s="213"/>
      <c r="J143" s="213"/>
      <c r="K143" s="214">
        <f>ROUND(P143*H143,2)</f>
        <v>0</v>
      </c>
      <c r="L143" s="210" t="s">
        <v>223</v>
      </c>
      <c r="M143" s="35"/>
      <c r="N143" s="215" t="s">
        <v>1</v>
      </c>
      <c r="O143" s="216" t="s">
        <v>41</v>
      </c>
      <c r="P143" s="217">
        <f>I143+J143</f>
        <v>0</v>
      </c>
      <c r="Q143" s="217">
        <f>ROUND(I143*H143,2)</f>
        <v>0</v>
      </c>
      <c r="R143" s="217">
        <f>ROUND(J143*H143,2)</f>
        <v>0</v>
      </c>
      <c r="S143" s="66"/>
      <c r="T143" s="218">
        <f>S143*H143</f>
        <v>0</v>
      </c>
      <c r="U143" s="218">
        <v>0</v>
      </c>
      <c r="V143" s="218">
        <f>U143*H143</f>
        <v>0</v>
      </c>
      <c r="W143" s="218">
        <v>0</v>
      </c>
      <c r="X143" s="218">
        <f>W143*H143</f>
        <v>0</v>
      </c>
      <c r="Y143" s="219" t="s">
        <v>1</v>
      </c>
      <c r="Z143" s="30"/>
      <c r="AA143" s="30"/>
      <c r="AB143" s="30"/>
      <c r="AC143" s="30"/>
      <c r="AD143" s="30"/>
      <c r="AE143" s="30"/>
      <c r="AR143" s="220" t="s">
        <v>281</v>
      </c>
      <c r="AT143" s="220" t="s">
        <v>219</v>
      </c>
      <c r="AU143" s="220" t="s">
        <v>86</v>
      </c>
      <c r="AY143" s="14" t="s">
        <v>218</v>
      </c>
      <c r="BE143" s="221">
        <f>IF(O143="základní",K143,0)</f>
        <v>0</v>
      </c>
      <c r="BF143" s="221">
        <f>IF(O143="snížená",K143,0)</f>
        <v>0</v>
      </c>
      <c r="BG143" s="221">
        <f>IF(O143="zákl. přenesená",K143,0)</f>
        <v>0</v>
      </c>
      <c r="BH143" s="221">
        <f>IF(O143="sníž. přenesená",K143,0)</f>
        <v>0</v>
      </c>
      <c r="BI143" s="221">
        <f>IF(O143="nulová",K143,0)</f>
        <v>0</v>
      </c>
      <c r="BJ143" s="14" t="s">
        <v>86</v>
      </c>
      <c r="BK143" s="221">
        <f>ROUND(P143*H143,2)</f>
        <v>0</v>
      </c>
      <c r="BL143" s="14" t="s">
        <v>281</v>
      </c>
      <c r="BM143" s="220" t="s">
        <v>921</v>
      </c>
    </row>
    <row r="144" spans="1:65" s="2" customFormat="1" ht="29.25">
      <c r="A144" s="30"/>
      <c r="B144" s="31"/>
      <c r="C144" s="32"/>
      <c r="D144" s="222" t="s">
        <v>226</v>
      </c>
      <c r="E144" s="32"/>
      <c r="F144" s="223" t="s">
        <v>548</v>
      </c>
      <c r="G144" s="32"/>
      <c r="H144" s="32"/>
      <c r="I144" s="120"/>
      <c r="J144" s="120"/>
      <c r="K144" s="32"/>
      <c r="L144" s="32"/>
      <c r="M144" s="35"/>
      <c r="N144" s="224"/>
      <c r="O144" s="225"/>
      <c r="P144" s="66"/>
      <c r="Q144" s="66"/>
      <c r="R144" s="66"/>
      <c r="S144" s="66"/>
      <c r="T144" s="66"/>
      <c r="U144" s="66"/>
      <c r="V144" s="66"/>
      <c r="W144" s="66"/>
      <c r="X144" s="66"/>
      <c r="Y144" s="67"/>
      <c r="Z144" s="30"/>
      <c r="AA144" s="30"/>
      <c r="AB144" s="30"/>
      <c r="AC144" s="30"/>
      <c r="AD144" s="30"/>
      <c r="AE144" s="30"/>
      <c r="AT144" s="14" t="s">
        <v>226</v>
      </c>
      <c r="AU144" s="14" t="s">
        <v>86</v>
      </c>
    </row>
    <row r="145" spans="1:65" s="2" customFormat="1" ht="21.75" customHeight="1">
      <c r="A145" s="30"/>
      <c r="B145" s="31"/>
      <c r="C145" s="208" t="s">
        <v>267</v>
      </c>
      <c r="D145" s="208" t="s">
        <v>219</v>
      </c>
      <c r="E145" s="209" t="s">
        <v>550</v>
      </c>
      <c r="F145" s="210" t="s">
        <v>551</v>
      </c>
      <c r="G145" s="211" t="s">
        <v>518</v>
      </c>
      <c r="H145" s="212">
        <v>6</v>
      </c>
      <c r="I145" s="213"/>
      <c r="J145" s="213"/>
      <c r="K145" s="214">
        <f>ROUND(P145*H145,2)</f>
        <v>0</v>
      </c>
      <c r="L145" s="210" t="s">
        <v>223</v>
      </c>
      <c r="M145" s="35"/>
      <c r="N145" s="215" t="s">
        <v>1</v>
      </c>
      <c r="O145" s="216" t="s">
        <v>41</v>
      </c>
      <c r="P145" s="217">
        <f>I145+J145</f>
        <v>0</v>
      </c>
      <c r="Q145" s="217">
        <f>ROUND(I145*H145,2)</f>
        <v>0</v>
      </c>
      <c r="R145" s="217">
        <f>ROUND(J145*H145,2)</f>
        <v>0</v>
      </c>
      <c r="S145" s="66"/>
      <c r="T145" s="218">
        <f>S145*H145</f>
        <v>0</v>
      </c>
      <c r="U145" s="218">
        <v>0</v>
      </c>
      <c r="V145" s="218">
        <f>U145*H145</f>
        <v>0</v>
      </c>
      <c r="W145" s="218">
        <v>0</v>
      </c>
      <c r="X145" s="218">
        <f>W145*H145</f>
        <v>0</v>
      </c>
      <c r="Y145" s="219" t="s">
        <v>1</v>
      </c>
      <c r="Z145" s="30"/>
      <c r="AA145" s="30"/>
      <c r="AB145" s="30"/>
      <c r="AC145" s="30"/>
      <c r="AD145" s="30"/>
      <c r="AE145" s="30"/>
      <c r="AR145" s="220" t="s">
        <v>281</v>
      </c>
      <c r="AT145" s="220" t="s">
        <v>219</v>
      </c>
      <c r="AU145" s="220" t="s">
        <v>86</v>
      </c>
      <c r="AY145" s="14" t="s">
        <v>218</v>
      </c>
      <c r="BE145" s="221">
        <f>IF(O145="základní",K145,0)</f>
        <v>0</v>
      </c>
      <c r="BF145" s="221">
        <f>IF(O145="snížená",K145,0)</f>
        <v>0</v>
      </c>
      <c r="BG145" s="221">
        <f>IF(O145="zákl. přenesená",K145,0)</f>
        <v>0</v>
      </c>
      <c r="BH145" s="221">
        <f>IF(O145="sníž. přenesená",K145,0)</f>
        <v>0</v>
      </c>
      <c r="BI145" s="221">
        <f>IF(O145="nulová",K145,0)</f>
        <v>0</v>
      </c>
      <c r="BJ145" s="14" t="s">
        <v>86</v>
      </c>
      <c r="BK145" s="221">
        <f>ROUND(P145*H145,2)</f>
        <v>0</v>
      </c>
      <c r="BL145" s="14" t="s">
        <v>281</v>
      </c>
      <c r="BM145" s="220" t="s">
        <v>922</v>
      </c>
    </row>
    <row r="146" spans="1:65" s="2" customFormat="1" ht="48.75">
      <c r="A146" s="30"/>
      <c r="B146" s="31"/>
      <c r="C146" s="32"/>
      <c r="D146" s="222" t="s">
        <v>226</v>
      </c>
      <c r="E146" s="32"/>
      <c r="F146" s="223" t="s">
        <v>553</v>
      </c>
      <c r="G146" s="32"/>
      <c r="H146" s="32"/>
      <c r="I146" s="120"/>
      <c r="J146" s="120"/>
      <c r="K146" s="32"/>
      <c r="L146" s="32"/>
      <c r="M146" s="35"/>
      <c r="N146" s="224"/>
      <c r="O146" s="225"/>
      <c r="P146" s="66"/>
      <c r="Q146" s="66"/>
      <c r="R146" s="66"/>
      <c r="S146" s="66"/>
      <c r="T146" s="66"/>
      <c r="U146" s="66"/>
      <c r="V146" s="66"/>
      <c r="W146" s="66"/>
      <c r="X146" s="66"/>
      <c r="Y146" s="67"/>
      <c r="Z146" s="30"/>
      <c r="AA146" s="30"/>
      <c r="AB146" s="30"/>
      <c r="AC146" s="30"/>
      <c r="AD146" s="30"/>
      <c r="AE146" s="30"/>
      <c r="AT146" s="14" t="s">
        <v>226</v>
      </c>
      <c r="AU146" s="14" t="s">
        <v>86</v>
      </c>
    </row>
    <row r="147" spans="1:65" s="2" customFormat="1" ht="21.75" customHeight="1">
      <c r="A147" s="30"/>
      <c r="B147" s="31"/>
      <c r="C147" s="208" t="s">
        <v>269</v>
      </c>
      <c r="D147" s="208" t="s">
        <v>219</v>
      </c>
      <c r="E147" s="209" t="s">
        <v>555</v>
      </c>
      <c r="F147" s="210" t="s">
        <v>556</v>
      </c>
      <c r="G147" s="211" t="s">
        <v>518</v>
      </c>
      <c r="H147" s="212">
        <v>2</v>
      </c>
      <c r="I147" s="213"/>
      <c r="J147" s="213"/>
      <c r="K147" s="214">
        <f>ROUND(P147*H147,2)</f>
        <v>0</v>
      </c>
      <c r="L147" s="210" t="s">
        <v>223</v>
      </c>
      <c r="M147" s="35"/>
      <c r="N147" s="215" t="s">
        <v>1</v>
      </c>
      <c r="O147" s="216" t="s">
        <v>41</v>
      </c>
      <c r="P147" s="217">
        <f>I147+J147</f>
        <v>0</v>
      </c>
      <c r="Q147" s="217">
        <f>ROUND(I147*H147,2)</f>
        <v>0</v>
      </c>
      <c r="R147" s="217">
        <f>ROUND(J147*H147,2)</f>
        <v>0</v>
      </c>
      <c r="S147" s="66"/>
      <c r="T147" s="218">
        <f>S147*H147</f>
        <v>0</v>
      </c>
      <c r="U147" s="218">
        <v>0</v>
      </c>
      <c r="V147" s="218">
        <f>U147*H147</f>
        <v>0</v>
      </c>
      <c r="W147" s="218">
        <v>0</v>
      </c>
      <c r="X147" s="218">
        <f>W147*H147</f>
        <v>0</v>
      </c>
      <c r="Y147" s="219" t="s">
        <v>1</v>
      </c>
      <c r="Z147" s="30"/>
      <c r="AA147" s="30"/>
      <c r="AB147" s="30"/>
      <c r="AC147" s="30"/>
      <c r="AD147" s="30"/>
      <c r="AE147" s="30"/>
      <c r="AR147" s="220" t="s">
        <v>281</v>
      </c>
      <c r="AT147" s="220" t="s">
        <v>219</v>
      </c>
      <c r="AU147" s="220" t="s">
        <v>86</v>
      </c>
      <c r="AY147" s="14" t="s">
        <v>218</v>
      </c>
      <c r="BE147" s="221">
        <f>IF(O147="základní",K147,0)</f>
        <v>0</v>
      </c>
      <c r="BF147" s="221">
        <f>IF(O147="snížená",K147,0)</f>
        <v>0</v>
      </c>
      <c r="BG147" s="221">
        <f>IF(O147="zákl. přenesená",K147,0)</f>
        <v>0</v>
      </c>
      <c r="BH147" s="221">
        <f>IF(O147="sníž. přenesená",K147,0)</f>
        <v>0</v>
      </c>
      <c r="BI147" s="221">
        <f>IF(O147="nulová",K147,0)</f>
        <v>0</v>
      </c>
      <c r="BJ147" s="14" t="s">
        <v>86</v>
      </c>
      <c r="BK147" s="221">
        <f>ROUND(P147*H147,2)</f>
        <v>0</v>
      </c>
      <c r="BL147" s="14" t="s">
        <v>281</v>
      </c>
      <c r="BM147" s="220" t="s">
        <v>923</v>
      </c>
    </row>
    <row r="148" spans="1:65" s="2" customFormat="1" ht="19.5">
      <c r="A148" s="30"/>
      <c r="B148" s="31"/>
      <c r="C148" s="32"/>
      <c r="D148" s="222" t="s">
        <v>226</v>
      </c>
      <c r="E148" s="32"/>
      <c r="F148" s="223" t="s">
        <v>558</v>
      </c>
      <c r="G148" s="32"/>
      <c r="H148" s="32"/>
      <c r="I148" s="120"/>
      <c r="J148" s="120"/>
      <c r="K148" s="32"/>
      <c r="L148" s="32"/>
      <c r="M148" s="35"/>
      <c r="N148" s="224"/>
      <c r="O148" s="225"/>
      <c r="P148" s="66"/>
      <c r="Q148" s="66"/>
      <c r="R148" s="66"/>
      <c r="S148" s="66"/>
      <c r="T148" s="66"/>
      <c r="U148" s="66"/>
      <c r="V148" s="66"/>
      <c r="W148" s="66"/>
      <c r="X148" s="66"/>
      <c r="Y148" s="67"/>
      <c r="Z148" s="30"/>
      <c r="AA148" s="30"/>
      <c r="AB148" s="30"/>
      <c r="AC148" s="30"/>
      <c r="AD148" s="30"/>
      <c r="AE148" s="30"/>
      <c r="AT148" s="14" t="s">
        <v>226</v>
      </c>
      <c r="AU148" s="14" t="s">
        <v>86</v>
      </c>
    </row>
    <row r="149" spans="1:65" s="2" customFormat="1" ht="55.5" customHeight="1">
      <c r="A149" s="30"/>
      <c r="B149" s="31"/>
      <c r="C149" s="208" t="s">
        <v>274</v>
      </c>
      <c r="D149" s="208" t="s">
        <v>219</v>
      </c>
      <c r="E149" s="209" t="s">
        <v>335</v>
      </c>
      <c r="F149" s="210" t="s">
        <v>790</v>
      </c>
      <c r="G149" s="211" t="s">
        <v>222</v>
      </c>
      <c r="H149" s="212">
        <v>1</v>
      </c>
      <c r="I149" s="213"/>
      <c r="J149" s="213"/>
      <c r="K149" s="214">
        <f>ROUND(P149*H149,2)</f>
        <v>0</v>
      </c>
      <c r="L149" s="210" t="s">
        <v>223</v>
      </c>
      <c r="M149" s="35"/>
      <c r="N149" s="215" t="s">
        <v>1</v>
      </c>
      <c r="O149" s="216" t="s">
        <v>41</v>
      </c>
      <c r="P149" s="217">
        <f>I149+J149</f>
        <v>0</v>
      </c>
      <c r="Q149" s="217">
        <f>ROUND(I149*H149,2)</f>
        <v>0</v>
      </c>
      <c r="R149" s="217">
        <f>ROUND(J149*H149,2)</f>
        <v>0</v>
      </c>
      <c r="S149" s="66"/>
      <c r="T149" s="218">
        <f>S149*H149</f>
        <v>0</v>
      </c>
      <c r="U149" s="218">
        <v>0</v>
      </c>
      <c r="V149" s="218">
        <f>U149*H149</f>
        <v>0</v>
      </c>
      <c r="W149" s="218">
        <v>0</v>
      </c>
      <c r="X149" s="218">
        <f>W149*H149</f>
        <v>0</v>
      </c>
      <c r="Y149" s="219" t="s">
        <v>1</v>
      </c>
      <c r="Z149" s="30"/>
      <c r="AA149" s="30"/>
      <c r="AB149" s="30"/>
      <c r="AC149" s="30"/>
      <c r="AD149" s="30"/>
      <c r="AE149" s="30"/>
      <c r="AR149" s="220" t="s">
        <v>281</v>
      </c>
      <c r="AT149" s="220" t="s">
        <v>219</v>
      </c>
      <c r="AU149" s="220" t="s">
        <v>86</v>
      </c>
      <c r="AY149" s="14" t="s">
        <v>218</v>
      </c>
      <c r="BE149" s="221">
        <f>IF(O149="základní",K149,0)</f>
        <v>0</v>
      </c>
      <c r="BF149" s="221">
        <f>IF(O149="snížená",K149,0)</f>
        <v>0</v>
      </c>
      <c r="BG149" s="221">
        <f>IF(O149="zákl. přenesená",K149,0)</f>
        <v>0</v>
      </c>
      <c r="BH149" s="221">
        <f>IF(O149="sníž. přenesená",K149,0)</f>
        <v>0</v>
      </c>
      <c r="BI149" s="221">
        <f>IF(O149="nulová",K149,0)</f>
        <v>0</v>
      </c>
      <c r="BJ149" s="14" t="s">
        <v>86</v>
      </c>
      <c r="BK149" s="221">
        <f>ROUND(P149*H149,2)</f>
        <v>0</v>
      </c>
      <c r="BL149" s="14" t="s">
        <v>281</v>
      </c>
      <c r="BM149" s="220" t="s">
        <v>924</v>
      </c>
    </row>
    <row r="150" spans="1:65" s="2" customFormat="1" ht="136.5">
      <c r="A150" s="30"/>
      <c r="B150" s="31"/>
      <c r="C150" s="32"/>
      <c r="D150" s="222" t="s">
        <v>226</v>
      </c>
      <c r="E150" s="32"/>
      <c r="F150" s="223" t="s">
        <v>792</v>
      </c>
      <c r="G150" s="32"/>
      <c r="H150" s="32"/>
      <c r="I150" s="120"/>
      <c r="J150" s="120"/>
      <c r="K150" s="32"/>
      <c r="L150" s="32"/>
      <c r="M150" s="35"/>
      <c r="N150" s="224"/>
      <c r="O150" s="225"/>
      <c r="P150" s="66"/>
      <c r="Q150" s="66"/>
      <c r="R150" s="66"/>
      <c r="S150" s="66"/>
      <c r="T150" s="66"/>
      <c r="U150" s="66"/>
      <c r="V150" s="66"/>
      <c r="W150" s="66"/>
      <c r="X150" s="66"/>
      <c r="Y150" s="67"/>
      <c r="Z150" s="30"/>
      <c r="AA150" s="30"/>
      <c r="AB150" s="30"/>
      <c r="AC150" s="30"/>
      <c r="AD150" s="30"/>
      <c r="AE150" s="30"/>
      <c r="AT150" s="14" t="s">
        <v>226</v>
      </c>
      <c r="AU150" s="14" t="s">
        <v>86</v>
      </c>
    </row>
    <row r="151" spans="1:65" s="2" customFormat="1" ht="19.5">
      <c r="A151" s="30"/>
      <c r="B151" s="31"/>
      <c r="C151" s="32"/>
      <c r="D151" s="222" t="s">
        <v>237</v>
      </c>
      <c r="E151" s="32"/>
      <c r="F151" s="236" t="s">
        <v>569</v>
      </c>
      <c r="G151" s="32"/>
      <c r="H151" s="32"/>
      <c r="I151" s="120"/>
      <c r="J151" s="120"/>
      <c r="K151" s="32"/>
      <c r="L151" s="32"/>
      <c r="M151" s="35"/>
      <c r="N151" s="239"/>
      <c r="O151" s="240"/>
      <c r="P151" s="241"/>
      <c r="Q151" s="241"/>
      <c r="R151" s="241"/>
      <c r="S151" s="241"/>
      <c r="T151" s="241"/>
      <c r="U151" s="241"/>
      <c r="V151" s="241"/>
      <c r="W151" s="241"/>
      <c r="X151" s="241"/>
      <c r="Y151" s="242"/>
      <c r="Z151" s="30"/>
      <c r="AA151" s="30"/>
      <c r="AB151" s="30"/>
      <c r="AC151" s="30"/>
      <c r="AD151" s="30"/>
      <c r="AE151" s="30"/>
      <c r="AT151" s="14" t="s">
        <v>237</v>
      </c>
      <c r="AU151" s="14" t="s">
        <v>86</v>
      </c>
    </row>
    <row r="152" spans="1:65" s="2" customFormat="1" ht="6.95" customHeight="1">
      <c r="A152" s="30"/>
      <c r="B152" s="50"/>
      <c r="C152" s="51"/>
      <c r="D152" s="51"/>
      <c r="E152" s="51"/>
      <c r="F152" s="51"/>
      <c r="G152" s="51"/>
      <c r="H152" s="51"/>
      <c r="I152" s="157"/>
      <c r="J152" s="157"/>
      <c r="K152" s="51"/>
      <c r="L152" s="51"/>
      <c r="M152" s="35"/>
      <c r="N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</row>
  </sheetData>
  <sheetProtection algorithmName="SHA-512" hashValue="hqOJxN4zXxJZTll8VEaVuGU3W/GokvanbxCcpGNyX7mxjyCE8xQhXiUbnBAp6KdBLzQ/CVydO283+mRxCtblVw==" saltValue="hANnH+xrUNwWhhUDoCbUvU3b2reRN0mYldVtlYtrPxjJo7oSOWEtfXmN5TlhjLKil+DxaFOWqx2dUGqkeh2Cdw==" spinCount="100000" sheet="1" objects="1" scenarios="1" formatColumns="0" formatRows="0" autoFilter="0"/>
  <autoFilter ref="C122:L151"/>
  <mergeCells count="12">
    <mergeCell ref="E115:H115"/>
    <mergeCell ref="M2:Z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0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13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3"/>
      <c r="J2" s="113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T2" s="14" t="s">
        <v>164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6"/>
      <c r="J3" s="116"/>
      <c r="K3" s="115"/>
      <c r="L3" s="115"/>
      <c r="M3" s="17"/>
      <c r="AT3" s="14" t="s">
        <v>88</v>
      </c>
    </row>
    <row r="4" spans="1:46" s="1" customFormat="1" ht="24.95" customHeight="1">
      <c r="B4" s="17"/>
      <c r="D4" s="117" t="s">
        <v>180</v>
      </c>
      <c r="I4" s="113"/>
      <c r="J4" s="113"/>
      <c r="M4" s="17"/>
      <c r="N4" s="118" t="s">
        <v>11</v>
      </c>
      <c r="AT4" s="14" t="s">
        <v>4</v>
      </c>
    </row>
    <row r="5" spans="1:46" s="1" customFormat="1" ht="6.95" customHeight="1">
      <c r="B5" s="17"/>
      <c r="I5" s="113"/>
      <c r="J5" s="113"/>
      <c r="M5" s="17"/>
    </row>
    <row r="6" spans="1:46" s="1" customFormat="1" ht="12" customHeight="1">
      <c r="B6" s="17"/>
      <c r="D6" s="119" t="s">
        <v>17</v>
      </c>
      <c r="I6" s="113"/>
      <c r="J6" s="113"/>
      <c r="M6" s="17"/>
    </row>
    <row r="7" spans="1:46" s="1" customFormat="1" ht="16.5" customHeight="1">
      <c r="B7" s="17"/>
      <c r="E7" s="289" t="str">
        <f>'Rekapitulace stavby'!K6</f>
        <v>Údržba, opravy a odstraňování závad u SEE 2020</v>
      </c>
      <c r="F7" s="290"/>
      <c r="G7" s="290"/>
      <c r="H7" s="290"/>
      <c r="I7" s="113"/>
      <c r="J7" s="113"/>
      <c r="M7" s="17"/>
    </row>
    <row r="8" spans="1:46" s="1" customFormat="1" ht="12" customHeight="1">
      <c r="B8" s="17"/>
      <c r="D8" s="119" t="s">
        <v>181</v>
      </c>
      <c r="I8" s="113"/>
      <c r="J8" s="113"/>
      <c r="M8" s="17"/>
    </row>
    <row r="9" spans="1:46" s="2" customFormat="1" ht="16.5" customHeight="1">
      <c r="A9" s="30"/>
      <c r="B9" s="35"/>
      <c r="C9" s="30"/>
      <c r="D9" s="30"/>
      <c r="E9" s="289" t="s">
        <v>725</v>
      </c>
      <c r="F9" s="292"/>
      <c r="G9" s="292"/>
      <c r="H9" s="292"/>
      <c r="I9" s="120"/>
      <c r="J9" s="120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19" t="s">
        <v>341</v>
      </c>
      <c r="E10" s="30"/>
      <c r="F10" s="30"/>
      <c r="G10" s="30"/>
      <c r="H10" s="30"/>
      <c r="I10" s="120"/>
      <c r="J10" s="120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5"/>
      <c r="C11" s="30"/>
      <c r="D11" s="30"/>
      <c r="E11" s="291" t="s">
        <v>925</v>
      </c>
      <c r="F11" s="292"/>
      <c r="G11" s="292"/>
      <c r="H11" s="292"/>
      <c r="I11" s="120"/>
      <c r="J11" s="120"/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5"/>
      <c r="C12" s="30"/>
      <c r="D12" s="30"/>
      <c r="E12" s="30"/>
      <c r="F12" s="30"/>
      <c r="G12" s="30"/>
      <c r="H12" s="30"/>
      <c r="I12" s="120"/>
      <c r="J12" s="120"/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5"/>
      <c r="C13" s="30"/>
      <c r="D13" s="119" t="s">
        <v>19</v>
      </c>
      <c r="E13" s="30"/>
      <c r="F13" s="108" t="s">
        <v>1</v>
      </c>
      <c r="G13" s="30"/>
      <c r="H13" s="30"/>
      <c r="I13" s="121" t="s">
        <v>20</v>
      </c>
      <c r="J13" s="122" t="s">
        <v>1</v>
      </c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9" t="s">
        <v>21</v>
      </c>
      <c r="E14" s="30"/>
      <c r="F14" s="108" t="s">
        <v>22</v>
      </c>
      <c r="G14" s="30"/>
      <c r="H14" s="30"/>
      <c r="I14" s="121" t="s">
        <v>23</v>
      </c>
      <c r="J14" s="123">
        <f>'Rekapitulace stavby'!AN8</f>
        <v>0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5"/>
      <c r="C15" s="30"/>
      <c r="D15" s="30"/>
      <c r="E15" s="30"/>
      <c r="F15" s="30"/>
      <c r="G15" s="30"/>
      <c r="H15" s="30"/>
      <c r="I15" s="120"/>
      <c r="J15" s="120"/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5"/>
      <c r="C16" s="30"/>
      <c r="D16" s="119" t="s">
        <v>24</v>
      </c>
      <c r="E16" s="30"/>
      <c r="F16" s="30"/>
      <c r="G16" s="30"/>
      <c r="H16" s="30"/>
      <c r="I16" s="121" t="s">
        <v>25</v>
      </c>
      <c r="J16" s="122" t="str">
        <f>IF('Rekapitulace stavby'!AN10="","",'Rekapitulace stavby'!AN10)</f>
        <v>70994234</v>
      </c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5"/>
      <c r="C17" s="30"/>
      <c r="D17" s="30"/>
      <c r="E17" s="108" t="str">
        <f>IF('Rekapitulace stavby'!E11="","",'Rekapitulace stavby'!E11)</f>
        <v>Správa železnic, státní organizace</v>
      </c>
      <c r="F17" s="30"/>
      <c r="G17" s="30"/>
      <c r="H17" s="30"/>
      <c r="I17" s="121" t="s">
        <v>28</v>
      </c>
      <c r="J17" s="122" t="str">
        <f>IF('Rekapitulace stavby'!AN11="","",'Rekapitulace stavby'!AN11)</f>
        <v>CZ70994234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5"/>
      <c r="C18" s="30"/>
      <c r="D18" s="30"/>
      <c r="E18" s="30"/>
      <c r="F18" s="30"/>
      <c r="G18" s="30"/>
      <c r="H18" s="30"/>
      <c r="I18" s="120"/>
      <c r="J18" s="120"/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5"/>
      <c r="C19" s="30"/>
      <c r="D19" s="119" t="s">
        <v>30</v>
      </c>
      <c r="E19" s="30"/>
      <c r="F19" s="30"/>
      <c r="G19" s="30"/>
      <c r="H19" s="30"/>
      <c r="I19" s="121" t="s">
        <v>25</v>
      </c>
      <c r="J19" s="27" t="str">
        <f>'Rekapitulace stavby'!AN13</f>
        <v>Vyplň údaj</v>
      </c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5"/>
      <c r="C20" s="30"/>
      <c r="D20" s="30"/>
      <c r="E20" s="293" t="str">
        <f>'Rekapitulace stavby'!E14</f>
        <v>Vyplň údaj</v>
      </c>
      <c r="F20" s="294"/>
      <c r="G20" s="294"/>
      <c r="H20" s="294"/>
      <c r="I20" s="121" t="s">
        <v>28</v>
      </c>
      <c r="J20" s="27" t="str">
        <f>'Rekapitulace stavby'!AN14</f>
        <v>Vyplň údaj</v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5"/>
      <c r="C21" s="30"/>
      <c r="D21" s="30"/>
      <c r="E21" s="30"/>
      <c r="F21" s="30"/>
      <c r="G21" s="30"/>
      <c r="H21" s="30"/>
      <c r="I21" s="120"/>
      <c r="J21" s="120"/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5"/>
      <c r="C22" s="30"/>
      <c r="D22" s="119" t="s">
        <v>32</v>
      </c>
      <c r="E22" s="30"/>
      <c r="F22" s="30"/>
      <c r="G22" s="30"/>
      <c r="H22" s="30"/>
      <c r="I22" s="121" t="s">
        <v>25</v>
      </c>
      <c r="J22" s="122" t="str">
        <f>IF('Rekapitulace stavby'!AN16="","",'Rekapitulace stavby'!AN16)</f>
        <v/>
      </c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5"/>
      <c r="C23" s="30"/>
      <c r="D23" s="30"/>
      <c r="E23" s="108" t="str">
        <f>IF('Rekapitulace stavby'!E17="","",'Rekapitulace stavby'!E17)</f>
        <v xml:space="preserve"> </v>
      </c>
      <c r="F23" s="30"/>
      <c r="G23" s="30"/>
      <c r="H23" s="30"/>
      <c r="I23" s="121" t="s">
        <v>28</v>
      </c>
      <c r="J23" s="122" t="str">
        <f>IF('Rekapitulace stavby'!AN17="","",'Rekapitulace stavby'!AN17)</f>
        <v/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5"/>
      <c r="C24" s="30"/>
      <c r="D24" s="30"/>
      <c r="E24" s="30"/>
      <c r="F24" s="30"/>
      <c r="G24" s="30"/>
      <c r="H24" s="30"/>
      <c r="I24" s="120"/>
      <c r="J24" s="120"/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5"/>
      <c r="C25" s="30"/>
      <c r="D25" s="119" t="s">
        <v>34</v>
      </c>
      <c r="E25" s="30"/>
      <c r="F25" s="30"/>
      <c r="G25" s="30"/>
      <c r="H25" s="30"/>
      <c r="I25" s="121" t="s">
        <v>25</v>
      </c>
      <c r="J25" s="122" t="str">
        <f>IF('Rekapitulace stavby'!AN19="","",'Rekapitulace stavby'!AN19)</f>
        <v/>
      </c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5"/>
      <c r="C26" s="30"/>
      <c r="D26" s="30"/>
      <c r="E26" s="108" t="str">
        <f>IF('Rekapitulace stavby'!E20="","",'Rekapitulace stavby'!E20)</f>
        <v xml:space="preserve"> </v>
      </c>
      <c r="F26" s="30"/>
      <c r="G26" s="30"/>
      <c r="H26" s="30"/>
      <c r="I26" s="121" t="s">
        <v>28</v>
      </c>
      <c r="J26" s="122" t="str">
        <f>IF('Rekapitulace stavby'!AN20="","",'Rekapitulace stavby'!AN20)</f>
        <v/>
      </c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30"/>
      <c r="E27" s="30"/>
      <c r="F27" s="30"/>
      <c r="G27" s="30"/>
      <c r="H27" s="30"/>
      <c r="I27" s="120"/>
      <c r="J27" s="120"/>
      <c r="K27" s="30"/>
      <c r="L27" s="30"/>
      <c r="M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5"/>
      <c r="C28" s="30"/>
      <c r="D28" s="119" t="s">
        <v>35</v>
      </c>
      <c r="E28" s="30"/>
      <c r="F28" s="30"/>
      <c r="G28" s="30"/>
      <c r="H28" s="30"/>
      <c r="I28" s="120"/>
      <c r="J28" s="120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124"/>
      <c r="B29" s="125"/>
      <c r="C29" s="124"/>
      <c r="D29" s="124"/>
      <c r="E29" s="295" t="s">
        <v>1</v>
      </c>
      <c r="F29" s="295"/>
      <c r="G29" s="295"/>
      <c r="H29" s="295"/>
      <c r="I29" s="126"/>
      <c r="J29" s="126"/>
      <c r="K29" s="124"/>
      <c r="L29" s="124"/>
      <c r="M29" s="127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pans="1:31" s="2" customFormat="1" ht="6.95" customHeight="1">
      <c r="A30" s="30"/>
      <c r="B30" s="35"/>
      <c r="C30" s="30"/>
      <c r="D30" s="30"/>
      <c r="E30" s="30"/>
      <c r="F30" s="30"/>
      <c r="G30" s="30"/>
      <c r="H30" s="30"/>
      <c r="I30" s="120"/>
      <c r="J30" s="120"/>
      <c r="K30" s="30"/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28"/>
      <c r="E31" s="128"/>
      <c r="F31" s="128"/>
      <c r="G31" s="128"/>
      <c r="H31" s="128"/>
      <c r="I31" s="129"/>
      <c r="J31" s="129"/>
      <c r="K31" s="128"/>
      <c r="L31" s="128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2.75">
      <c r="A32" s="30"/>
      <c r="B32" s="35"/>
      <c r="C32" s="30"/>
      <c r="D32" s="30"/>
      <c r="E32" s="119" t="s">
        <v>183</v>
      </c>
      <c r="F32" s="30"/>
      <c r="G32" s="30"/>
      <c r="H32" s="30"/>
      <c r="I32" s="120"/>
      <c r="J32" s="120"/>
      <c r="K32" s="130">
        <f>I98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2.75">
      <c r="A33" s="30"/>
      <c r="B33" s="35"/>
      <c r="C33" s="30"/>
      <c r="D33" s="30"/>
      <c r="E33" s="119" t="s">
        <v>184</v>
      </c>
      <c r="F33" s="30"/>
      <c r="G33" s="30"/>
      <c r="H33" s="30"/>
      <c r="I33" s="120"/>
      <c r="J33" s="120"/>
      <c r="K33" s="130">
        <f>J98</f>
        <v>0</v>
      </c>
      <c r="L33" s="30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25.35" customHeight="1">
      <c r="A34" s="30"/>
      <c r="B34" s="35"/>
      <c r="C34" s="30"/>
      <c r="D34" s="131" t="s">
        <v>36</v>
      </c>
      <c r="E34" s="30"/>
      <c r="F34" s="30"/>
      <c r="G34" s="30"/>
      <c r="H34" s="30"/>
      <c r="I34" s="120"/>
      <c r="J34" s="120"/>
      <c r="K34" s="132">
        <f>ROUND(K123, 2)</f>
        <v>0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6.95" customHeight="1">
      <c r="A35" s="30"/>
      <c r="B35" s="35"/>
      <c r="C35" s="30"/>
      <c r="D35" s="128"/>
      <c r="E35" s="128"/>
      <c r="F35" s="128"/>
      <c r="G35" s="128"/>
      <c r="H35" s="128"/>
      <c r="I35" s="129"/>
      <c r="J35" s="129"/>
      <c r="K35" s="128"/>
      <c r="L35" s="128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30"/>
      <c r="F36" s="133" t="s">
        <v>38</v>
      </c>
      <c r="G36" s="30"/>
      <c r="H36" s="30"/>
      <c r="I36" s="134" t="s">
        <v>37</v>
      </c>
      <c r="J36" s="120"/>
      <c r="K36" s="133" t="s">
        <v>39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customHeight="1">
      <c r="A37" s="30"/>
      <c r="B37" s="35"/>
      <c r="C37" s="30"/>
      <c r="D37" s="135" t="s">
        <v>40</v>
      </c>
      <c r="E37" s="119" t="s">
        <v>41</v>
      </c>
      <c r="F37" s="130">
        <f>ROUND((SUM(BE123:BE139)),  2)</f>
        <v>0</v>
      </c>
      <c r="G37" s="30"/>
      <c r="H37" s="30"/>
      <c r="I37" s="136">
        <v>0.21</v>
      </c>
      <c r="J37" s="120"/>
      <c r="K37" s="130">
        <f>ROUND(((SUM(BE123:BE139))*I37),  2)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5"/>
      <c r="C38" s="30"/>
      <c r="D38" s="30"/>
      <c r="E38" s="119" t="s">
        <v>42</v>
      </c>
      <c r="F38" s="130">
        <f>ROUND((SUM(BF123:BF139)),  2)</f>
        <v>0</v>
      </c>
      <c r="G38" s="30"/>
      <c r="H38" s="30"/>
      <c r="I38" s="136">
        <v>0.15</v>
      </c>
      <c r="J38" s="120"/>
      <c r="K38" s="130">
        <f>ROUND(((SUM(BF123:BF139))*I38),  2)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9" t="s">
        <v>43</v>
      </c>
      <c r="F39" s="130">
        <f>ROUND((SUM(BG123:BG139)),  2)</f>
        <v>0</v>
      </c>
      <c r="G39" s="30"/>
      <c r="H39" s="30"/>
      <c r="I39" s="136">
        <v>0.21</v>
      </c>
      <c r="J39" s="120"/>
      <c r="K39" s="130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5"/>
      <c r="C40" s="30"/>
      <c r="D40" s="30"/>
      <c r="E40" s="119" t="s">
        <v>44</v>
      </c>
      <c r="F40" s="130">
        <f>ROUND((SUM(BH123:BH139)),  2)</f>
        <v>0</v>
      </c>
      <c r="G40" s="30"/>
      <c r="H40" s="30"/>
      <c r="I40" s="136">
        <v>0.15</v>
      </c>
      <c r="J40" s="120"/>
      <c r="K40" s="130">
        <f>0</f>
        <v>0</v>
      </c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14.45" hidden="1" customHeight="1">
      <c r="A41" s="30"/>
      <c r="B41" s="35"/>
      <c r="C41" s="30"/>
      <c r="D41" s="30"/>
      <c r="E41" s="119" t="s">
        <v>45</v>
      </c>
      <c r="F41" s="130">
        <f>ROUND((SUM(BI123:BI139)),  2)</f>
        <v>0</v>
      </c>
      <c r="G41" s="30"/>
      <c r="H41" s="30"/>
      <c r="I41" s="136">
        <v>0</v>
      </c>
      <c r="J41" s="120"/>
      <c r="K41" s="130">
        <f>0</f>
        <v>0</v>
      </c>
      <c r="L41" s="30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6.95" customHeight="1">
      <c r="A42" s="30"/>
      <c r="B42" s="35"/>
      <c r="C42" s="30"/>
      <c r="D42" s="30"/>
      <c r="E42" s="30"/>
      <c r="F42" s="30"/>
      <c r="G42" s="30"/>
      <c r="H42" s="30"/>
      <c r="I42" s="120"/>
      <c r="J42" s="120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2" customFormat="1" ht="25.35" customHeight="1">
      <c r="A43" s="30"/>
      <c r="B43" s="35"/>
      <c r="C43" s="137"/>
      <c r="D43" s="138" t="s">
        <v>46</v>
      </c>
      <c r="E43" s="139"/>
      <c r="F43" s="139"/>
      <c r="G43" s="140" t="s">
        <v>47</v>
      </c>
      <c r="H43" s="141" t="s">
        <v>48</v>
      </c>
      <c r="I43" s="142"/>
      <c r="J43" s="142"/>
      <c r="K43" s="143">
        <f>SUM(K34:K41)</f>
        <v>0</v>
      </c>
      <c r="L43" s="144"/>
      <c r="M43" s="47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2" customFormat="1" ht="14.45" customHeight="1">
      <c r="A44" s="30"/>
      <c r="B44" s="35"/>
      <c r="C44" s="30"/>
      <c r="D44" s="30"/>
      <c r="E44" s="30"/>
      <c r="F44" s="30"/>
      <c r="G44" s="30"/>
      <c r="H44" s="30"/>
      <c r="I44" s="120"/>
      <c r="J44" s="120"/>
      <c r="K44" s="30"/>
      <c r="L44" s="30"/>
      <c r="M44" s="47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1" customFormat="1" ht="14.45" customHeight="1">
      <c r="B45" s="17"/>
      <c r="I45" s="113"/>
      <c r="J45" s="113"/>
      <c r="M45" s="17"/>
    </row>
    <row r="46" spans="1:31" s="1" customFormat="1" ht="14.45" customHeight="1">
      <c r="B46" s="17"/>
      <c r="I46" s="113"/>
      <c r="J46" s="113"/>
      <c r="M46" s="17"/>
    </row>
    <row r="47" spans="1:31" s="1" customFormat="1" ht="14.45" customHeight="1">
      <c r="B47" s="17"/>
      <c r="I47" s="113"/>
      <c r="J47" s="113"/>
      <c r="M47" s="17"/>
    </row>
    <row r="48" spans="1:31" s="1" customFormat="1" ht="14.45" customHeight="1">
      <c r="B48" s="17"/>
      <c r="I48" s="113"/>
      <c r="J48" s="113"/>
      <c r="M48" s="17"/>
    </row>
    <row r="49" spans="1:31" s="1" customFormat="1" ht="14.45" customHeight="1">
      <c r="B49" s="17"/>
      <c r="I49" s="113"/>
      <c r="J49" s="113"/>
      <c r="M49" s="17"/>
    </row>
    <row r="50" spans="1:31" s="2" customFormat="1" ht="14.45" customHeight="1">
      <c r="B50" s="47"/>
      <c r="D50" s="145" t="s">
        <v>49</v>
      </c>
      <c r="E50" s="146"/>
      <c r="F50" s="146"/>
      <c r="G50" s="145" t="s">
        <v>50</v>
      </c>
      <c r="H50" s="146"/>
      <c r="I50" s="147"/>
      <c r="J50" s="147"/>
      <c r="K50" s="146"/>
      <c r="L50" s="146"/>
      <c r="M50" s="47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0"/>
      <c r="B61" s="35"/>
      <c r="C61" s="30"/>
      <c r="D61" s="148" t="s">
        <v>51</v>
      </c>
      <c r="E61" s="149"/>
      <c r="F61" s="150" t="s">
        <v>52</v>
      </c>
      <c r="G61" s="148" t="s">
        <v>51</v>
      </c>
      <c r="H61" s="149"/>
      <c r="I61" s="151"/>
      <c r="J61" s="152" t="s">
        <v>52</v>
      </c>
      <c r="K61" s="149"/>
      <c r="L61" s="149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0"/>
      <c r="B65" s="35"/>
      <c r="C65" s="30"/>
      <c r="D65" s="145" t="s">
        <v>53</v>
      </c>
      <c r="E65" s="153"/>
      <c r="F65" s="153"/>
      <c r="G65" s="145" t="s">
        <v>54</v>
      </c>
      <c r="H65" s="153"/>
      <c r="I65" s="154"/>
      <c r="J65" s="154"/>
      <c r="K65" s="153"/>
      <c r="L65" s="153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0"/>
      <c r="B76" s="35"/>
      <c r="C76" s="30"/>
      <c r="D76" s="148" t="s">
        <v>51</v>
      </c>
      <c r="E76" s="149"/>
      <c r="F76" s="150" t="s">
        <v>52</v>
      </c>
      <c r="G76" s="148" t="s">
        <v>51</v>
      </c>
      <c r="H76" s="149"/>
      <c r="I76" s="151"/>
      <c r="J76" s="152" t="s">
        <v>52</v>
      </c>
      <c r="K76" s="149"/>
      <c r="L76" s="149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55"/>
      <c r="C77" s="156"/>
      <c r="D77" s="156"/>
      <c r="E77" s="156"/>
      <c r="F77" s="156"/>
      <c r="G77" s="156"/>
      <c r="H77" s="156"/>
      <c r="I77" s="157"/>
      <c r="J77" s="157"/>
      <c r="K77" s="156"/>
      <c r="L77" s="156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158"/>
      <c r="C81" s="159"/>
      <c r="D81" s="159"/>
      <c r="E81" s="159"/>
      <c r="F81" s="159"/>
      <c r="G81" s="159"/>
      <c r="H81" s="159"/>
      <c r="I81" s="160"/>
      <c r="J81" s="160"/>
      <c r="K81" s="159"/>
      <c r="L81" s="159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0" t="s">
        <v>185</v>
      </c>
      <c r="D82" s="32"/>
      <c r="E82" s="32"/>
      <c r="F82" s="32"/>
      <c r="G82" s="32"/>
      <c r="H82" s="32"/>
      <c r="I82" s="120"/>
      <c r="J82" s="120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20"/>
      <c r="J83" s="120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6" t="s">
        <v>17</v>
      </c>
      <c r="D84" s="32"/>
      <c r="E84" s="32"/>
      <c r="F84" s="32"/>
      <c r="G84" s="32"/>
      <c r="H84" s="32"/>
      <c r="I84" s="120"/>
      <c r="J84" s="120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2"/>
      <c r="D85" s="32"/>
      <c r="E85" s="296" t="str">
        <f>E7</f>
        <v>Údržba, opravy a odstraňování závad u SEE 2020</v>
      </c>
      <c r="F85" s="297"/>
      <c r="G85" s="297"/>
      <c r="H85" s="297"/>
      <c r="I85" s="120"/>
      <c r="J85" s="120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18"/>
      <c r="C86" s="26" t="s">
        <v>181</v>
      </c>
      <c r="D86" s="19"/>
      <c r="E86" s="19"/>
      <c r="F86" s="19"/>
      <c r="G86" s="19"/>
      <c r="H86" s="19"/>
      <c r="I86" s="113"/>
      <c r="J86" s="113"/>
      <c r="K86" s="19"/>
      <c r="L86" s="19"/>
      <c r="M86" s="17"/>
    </row>
    <row r="87" spans="1:31" s="2" customFormat="1" ht="16.5" customHeight="1">
      <c r="A87" s="30"/>
      <c r="B87" s="31"/>
      <c r="C87" s="32"/>
      <c r="D87" s="32"/>
      <c r="E87" s="296" t="s">
        <v>725</v>
      </c>
      <c r="F87" s="298"/>
      <c r="G87" s="298"/>
      <c r="H87" s="298"/>
      <c r="I87" s="120"/>
      <c r="J87" s="120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6" t="s">
        <v>341</v>
      </c>
      <c r="D88" s="32"/>
      <c r="E88" s="32"/>
      <c r="F88" s="32"/>
      <c r="G88" s="32"/>
      <c r="H88" s="32"/>
      <c r="I88" s="120"/>
      <c r="J88" s="120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2"/>
      <c r="D89" s="32"/>
      <c r="E89" s="251" t="str">
        <f>E11</f>
        <v>PS08-7 - žst. Kunovice</v>
      </c>
      <c r="F89" s="298"/>
      <c r="G89" s="298"/>
      <c r="H89" s="298"/>
      <c r="I89" s="120"/>
      <c r="J89" s="120"/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20"/>
      <c r="J90" s="120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6" t="s">
        <v>21</v>
      </c>
      <c r="D91" s="32"/>
      <c r="E91" s="32"/>
      <c r="F91" s="24" t="str">
        <f>F14</f>
        <v>OŘ Olomouc</v>
      </c>
      <c r="G91" s="32"/>
      <c r="H91" s="32"/>
      <c r="I91" s="121" t="s">
        <v>23</v>
      </c>
      <c r="J91" s="123">
        <f>IF(J14="","",J14)</f>
        <v>0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2"/>
      <c r="D92" s="32"/>
      <c r="E92" s="32"/>
      <c r="F92" s="32"/>
      <c r="G92" s="32"/>
      <c r="H92" s="32"/>
      <c r="I92" s="120"/>
      <c r="J92" s="120"/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6" t="s">
        <v>24</v>
      </c>
      <c r="D93" s="32"/>
      <c r="E93" s="32"/>
      <c r="F93" s="24" t="str">
        <f>E17</f>
        <v>Správa železnic, státní organizace</v>
      </c>
      <c r="G93" s="32"/>
      <c r="H93" s="32"/>
      <c r="I93" s="121" t="s">
        <v>32</v>
      </c>
      <c r="J93" s="161" t="str">
        <f>E23</f>
        <v xml:space="preserve"> </v>
      </c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6" t="s">
        <v>30</v>
      </c>
      <c r="D94" s="32"/>
      <c r="E94" s="32"/>
      <c r="F94" s="24" t="str">
        <f>IF(E20="","",E20)</f>
        <v>Vyplň údaj</v>
      </c>
      <c r="G94" s="32"/>
      <c r="H94" s="32"/>
      <c r="I94" s="121" t="s">
        <v>34</v>
      </c>
      <c r="J94" s="161" t="str">
        <f>E26</f>
        <v xml:space="preserve"> </v>
      </c>
      <c r="K94" s="32"/>
      <c r="L94" s="32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20"/>
      <c r="J95" s="120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62" t="s">
        <v>186</v>
      </c>
      <c r="D96" s="163"/>
      <c r="E96" s="163"/>
      <c r="F96" s="163"/>
      <c r="G96" s="163"/>
      <c r="H96" s="163"/>
      <c r="I96" s="164" t="s">
        <v>187</v>
      </c>
      <c r="J96" s="164" t="s">
        <v>188</v>
      </c>
      <c r="K96" s="165" t="s">
        <v>189</v>
      </c>
      <c r="L96" s="163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2"/>
      <c r="D97" s="32"/>
      <c r="E97" s="32"/>
      <c r="F97" s="32"/>
      <c r="G97" s="32"/>
      <c r="H97" s="32"/>
      <c r="I97" s="120"/>
      <c r="J97" s="120"/>
      <c r="K97" s="32"/>
      <c r="L97" s="32"/>
      <c r="M97" s="47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66" t="s">
        <v>190</v>
      </c>
      <c r="D98" s="32"/>
      <c r="E98" s="32"/>
      <c r="F98" s="32"/>
      <c r="G98" s="32"/>
      <c r="H98" s="32"/>
      <c r="I98" s="167">
        <f t="shared" ref="I98:J100" si="0">Q123</f>
        <v>0</v>
      </c>
      <c r="J98" s="167">
        <f t="shared" si="0"/>
        <v>0</v>
      </c>
      <c r="K98" s="79">
        <f>K123</f>
        <v>0</v>
      </c>
      <c r="L98" s="32"/>
      <c r="M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4" t="s">
        <v>191</v>
      </c>
    </row>
    <row r="99" spans="1:47" s="9" customFormat="1" ht="24.95" customHeight="1">
      <c r="B99" s="168"/>
      <c r="C99" s="169"/>
      <c r="D99" s="170" t="s">
        <v>447</v>
      </c>
      <c r="E99" s="171"/>
      <c r="F99" s="171"/>
      <c r="G99" s="171"/>
      <c r="H99" s="171"/>
      <c r="I99" s="172">
        <f t="shared" si="0"/>
        <v>0</v>
      </c>
      <c r="J99" s="172">
        <f t="shared" si="0"/>
        <v>0</v>
      </c>
      <c r="K99" s="173">
        <f>K124</f>
        <v>0</v>
      </c>
      <c r="L99" s="169"/>
      <c r="M99" s="174"/>
    </row>
    <row r="100" spans="1:47" s="10" customFormat="1" ht="19.899999999999999" customHeight="1">
      <c r="B100" s="175"/>
      <c r="C100" s="102"/>
      <c r="D100" s="176" t="s">
        <v>448</v>
      </c>
      <c r="E100" s="177"/>
      <c r="F100" s="177"/>
      <c r="G100" s="177"/>
      <c r="H100" s="177"/>
      <c r="I100" s="178">
        <f t="shared" si="0"/>
        <v>0</v>
      </c>
      <c r="J100" s="178">
        <f t="shared" si="0"/>
        <v>0</v>
      </c>
      <c r="K100" s="179">
        <f>K125</f>
        <v>0</v>
      </c>
      <c r="L100" s="102"/>
      <c r="M100" s="180"/>
    </row>
    <row r="101" spans="1:47" s="9" customFormat="1" ht="24.95" customHeight="1">
      <c r="B101" s="168"/>
      <c r="C101" s="169"/>
      <c r="D101" s="170" t="s">
        <v>197</v>
      </c>
      <c r="E101" s="171"/>
      <c r="F101" s="171"/>
      <c r="G101" s="171"/>
      <c r="H101" s="171"/>
      <c r="I101" s="172">
        <f>Q130</f>
        <v>0</v>
      </c>
      <c r="J101" s="172">
        <f>R130</f>
        <v>0</v>
      </c>
      <c r="K101" s="173">
        <f>K130</f>
        <v>0</v>
      </c>
      <c r="L101" s="169"/>
      <c r="M101" s="174"/>
    </row>
    <row r="102" spans="1:47" s="2" customFormat="1" ht="21.75" customHeight="1">
      <c r="A102" s="30"/>
      <c r="B102" s="31"/>
      <c r="C102" s="32"/>
      <c r="D102" s="32"/>
      <c r="E102" s="32"/>
      <c r="F102" s="32"/>
      <c r="G102" s="32"/>
      <c r="H102" s="32"/>
      <c r="I102" s="120"/>
      <c r="J102" s="120"/>
      <c r="K102" s="32"/>
      <c r="L102" s="32"/>
      <c r="M102" s="47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47" s="2" customFormat="1" ht="6.95" customHeight="1">
      <c r="A103" s="30"/>
      <c r="B103" s="50"/>
      <c r="C103" s="51"/>
      <c r="D103" s="51"/>
      <c r="E103" s="51"/>
      <c r="F103" s="51"/>
      <c r="G103" s="51"/>
      <c r="H103" s="51"/>
      <c r="I103" s="157"/>
      <c r="J103" s="157"/>
      <c r="K103" s="51"/>
      <c r="L103" s="51"/>
      <c r="M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7" spans="1:47" s="2" customFormat="1" ht="6.95" customHeight="1">
      <c r="A107" s="30"/>
      <c r="B107" s="52"/>
      <c r="C107" s="53"/>
      <c r="D107" s="53"/>
      <c r="E107" s="53"/>
      <c r="F107" s="53"/>
      <c r="G107" s="53"/>
      <c r="H107" s="53"/>
      <c r="I107" s="160"/>
      <c r="J107" s="160"/>
      <c r="K107" s="53"/>
      <c r="L107" s="53"/>
      <c r="M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24.95" customHeight="1">
      <c r="A108" s="30"/>
      <c r="B108" s="31"/>
      <c r="C108" s="20" t="s">
        <v>198</v>
      </c>
      <c r="D108" s="32"/>
      <c r="E108" s="32"/>
      <c r="F108" s="32"/>
      <c r="G108" s="32"/>
      <c r="H108" s="32"/>
      <c r="I108" s="120"/>
      <c r="J108" s="120"/>
      <c r="K108" s="32"/>
      <c r="L108" s="32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6.95" customHeight="1">
      <c r="A109" s="30"/>
      <c r="B109" s="31"/>
      <c r="C109" s="32"/>
      <c r="D109" s="32"/>
      <c r="E109" s="32"/>
      <c r="F109" s="32"/>
      <c r="G109" s="32"/>
      <c r="H109" s="32"/>
      <c r="I109" s="120"/>
      <c r="J109" s="120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12" customHeight="1">
      <c r="A110" s="30"/>
      <c r="B110" s="31"/>
      <c r="C110" s="26" t="s">
        <v>17</v>
      </c>
      <c r="D110" s="32"/>
      <c r="E110" s="32"/>
      <c r="F110" s="32"/>
      <c r="G110" s="32"/>
      <c r="H110" s="32"/>
      <c r="I110" s="120"/>
      <c r="J110" s="120"/>
      <c r="K110" s="32"/>
      <c r="L110" s="32"/>
      <c r="M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2" customFormat="1" ht="16.5" customHeight="1">
      <c r="A111" s="30"/>
      <c r="B111" s="31"/>
      <c r="C111" s="32"/>
      <c r="D111" s="32"/>
      <c r="E111" s="296" t="str">
        <f>E7</f>
        <v>Údržba, opravy a odstraňování závad u SEE 2020</v>
      </c>
      <c r="F111" s="297"/>
      <c r="G111" s="297"/>
      <c r="H111" s="297"/>
      <c r="I111" s="120"/>
      <c r="J111" s="120"/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1" customFormat="1" ht="12" customHeight="1">
      <c r="B112" s="18"/>
      <c r="C112" s="26" t="s">
        <v>181</v>
      </c>
      <c r="D112" s="19"/>
      <c r="E112" s="19"/>
      <c r="F112" s="19"/>
      <c r="G112" s="19"/>
      <c r="H112" s="19"/>
      <c r="I112" s="113"/>
      <c r="J112" s="113"/>
      <c r="K112" s="19"/>
      <c r="L112" s="19"/>
      <c r="M112" s="17"/>
    </row>
    <row r="113" spans="1:65" s="2" customFormat="1" ht="16.5" customHeight="1">
      <c r="A113" s="30"/>
      <c r="B113" s="31"/>
      <c r="C113" s="32"/>
      <c r="D113" s="32"/>
      <c r="E113" s="296" t="s">
        <v>725</v>
      </c>
      <c r="F113" s="298"/>
      <c r="G113" s="298"/>
      <c r="H113" s="298"/>
      <c r="I113" s="120"/>
      <c r="J113" s="120"/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6" t="s">
        <v>341</v>
      </c>
      <c r="D114" s="32"/>
      <c r="E114" s="32"/>
      <c r="F114" s="32"/>
      <c r="G114" s="32"/>
      <c r="H114" s="32"/>
      <c r="I114" s="120"/>
      <c r="J114" s="120"/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6.5" customHeight="1">
      <c r="A115" s="30"/>
      <c r="B115" s="31"/>
      <c r="C115" s="32"/>
      <c r="D115" s="32"/>
      <c r="E115" s="251" t="str">
        <f>E11</f>
        <v>PS08-7 - žst. Kunovice</v>
      </c>
      <c r="F115" s="298"/>
      <c r="G115" s="298"/>
      <c r="H115" s="298"/>
      <c r="I115" s="120"/>
      <c r="J115" s="120"/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2"/>
      <c r="D116" s="32"/>
      <c r="E116" s="32"/>
      <c r="F116" s="32"/>
      <c r="G116" s="32"/>
      <c r="H116" s="32"/>
      <c r="I116" s="120"/>
      <c r="J116" s="120"/>
      <c r="K116" s="32"/>
      <c r="L116" s="32"/>
      <c r="M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2" customHeight="1">
      <c r="A117" s="30"/>
      <c r="B117" s="31"/>
      <c r="C117" s="26" t="s">
        <v>21</v>
      </c>
      <c r="D117" s="32"/>
      <c r="E117" s="32"/>
      <c r="F117" s="24" t="str">
        <f>F14</f>
        <v>OŘ Olomouc</v>
      </c>
      <c r="G117" s="32"/>
      <c r="H117" s="32"/>
      <c r="I117" s="121" t="s">
        <v>23</v>
      </c>
      <c r="J117" s="123">
        <f>IF(J14="","",J14)</f>
        <v>0</v>
      </c>
      <c r="K117" s="32"/>
      <c r="L117" s="32"/>
      <c r="M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6.95" customHeight="1">
      <c r="A118" s="30"/>
      <c r="B118" s="31"/>
      <c r="C118" s="32"/>
      <c r="D118" s="32"/>
      <c r="E118" s="32"/>
      <c r="F118" s="32"/>
      <c r="G118" s="32"/>
      <c r="H118" s="32"/>
      <c r="I118" s="120"/>
      <c r="J118" s="120"/>
      <c r="K118" s="32"/>
      <c r="L118" s="32"/>
      <c r="M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2" customHeight="1">
      <c r="A119" s="30"/>
      <c r="B119" s="31"/>
      <c r="C119" s="26" t="s">
        <v>24</v>
      </c>
      <c r="D119" s="32"/>
      <c r="E119" s="32"/>
      <c r="F119" s="24" t="str">
        <f>E17</f>
        <v>Správa železnic, státní organizace</v>
      </c>
      <c r="G119" s="32"/>
      <c r="H119" s="32"/>
      <c r="I119" s="121" t="s">
        <v>32</v>
      </c>
      <c r="J119" s="161" t="str">
        <f>E23</f>
        <v xml:space="preserve"> </v>
      </c>
      <c r="K119" s="32"/>
      <c r="L119" s="32"/>
      <c r="M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5.2" customHeight="1">
      <c r="A120" s="30"/>
      <c r="B120" s="31"/>
      <c r="C120" s="26" t="s">
        <v>30</v>
      </c>
      <c r="D120" s="32"/>
      <c r="E120" s="32"/>
      <c r="F120" s="24" t="str">
        <f>IF(E20="","",E20)</f>
        <v>Vyplň údaj</v>
      </c>
      <c r="G120" s="32"/>
      <c r="H120" s="32"/>
      <c r="I120" s="121" t="s">
        <v>34</v>
      </c>
      <c r="J120" s="161" t="str">
        <f>E26</f>
        <v xml:space="preserve"> </v>
      </c>
      <c r="K120" s="32"/>
      <c r="L120" s="32"/>
      <c r="M120" s="47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10.35" customHeight="1">
      <c r="A121" s="30"/>
      <c r="B121" s="31"/>
      <c r="C121" s="32"/>
      <c r="D121" s="32"/>
      <c r="E121" s="32"/>
      <c r="F121" s="32"/>
      <c r="G121" s="32"/>
      <c r="H121" s="32"/>
      <c r="I121" s="120"/>
      <c r="J121" s="120"/>
      <c r="K121" s="32"/>
      <c r="L121" s="32"/>
      <c r="M121" s="47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11" customFormat="1" ht="29.25" customHeight="1">
      <c r="A122" s="181"/>
      <c r="B122" s="182"/>
      <c r="C122" s="183" t="s">
        <v>199</v>
      </c>
      <c r="D122" s="184" t="s">
        <v>61</v>
      </c>
      <c r="E122" s="184" t="s">
        <v>57</v>
      </c>
      <c r="F122" s="184" t="s">
        <v>58</v>
      </c>
      <c r="G122" s="184" t="s">
        <v>200</v>
      </c>
      <c r="H122" s="184" t="s">
        <v>201</v>
      </c>
      <c r="I122" s="185" t="s">
        <v>202</v>
      </c>
      <c r="J122" s="185" t="s">
        <v>203</v>
      </c>
      <c r="K122" s="184" t="s">
        <v>189</v>
      </c>
      <c r="L122" s="186" t="s">
        <v>204</v>
      </c>
      <c r="M122" s="187"/>
      <c r="N122" s="70" t="s">
        <v>1</v>
      </c>
      <c r="O122" s="71" t="s">
        <v>40</v>
      </c>
      <c r="P122" s="71" t="s">
        <v>205</v>
      </c>
      <c r="Q122" s="71" t="s">
        <v>206</v>
      </c>
      <c r="R122" s="71" t="s">
        <v>207</v>
      </c>
      <c r="S122" s="71" t="s">
        <v>208</v>
      </c>
      <c r="T122" s="71" t="s">
        <v>209</v>
      </c>
      <c r="U122" s="71" t="s">
        <v>210</v>
      </c>
      <c r="V122" s="71" t="s">
        <v>211</v>
      </c>
      <c r="W122" s="71" t="s">
        <v>212</v>
      </c>
      <c r="X122" s="71" t="s">
        <v>213</v>
      </c>
      <c r="Y122" s="72" t="s">
        <v>214</v>
      </c>
      <c r="Z122" s="181"/>
      <c r="AA122" s="181"/>
      <c r="AB122" s="181"/>
      <c r="AC122" s="181"/>
      <c r="AD122" s="181"/>
      <c r="AE122" s="181"/>
    </row>
    <row r="123" spans="1:65" s="2" customFormat="1" ht="22.9" customHeight="1">
      <c r="A123" s="30"/>
      <c r="B123" s="31"/>
      <c r="C123" s="77" t="s">
        <v>215</v>
      </c>
      <c r="D123" s="32"/>
      <c r="E123" s="32"/>
      <c r="F123" s="32"/>
      <c r="G123" s="32"/>
      <c r="H123" s="32"/>
      <c r="I123" s="120"/>
      <c r="J123" s="120"/>
      <c r="K123" s="188">
        <f>BK123</f>
        <v>0</v>
      </c>
      <c r="L123" s="32"/>
      <c r="M123" s="35"/>
      <c r="N123" s="73"/>
      <c r="O123" s="189"/>
      <c r="P123" s="74"/>
      <c r="Q123" s="190">
        <f>Q124+Q130</f>
        <v>0</v>
      </c>
      <c r="R123" s="190">
        <f>R124+R130</f>
        <v>0</v>
      </c>
      <c r="S123" s="74"/>
      <c r="T123" s="191">
        <f>T124+T130</f>
        <v>0</v>
      </c>
      <c r="U123" s="74"/>
      <c r="V123" s="191">
        <f>V124+V130</f>
        <v>0</v>
      </c>
      <c r="W123" s="74"/>
      <c r="X123" s="191">
        <f>X124+X130</f>
        <v>0</v>
      </c>
      <c r="Y123" s="75"/>
      <c r="Z123" s="30"/>
      <c r="AA123" s="30"/>
      <c r="AB123" s="30"/>
      <c r="AC123" s="30"/>
      <c r="AD123" s="30"/>
      <c r="AE123" s="30"/>
      <c r="AT123" s="14" t="s">
        <v>77</v>
      </c>
      <c r="AU123" s="14" t="s">
        <v>191</v>
      </c>
      <c r="BK123" s="192">
        <f>BK124+BK130</f>
        <v>0</v>
      </c>
    </row>
    <row r="124" spans="1:65" s="12" customFormat="1" ht="25.9" customHeight="1">
      <c r="B124" s="193"/>
      <c r="C124" s="194"/>
      <c r="D124" s="195" t="s">
        <v>77</v>
      </c>
      <c r="E124" s="196" t="s">
        <v>475</v>
      </c>
      <c r="F124" s="196" t="s">
        <v>476</v>
      </c>
      <c r="G124" s="194"/>
      <c r="H124" s="194"/>
      <c r="I124" s="197"/>
      <c r="J124" s="197"/>
      <c r="K124" s="198">
        <f>BK124</f>
        <v>0</v>
      </c>
      <c r="L124" s="194"/>
      <c r="M124" s="199"/>
      <c r="N124" s="200"/>
      <c r="O124" s="201"/>
      <c r="P124" s="201"/>
      <c r="Q124" s="202">
        <f>Q125</f>
        <v>0</v>
      </c>
      <c r="R124" s="202">
        <f>R125</f>
        <v>0</v>
      </c>
      <c r="S124" s="201"/>
      <c r="T124" s="203">
        <f>T125</f>
        <v>0</v>
      </c>
      <c r="U124" s="201"/>
      <c r="V124" s="203">
        <f>V125</f>
        <v>0</v>
      </c>
      <c r="W124" s="201"/>
      <c r="X124" s="203">
        <f>X125</f>
        <v>0</v>
      </c>
      <c r="Y124" s="204"/>
      <c r="AR124" s="205" t="s">
        <v>88</v>
      </c>
      <c r="AT124" s="206" t="s">
        <v>77</v>
      </c>
      <c r="AU124" s="206" t="s">
        <v>78</v>
      </c>
      <c r="AY124" s="205" t="s">
        <v>218</v>
      </c>
      <c r="BK124" s="207">
        <f>BK125</f>
        <v>0</v>
      </c>
    </row>
    <row r="125" spans="1:65" s="12" customFormat="1" ht="22.9" customHeight="1">
      <c r="B125" s="193"/>
      <c r="C125" s="194"/>
      <c r="D125" s="195" t="s">
        <v>77</v>
      </c>
      <c r="E125" s="237" t="s">
        <v>477</v>
      </c>
      <c r="F125" s="237" t="s">
        <v>478</v>
      </c>
      <c r="G125" s="194"/>
      <c r="H125" s="194"/>
      <c r="I125" s="197"/>
      <c r="J125" s="197"/>
      <c r="K125" s="238">
        <f>BK125</f>
        <v>0</v>
      </c>
      <c r="L125" s="194"/>
      <c r="M125" s="199"/>
      <c r="N125" s="200"/>
      <c r="O125" s="201"/>
      <c r="P125" s="201"/>
      <c r="Q125" s="202">
        <f>SUM(Q126:Q129)</f>
        <v>0</v>
      </c>
      <c r="R125" s="202">
        <f>SUM(R126:R129)</f>
        <v>0</v>
      </c>
      <c r="S125" s="201"/>
      <c r="T125" s="203">
        <f>SUM(T126:T129)</f>
        <v>0</v>
      </c>
      <c r="U125" s="201"/>
      <c r="V125" s="203">
        <f>SUM(V126:V129)</f>
        <v>0</v>
      </c>
      <c r="W125" s="201"/>
      <c r="X125" s="203">
        <f>SUM(X126:X129)</f>
        <v>0</v>
      </c>
      <c r="Y125" s="204"/>
      <c r="AR125" s="205" t="s">
        <v>88</v>
      </c>
      <c r="AT125" s="206" t="s">
        <v>77</v>
      </c>
      <c r="AU125" s="206" t="s">
        <v>86</v>
      </c>
      <c r="AY125" s="205" t="s">
        <v>218</v>
      </c>
      <c r="BK125" s="207">
        <f>SUM(BK126:BK129)</f>
        <v>0</v>
      </c>
    </row>
    <row r="126" spans="1:65" s="2" customFormat="1" ht="21.75" customHeight="1">
      <c r="A126" s="30"/>
      <c r="B126" s="31"/>
      <c r="C126" s="208" t="s">
        <v>86</v>
      </c>
      <c r="D126" s="208" t="s">
        <v>219</v>
      </c>
      <c r="E126" s="209" t="s">
        <v>747</v>
      </c>
      <c r="F126" s="210" t="s">
        <v>748</v>
      </c>
      <c r="G126" s="211" t="s">
        <v>222</v>
      </c>
      <c r="H126" s="212">
        <v>1</v>
      </c>
      <c r="I126" s="213"/>
      <c r="J126" s="213"/>
      <c r="K126" s="214">
        <f>ROUND(P126*H126,2)</f>
        <v>0</v>
      </c>
      <c r="L126" s="210" t="s">
        <v>223</v>
      </c>
      <c r="M126" s="35"/>
      <c r="N126" s="215" t="s">
        <v>1</v>
      </c>
      <c r="O126" s="216" t="s">
        <v>41</v>
      </c>
      <c r="P126" s="217">
        <f>I126+J126</f>
        <v>0</v>
      </c>
      <c r="Q126" s="217">
        <f>ROUND(I126*H126,2)</f>
        <v>0</v>
      </c>
      <c r="R126" s="217">
        <f>ROUND(J126*H126,2)</f>
        <v>0</v>
      </c>
      <c r="S126" s="66"/>
      <c r="T126" s="218">
        <f>S126*H126</f>
        <v>0</v>
      </c>
      <c r="U126" s="218">
        <v>0</v>
      </c>
      <c r="V126" s="218">
        <f>U126*H126</f>
        <v>0</v>
      </c>
      <c r="W126" s="218">
        <v>0</v>
      </c>
      <c r="X126" s="218">
        <f>W126*H126</f>
        <v>0</v>
      </c>
      <c r="Y126" s="219" t="s">
        <v>1</v>
      </c>
      <c r="Z126" s="30"/>
      <c r="AA126" s="30"/>
      <c r="AB126" s="30"/>
      <c r="AC126" s="30"/>
      <c r="AD126" s="30"/>
      <c r="AE126" s="30"/>
      <c r="AR126" s="220" t="s">
        <v>281</v>
      </c>
      <c r="AT126" s="220" t="s">
        <v>219</v>
      </c>
      <c r="AU126" s="220" t="s">
        <v>88</v>
      </c>
      <c r="AY126" s="14" t="s">
        <v>218</v>
      </c>
      <c r="BE126" s="221">
        <f>IF(O126="základní",K126,0)</f>
        <v>0</v>
      </c>
      <c r="BF126" s="221">
        <f>IF(O126="snížená",K126,0)</f>
        <v>0</v>
      </c>
      <c r="BG126" s="221">
        <f>IF(O126="zákl. přenesená",K126,0)</f>
        <v>0</v>
      </c>
      <c r="BH126" s="221">
        <f>IF(O126="sníž. přenesená",K126,0)</f>
        <v>0</v>
      </c>
      <c r="BI126" s="221">
        <f>IF(O126="nulová",K126,0)</f>
        <v>0</v>
      </c>
      <c r="BJ126" s="14" t="s">
        <v>86</v>
      </c>
      <c r="BK126" s="221">
        <f>ROUND(P126*H126,2)</f>
        <v>0</v>
      </c>
      <c r="BL126" s="14" t="s">
        <v>281</v>
      </c>
      <c r="BM126" s="220" t="s">
        <v>926</v>
      </c>
    </row>
    <row r="127" spans="1:65" s="2" customFormat="1" ht="19.5">
      <c r="A127" s="30"/>
      <c r="B127" s="31"/>
      <c r="C127" s="32"/>
      <c r="D127" s="222" t="s">
        <v>226</v>
      </c>
      <c r="E127" s="32"/>
      <c r="F127" s="223" t="s">
        <v>748</v>
      </c>
      <c r="G127" s="32"/>
      <c r="H127" s="32"/>
      <c r="I127" s="120"/>
      <c r="J127" s="120"/>
      <c r="K127" s="32"/>
      <c r="L127" s="32"/>
      <c r="M127" s="35"/>
      <c r="N127" s="224"/>
      <c r="O127" s="225"/>
      <c r="P127" s="66"/>
      <c r="Q127" s="66"/>
      <c r="R127" s="66"/>
      <c r="S127" s="66"/>
      <c r="T127" s="66"/>
      <c r="U127" s="66"/>
      <c r="V127" s="66"/>
      <c r="W127" s="66"/>
      <c r="X127" s="66"/>
      <c r="Y127" s="67"/>
      <c r="Z127" s="30"/>
      <c r="AA127" s="30"/>
      <c r="AB127" s="30"/>
      <c r="AC127" s="30"/>
      <c r="AD127" s="30"/>
      <c r="AE127" s="30"/>
      <c r="AT127" s="14" t="s">
        <v>226</v>
      </c>
      <c r="AU127" s="14" t="s">
        <v>88</v>
      </c>
    </row>
    <row r="128" spans="1:65" s="2" customFormat="1" ht="21.75" customHeight="1">
      <c r="A128" s="30"/>
      <c r="B128" s="31"/>
      <c r="C128" s="208" t="s">
        <v>88</v>
      </c>
      <c r="D128" s="208" t="s">
        <v>219</v>
      </c>
      <c r="E128" s="209" t="s">
        <v>750</v>
      </c>
      <c r="F128" s="210" t="s">
        <v>751</v>
      </c>
      <c r="G128" s="211" t="s">
        <v>222</v>
      </c>
      <c r="H128" s="212">
        <v>1</v>
      </c>
      <c r="I128" s="213"/>
      <c r="J128" s="213"/>
      <c r="K128" s="214">
        <f>ROUND(P128*H128,2)</f>
        <v>0</v>
      </c>
      <c r="L128" s="210" t="s">
        <v>223</v>
      </c>
      <c r="M128" s="35"/>
      <c r="N128" s="215" t="s">
        <v>1</v>
      </c>
      <c r="O128" s="216" t="s">
        <v>41</v>
      </c>
      <c r="P128" s="217">
        <f>I128+J128</f>
        <v>0</v>
      </c>
      <c r="Q128" s="217">
        <f>ROUND(I128*H128,2)</f>
        <v>0</v>
      </c>
      <c r="R128" s="217">
        <f>ROUND(J128*H128,2)</f>
        <v>0</v>
      </c>
      <c r="S128" s="66"/>
      <c r="T128" s="218">
        <f>S128*H128</f>
        <v>0</v>
      </c>
      <c r="U128" s="218">
        <v>0</v>
      </c>
      <c r="V128" s="218">
        <f>U128*H128</f>
        <v>0</v>
      </c>
      <c r="W128" s="218">
        <v>0</v>
      </c>
      <c r="X128" s="218">
        <f>W128*H128</f>
        <v>0</v>
      </c>
      <c r="Y128" s="219" t="s">
        <v>1</v>
      </c>
      <c r="Z128" s="30"/>
      <c r="AA128" s="30"/>
      <c r="AB128" s="30"/>
      <c r="AC128" s="30"/>
      <c r="AD128" s="30"/>
      <c r="AE128" s="30"/>
      <c r="AR128" s="220" t="s">
        <v>281</v>
      </c>
      <c r="AT128" s="220" t="s">
        <v>219</v>
      </c>
      <c r="AU128" s="220" t="s">
        <v>88</v>
      </c>
      <c r="AY128" s="14" t="s">
        <v>218</v>
      </c>
      <c r="BE128" s="221">
        <f>IF(O128="základní",K128,0)</f>
        <v>0</v>
      </c>
      <c r="BF128" s="221">
        <f>IF(O128="snížená",K128,0)</f>
        <v>0</v>
      </c>
      <c r="BG128" s="221">
        <f>IF(O128="zákl. přenesená",K128,0)</f>
        <v>0</v>
      </c>
      <c r="BH128" s="221">
        <f>IF(O128="sníž. přenesená",K128,0)</f>
        <v>0</v>
      </c>
      <c r="BI128" s="221">
        <f>IF(O128="nulová",K128,0)</f>
        <v>0</v>
      </c>
      <c r="BJ128" s="14" t="s">
        <v>86</v>
      </c>
      <c r="BK128" s="221">
        <f>ROUND(P128*H128,2)</f>
        <v>0</v>
      </c>
      <c r="BL128" s="14" t="s">
        <v>281</v>
      </c>
      <c r="BM128" s="220" t="s">
        <v>927</v>
      </c>
    </row>
    <row r="129" spans="1:65" s="2" customFormat="1" ht="19.5">
      <c r="A129" s="30"/>
      <c r="B129" s="31"/>
      <c r="C129" s="32"/>
      <c r="D129" s="222" t="s">
        <v>226</v>
      </c>
      <c r="E129" s="32"/>
      <c r="F129" s="223" t="s">
        <v>751</v>
      </c>
      <c r="G129" s="32"/>
      <c r="H129" s="32"/>
      <c r="I129" s="120"/>
      <c r="J129" s="120"/>
      <c r="K129" s="32"/>
      <c r="L129" s="32"/>
      <c r="M129" s="35"/>
      <c r="N129" s="224"/>
      <c r="O129" s="225"/>
      <c r="P129" s="66"/>
      <c r="Q129" s="66"/>
      <c r="R129" s="66"/>
      <c r="S129" s="66"/>
      <c r="T129" s="66"/>
      <c r="U129" s="66"/>
      <c r="V129" s="66"/>
      <c r="W129" s="66"/>
      <c r="X129" s="66"/>
      <c r="Y129" s="67"/>
      <c r="Z129" s="30"/>
      <c r="AA129" s="30"/>
      <c r="AB129" s="30"/>
      <c r="AC129" s="30"/>
      <c r="AD129" s="30"/>
      <c r="AE129" s="30"/>
      <c r="AT129" s="14" t="s">
        <v>226</v>
      </c>
      <c r="AU129" s="14" t="s">
        <v>88</v>
      </c>
    </row>
    <row r="130" spans="1:65" s="12" customFormat="1" ht="25.9" customHeight="1">
      <c r="B130" s="193"/>
      <c r="C130" s="194"/>
      <c r="D130" s="195" t="s">
        <v>77</v>
      </c>
      <c r="E130" s="196" t="s">
        <v>276</v>
      </c>
      <c r="F130" s="196" t="s">
        <v>277</v>
      </c>
      <c r="G130" s="194"/>
      <c r="H130" s="194"/>
      <c r="I130" s="197"/>
      <c r="J130" s="197"/>
      <c r="K130" s="198">
        <f>BK130</f>
        <v>0</v>
      </c>
      <c r="L130" s="194"/>
      <c r="M130" s="199"/>
      <c r="N130" s="200"/>
      <c r="O130" s="201"/>
      <c r="P130" s="201"/>
      <c r="Q130" s="202">
        <f>SUM(Q131:Q139)</f>
        <v>0</v>
      </c>
      <c r="R130" s="202">
        <f>SUM(R131:R139)</f>
        <v>0</v>
      </c>
      <c r="S130" s="201"/>
      <c r="T130" s="203">
        <f>SUM(T131:T139)</f>
        <v>0</v>
      </c>
      <c r="U130" s="201"/>
      <c r="V130" s="203">
        <f>SUM(V131:V139)</f>
        <v>0</v>
      </c>
      <c r="W130" s="201"/>
      <c r="X130" s="203">
        <f>SUM(X131:X139)</f>
        <v>0</v>
      </c>
      <c r="Y130" s="204"/>
      <c r="AR130" s="205" t="s">
        <v>224</v>
      </c>
      <c r="AT130" s="206" t="s">
        <v>77</v>
      </c>
      <c r="AU130" s="206" t="s">
        <v>78</v>
      </c>
      <c r="AY130" s="205" t="s">
        <v>218</v>
      </c>
      <c r="BK130" s="207">
        <f>SUM(BK131:BK139)</f>
        <v>0</v>
      </c>
    </row>
    <row r="131" spans="1:65" s="2" customFormat="1" ht="21.75" customHeight="1">
      <c r="A131" s="30"/>
      <c r="B131" s="31"/>
      <c r="C131" s="208" t="s">
        <v>231</v>
      </c>
      <c r="D131" s="208" t="s">
        <v>219</v>
      </c>
      <c r="E131" s="209" t="s">
        <v>545</v>
      </c>
      <c r="F131" s="210" t="s">
        <v>546</v>
      </c>
      <c r="G131" s="211" t="s">
        <v>518</v>
      </c>
      <c r="H131" s="212">
        <v>4</v>
      </c>
      <c r="I131" s="213"/>
      <c r="J131" s="213"/>
      <c r="K131" s="214">
        <f>ROUND(P131*H131,2)</f>
        <v>0</v>
      </c>
      <c r="L131" s="210" t="s">
        <v>223</v>
      </c>
      <c r="M131" s="35"/>
      <c r="N131" s="215" t="s">
        <v>1</v>
      </c>
      <c r="O131" s="216" t="s">
        <v>41</v>
      </c>
      <c r="P131" s="217">
        <f>I131+J131</f>
        <v>0</v>
      </c>
      <c r="Q131" s="217">
        <f>ROUND(I131*H131,2)</f>
        <v>0</v>
      </c>
      <c r="R131" s="217">
        <f>ROUND(J131*H131,2)</f>
        <v>0</v>
      </c>
      <c r="S131" s="66"/>
      <c r="T131" s="218">
        <f>S131*H131</f>
        <v>0</v>
      </c>
      <c r="U131" s="218">
        <v>0</v>
      </c>
      <c r="V131" s="218">
        <f>U131*H131</f>
        <v>0</v>
      </c>
      <c r="W131" s="218">
        <v>0</v>
      </c>
      <c r="X131" s="218">
        <f>W131*H131</f>
        <v>0</v>
      </c>
      <c r="Y131" s="219" t="s">
        <v>1</v>
      </c>
      <c r="Z131" s="30"/>
      <c r="AA131" s="30"/>
      <c r="AB131" s="30"/>
      <c r="AC131" s="30"/>
      <c r="AD131" s="30"/>
      <c r="AE131" s="30"/>
      <c r="AR131" s="220" t="s">
        <v>281</v>
      </c>
      <c r="AT131" s="220" t="s">
        <v>219</v>
      </c>
      <c r="AU131" s="220" t="s">
        <v>86</v>
      </c>
      <c r="AY131" s="14" t="s">
        <v>218</v>
      </c>
      <c r="BE131" s="221">
        <f>IF(O131="základní",K131,0)</f>
        <v>0</v>
      </c>
      <c r="BF131" s="221">
        <f>IF(O131="snížená",K131,0)</f>
        <v>0</v>
      </c>
      <c r="BG131" s="221">
        <f>IF(O131="zákl. přenesená",K131,0)</f>
        <v>0</v>
      </c>
      <c r="BH131" s="221">
        <f>IF(O131="sníž. přenesená",K131,0)</f>
        <v>0</v>
      </c>
      <c r="BI131" s="221">
        <f>IF(O131="nulová",K131,0)</f>
        <v>0</v>
      </c>
      <c r="BJ131" s="14" t="s">
        <v>86</v>
      </c>
      <c r="BK131" s="221">
        <f>ROUND(P131*H131,2)</f>
        <v>0</v>
      </c>
      <c r="BL131" s="14" t="s">
        <v>281</v>
      </c>
      <c r="BM131" s="220" t="s">
        <v>928</v>
      </c>
    </row>
    <row r="132" spans="1:65" s="2" customFormat="1" ht="29.25">
      <c r="A132" s="30"/>
      <c r="B132" s="31"/>
      <c r="C132" s="32"/>
      <c r="D132" s="222" t="s">
        <v>226</v>
      </c>
      <c r="E132" s="32"/>
      <c r="F132" s="223" t="s">
        <v>548</v>
      </c>
      <c r="G132" s="32"/>
      <c r="H132" s="32"/>
      <c r="I132" s="120"/>
      <c r="J132" s="120"/>
      <c r="K132" s="32"/>
      <c r="L132" s="32"/>
      <c r="M132" s="35"/>
      <c r="N132" s="224"/>
      <c r="O132" s="225"/>
      <c r="P132" s="66"/>
      <c r="Q132" s="66"/>
      <c r="R132" s="66"/>
      <c r="S132" s="66"/>
      <c r="T132" s="66"/>
      <c r="U132" s="66"/>
      <c r="V132" s="66"/>
      <c r="W132" s="66"/>
      <c r="X132" s="66"/>
      <c r="Y132" s="67"/>
      <c r="Z132" s="30"/>
      <c r="AA132" s="30"/>
      <c r="AB132" s="30"/>
      <c r="AC132" s="30"/>
      <c r="AD132" s="30"/>
      <c r="AE132" s="30"/>
      <c r="AT132" s="14" t="s">
        <v>226</v>
      </c>
      <c r="AU132" s="14" t="s">
        <v>86</v>
      </c>
    </row>
    <row r="133" spans="1:65" s="2" customFormat="1" ht="21.75" customHeight="1">
      <c r="A133" s="30"/>
      <c r="B133" s="31"/>
      <c r="C133" s="208" t="s">
        <v>224</v>
      </c>
      <c r="D133" s="208" t="s">
        <v>219</v>
      </c>
      <c r="E133" s="209" t="s">
        <v>550</v>
      </c>
      <c r="F133" s="210" t="s">
        <v>551</v>
      </c>
      <c r="G133" s="211" t="s">
        <v>518</v>
      </c>
      <c r="H133" s="212">
        <v>2</v>
      </c>
      <c r="I133" s="213"/>
      <c r="J133" s="213"/>
      <c r="K133" s="214">
        <f>ROUND(P133*H133,2)</f>
        <v>0</v>
      </c>
      <c r="L133" s="210" t="s">
        <v>223</v>
      </c>
      <c r="M133" s="35"/>
      <c r="N133" s="215" t="s">
        <v>1</v>
      </c>
      <c r="O133" s="216" t="s">
        <v>41</v>
      </c>
      <c r="P133" s="217">
        <f>I133+J133</f>
        <v>0</v>
      </c>
      <c r="Q133" s="217">
        <f>ROUND(I133*H133,2)</f>
        <v>0</v>
      </c>
      <c r="R133" s="217">
        <f>ROUND(J133*H133,2)</f>
        <v>0</v>
      </c>
      <c r="S133" s="66"/>
      <c r="T133" s="218">
        <f>S133*H133</f>
        <v>0</v>
      </c>
      <c r="U133" s="218">
        <v>0</v>
      </c>
      <c r="V133" s="218">
        <f>U133*H133</f>
        <v>0</v>
      </c>
      <c r="W133" s="218">
        <v>0</v>
      </c>
      <c r="X133" s="218">
        <f>W133*H133</f>
        <v>0</v>
      </c>
      <c r="Y133" s="219" t="s">
        <v>1</v>
      </c>
      <c r="Z133" s="30"/>
      <c r="AA133" s="30"/>
      <c r="AB133" s="30"/>
      <c r="AC133" s="30"/>
      <c r="AD133" s="30"/>
      <c r="AE133" s="30"/>
      <c r="AR133" s="220" t="s">
        <v>281</v>
      </c>
      <c r="AT133" s="220" t="s">
        <v>219</v>
      </c>
      <c r="AU133" s="220" t="s">
        <v>86</v>
      </c>
      <c r="AY133" s="14" t="s">
        <v>218</v>
      </c>
      <c r="BE133" s="221">
        <f>IF(O133="základní",K133,0)</f>
        <v>0</v>
      </c>
      <c r="BF133" s="221">
        <f>IF(O133="snížená",K133,0)</f>
        <v>0</v>
      </c>
      <c r="BG133" s="221">
        <f>IF(O133="zákl. přenesená",K133,0)</f>
        <v>0</v>
      </c>
      <c r="BH133" s="221">
        <f>IF(O133="sníž. přenesená",K133,0)</f>
        <v>0</v>
      </c>
      <c r="BI133" s="221">
        <f>IF(O133="nulová",K133,0)</f>
        <v>0</v>
      </c>
      <c r="BJ133" s="14" t="s">
        <v>86</v>
      </c>
      <c r="BK133" s="221">
        <f>ROUND(P133*H133,2)</f>
        <v>0</v>
      </c>
      <c r="BL133" s="14" t="s">
        <v>281</v>
      </c>
      <c r="BM133" s="220" t="s">
        <v>929</v>
      </c>
    </row>
    <row r="134" spans="1:65" s="2" customFormat="1" ht="48.75">
      <c r="A134" s="30"/>
      <c r="B134" s="31"/>
      <c r="C134" s="32"/>
      <c r="D134" s="222" t="s">
        <v>226</v>
      </c>
      <c r="E134" s="32"/>
      <c r="F134" s="223" t="s">
        <v>553</v>
      </c>
      <c r="G134" s="32"/>
      <c r="H134" s="32"/>
      <c r="I134" s="120"/>
      <c r="J134" s="120"/>
      <c r="K134" s="32"/>
      <c r="L134" s="32"/>
      <c r="M134" s="35"/>
      <c r="N134" s="224"/>
      <c r="O134" s="225"/>
      <c r="P134" s="66"/>
      <c r="Q134" s="66"/>
      <c r="R134" s="66"/>
      <c r="S134" s="66"/>
      <c r="T134" s="66"/>
      <c r="U134" s="66"/>
      <c r="V134" s="66"/>
      <c r="W134" s="66"/>
      <c r="X134" s="66"/>
      <c r="Y134" s="67"/>
      <c r="Z134" s="30"/>
      <c r="AA134" s="30"/>
      <c r="AB134" s="30"/>
      <c r="AC134" s="30"/>
      <c r="AD134" s="30"/>
      <c r="AE134" s="30"/>
      <c r="AT134" s="14" t="s">
        <v>226</v>
      </c>
      <c r="AU134" s="14" t="s">
        <v>86</v>
      </c>
    </row>
    <row r="135" spans="1:65" s="2" customFormat="1" ht="21.75" customHeight="1">
      <c r="A135" s="30"/>
      <c r="B135" s="31"/>
      <c r="C135" s="208" t="s">
        <v>246</v>
      </c>
      <c r="D135" s="208" t="s">
        <v>219</v>
      </c>
      <c r="E135" s="209" t="s">
        <v>555</v>
      </c>
      <c r="F135" s="210" t="s">
        <v>556</v>
      </c>
      <c r="G135" s="211" t="s">
        <v>518</v>
      </c>
      <c r="H135" s="212">
        <v>2</v>
      </c>
      <c r="I135" s="213"/>
      <c r="J135" s="213"/>
      <c r="K135" s="214">
        <f>ROUND(P135*H135,2)</f>
        <v>0</v>
      </c>
      <c r="L135" s="210" t="s">
        <v>223</v>
      </c>
      <c r="M135" s="35"/>
      <c r="N135" s="215" t="s">
        <v>1</v>
      </c>
      <c r="O135" s="216" t="s">
        <v>41</v>
      </c>
      <c r="P135" s="217">
        <f>I135+J135</f>
        <v>0</v>
      </c>
      <c r="Q135" s="217">
        <f>ROUND(I135*H135,2)</f>
        <v>0</v>
      </c>
      <c r="R135" s="217">
        <f>ROUND(J135*H135,2)</f>
        <v>0</v>
      </c>
      <c r="S135" s="66"/>
      <c r="T135" s="218">
        <f>S135*H135</f>
        <v>0</v>
      </c>
      <c r="U135" s="218">
        <v>0</v>
      </c>
      <c r="V135" s="218">
        <f>U135*H135</f>
        <v>0</v>
      </c>
      <c r="W135" s="218">
        <v>0</v>
      </c>
      <c r="X135" s="218">
        <f>W135*H135</f>
        <v>0</v>
      </c>
      <c r="Y135" s="219" t="s">
        <v>1</v>
      </c>
      <c r="Z135" s="30"/>
      <c r="AA135" s="30"/>
      <c r="AB135" s="30"/>
      <c r="AC135" s="30"/>
      <c r="AD135" s="30"/>
      <c r="AE135" s="30"/>
      <c r="AR135" s="220" t="s">
        <v>281</v>
      </c>
      <c r="AT135" s="220" t="s">
        <v>219</v>
      </c>
      <c r="AU135" s="220" t="s">
        <v>86</v>
      </c>
      <c r="AY135" s="14" t="s">
        <v>218</v>
      </c>
      <c r="BE135" s="221">
        <f>IF(O135="základní",K135,0)</f>
        <v>0</v>
      </c>
      <c r="BF135" s="221">
        <f>IF(O135="snížená",K135,0)</f>
        <v>0</v>
      </c>
      <c r="BG135" s="221">
        <f>IF(O135="zákl. přenesená",K135,0)</f>
        <v>0</v>
      </c>
      <c r="BH135" s="221">
        <f>IF(O135="sníž. přenesená",K135,0)</f>
        <v>0</v>
      </c>
      <c r="BI135" s="221">
        <f>IF(O135="nulová",K135,0)</f>
        <v>0</v>
      </c>
      <c r="BJ135" s="14" t="s">
        <v>86</v>
      </c>
      <c r="BK135" s="221">
        <f>ROUND(P135*H135,2)</f>
        <v>0</v>
      </c>
      <c r="BL135" s="14" t="s">
        <v>281</v>
      </c>
      <c r="BM135" s="220" t="s">
        <v>930</v>
      </c>
    </row>
    <row r="136" spans="1:65" s="2" customFormat="1" ht="19.5">
      <c r="A136" s="30"/>
      <c r="B136" s="31"/>
      <c r="C136" s="32"/>
      <c r="D136" s="222" t="s">
        <v>226</v>
      </c>
      <c r="E136" s="32"/>
      <c r="F136" s="223" t="s">
        <v>558</v>
      </c>
      <c r="G136" s="32"/>
      <c r="H136" s="32"/>
      <c r="I136" s="120"/>
      <c r="J136" s="120"/>
      <c r="K136" s="32"/>
      <c r="L136" s="32"/>
      <c r="M136" s="35"/>
      <c r="N136" s="224"/>
      <c r="O136" s="225"/>
      <c r="P136" s="66"/>
      <c r="Q136" s="66"/>
      <c r="R136" s="66"/>
      <c r="S136" s="66"/>
      <c r="T136" s="66"/>
      <c r="U136" s="66"/>
      <c r="V136" s="66"/>
      <c r="W136" s="66"/>
      <c r="X136" s="66"/>
      <c r="Y136" s="67"/>
      <c r="Z136" s="30"/>
      <c r="AA136" s="30"/>
      <c r="AB136" s="30"/>
      <c r="AC136" s="30"/>
      <c r="AD136" s="30"/>
      <c r="AE136" s="30"/>
      <c r="AT136" s="14" t="s">
        <v>226</v>
      </c>
      <c r="AU136" s="14" t="s">
        <v>86</v>
      </c>
    </row>
    <row r="137" spans="1:65" s="2" customFormat="1" ht="55.5" customHeight="1">
      <c r="A137" s="30"/>
      <c r="B137" s="31"/>
      <c r="C137" s="208" t="s">
        <v>254</v>
      </c>
      <c r="D137" s="208" t="s">
        <v>219</v>
      </c>
      <c r="E137" s="209" t="s">
        <v>335</v>
      </c>
      <c r="F137" s="210" t="s">
        <v>790</v>
      </c>
      <c r="G137" s="211" t="s">
        <v>222</v>
      </c>
      <c r="H137" s="212">
        <v>1</v>
      </c>
      <c r="I137" s="213"/>
      <c r="J137" s="213"/>
      <c r="K137" s="214">
        <f>ROUND(P137*H137,2)</f>
        <v>0</v>
      </c>
      <c r="L137" s="210" t="s">
        <v>223</v>
      </c>
      <c r="M137" s="35"/>
      <c r="N137" s="215" t="s">
        <v>1</v>
      </c>
      <c r="O137" s="216" t="s">
        <v>41</v>
      </c>
      <c r="P137" s="217">
        <f>I137+J137</f>
        <v>0</v>
      </c>
      <c r="Q137" s="217">
        <f>ROUND(I137*H137,2)</f>
        <v>0</v>
      </c>
      <c r="R137" s="217">
        <f>ROUND(J137*H137,2)</f>
        <v>0</v>
      </c>
      <c r="S137" s="66"/>
      <c r="T137" s="218">
        <f>S137*H137</f>
        <v>0</v>
      </c>
      <c r="U137" s="218">
        <v>0</v>
      </c>
      <c r="V137" s="218">
        <f>U137*H137</f>
        <v>0</v>
      </c>
      <c r="W137" s="218">
        <v>0</v>
      </c>
      <c r="X137" s="218">
        <f>W137*H137</f>
        <v>0</v>
      </c>
      <c r="Y137" s="219" t="s">
        <v>1</v>
      </c>
      <c r="Z137" s="30"/>
      <c r="AA137" s="30"/>
      <c r="AB137" s="30"/>
      <c r="AC137" s="30"/>
      <c r="AD137" s="30"/>
      <c r="AE137" s="30"/>
      <c r="AR137" s="220" t="s">
        <v>281</v>
      </c>
      <c r="AT137" s="220" t="s">
        <v>219</v>
      </c>
      <c r="AU137" s="220" t="s">
        <v>86</v>
      </c>
      <c r="AY137" s="14" t="s">
        <v>218</v>
      </c>
      <c r="BE137" s="221">
        <f>IF(O137="základní",K137,0)</f>
        <v>0</v>
      </c>
      <c r="BF137" s="221">
        <f>IF(O137="snížená",K137,0)</f>
        <v>0</v>
      </c>
      <c r="BG137" s="221">
        <f>IF(O137="zákl. přenesená",K137,0)</f>
        <v>0</v>
      </c>
      <c r="BH137" s="221">
        <f>IF(O137="sníž. přenesená",K137,0)</f>
        <v>0</v>
      </c>
      <c r="BI137" s="221">
        <f>IF(O137="nulová",K137,0)</f>
        <v>0</v>
      </c>
      <c r="BJ137" s="14" t="s">
        <v>86</v>
      </c>
      <c r="BK137" s="221">
        <f>ROUND(P137*H137,2)</f>
        <v>0</v>
      </c>
      <c r="BL137" s="14" t="s">
        <v>281</v>
      </c>
      <c r="BM137" s="220" t="s">
        <v>931</v>
      </c>
    </row>
    <row r="138" spans="1:65" s="2" customFormat="1" ht="136.5">
      <c r="A138" s="30"/>
      <c r="B138" s="31"/>
      <c r="C138" s="32"/>
      <c r="D138" s="222" t="s">
        <v>226</v>
      </c>
      <c r="E138" s="32"/>
      <c r="F138" s="223" t="s">
        <v>792</v>
      </c>
      <c r="G138" s="32"/>
      <c r="H138" s="32"/>
      <c r="I138" s="120"/>
      <c r="J138" s="120"/>
      <c r="K138" s="32"/>
      <c r="L138" s="32"/>
      <c r="M138" s="35"/>
      <c r="N138" s="224"/>
      <c r="O138" s="225"/>
      <c r="P138" s="66"/>
      <c r="Q138" s="66"/>
      <c r="R138" s="66"/>
      <c r="S138" s="66"/>
      <c r="T138" s="66"/>
      <c r="U138" s="66"/>
      <c r="V138" s="66"/>
      <c r="W138" s="66"/>
      <c r="X138" s="66"/>
      <c r="Y138" s="67"/>
      <c r="Z138" s="30"/>
      <c r="AA138" s="30"/>
      <c r="AB138" s="30"/>
      <c r="AC138" s="30"/>
      <c r="AD138" s="30"/>
      <c r="AE138" s="30"/>
      <c r="AT138" s="14" t="s">
        <v>226</v>
      </c>
      <c r="AU138" s="14" t="s">
        <v>86</v>
      </c>
    </row>
    <row r="139" spans="1:65" s="2" customFormat="1" ht="19.5">
      <c r="A139" s="30"/>
      <c r="B139" s="31"/>
      <c r="C139" s="32"/>
      <c r="D139" s="222" t="s">
        <v>237</v>
      </c>
      <c r="E139" s="32"/>
      <c r="F139" s="236" t="s">
        <v>569</v>
      </c>
      <c r="G139" s="32"/>
      <c r="H139" s="32"/>
      <c r="I139" s="120"/>
      <c r="J139" s="120"/>
      <c r="K139" s="32"/>
      <c r="L139" s="32"/>
      <c r="M139" s="35"/>
      <c r="N139" s="239"/>
      <c r="O139" s="240"/>
      <c r="P139" s="241"/>
      <c r="Q139" s="241"/>
      <c r="R139" s="241"/>
      <c r="S139" s="241"/>
      <c r="T139" s="241"/>
      <c r="U139" s="241"/>
      <c r="V139" s="241"/>
      <c r="W139" s="241"/>
      <c r="X139" s="241"/>
      <c r="Y139" s="242"/>
      <c r="Z139" s="30"/>
      <c r="AA139" s="30"/>
      <c r="AB139" s="30"/>
      <c r="AC139" s="30"/>
      <c r="AD139" s="30"/>
      <c r="AE139" s="30"/>
      <c r="AT139" s="14" t="s">
        <v>237</v>
      </c>
      <c r="AU139" s="14" t="s">
        <v>86</v>
      </c>
    </row>
    <row r="140" spans="1:65" s="2" customFormat="1" ht="6.95" customHeight="1">
      <c r="A140" s="30"/>
      <c r="B140" s="50"/>
      <c r="C140" s="51"/>
      <c r="D140" s="51"/>
      <c r="E140" s="51"/>
      <c r="F140" s="51"/>
      <c r="G140" s="51"/>
      <c r="H140" s="51"/>
      <c r="I140" s="157"/>
      <c r="J140" s="157"/>
      <c r="K140" s="51"/>
      <c r="L140" s="51"/>
      <c r="M140" s="35"/>
      <c r="N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</row>
  </sheetData>
  <sheetProtection algorithmName="SHA-512" hashValue="lHAxXNz7e0/mJhQkxkDbZupmysTUBdZUBLcBfhh9h0ESTwUjDMv6FXUclZ4ZsnzCoQW7+NTGR7PdjHjssq8Ujw==" saltValue="TtTreGWg36Nc0F4Z3DRhEr/YypA3ebA+XXirEZE2XlcRkTuqFcSc+eN86QJByj8bEcI9rFaWo2TwuNW6UkWM8w==" spinCount="100000" sheet="1" objects="1" scenarios="1" formatColumns="0" formatRows="0" autoFilter="0"/>
  <autoFilter ref="C122:L139"/>
  <mergeCells count="12">
    <mergeCell ref="E115:H115"/>
    <mergeCell ref="M2:Z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0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13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3"/>
      <c r="J2" s="113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T2" s="14" t="s">
        <v>170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6"/>
      <c r="J3" s="116"/>
      <c r="K3" s="115"/>
      <c r="L3" s="115"/>
      <c r="M3" s="17"/>
      <c r="AT3" s="14" t="s">
        <v>88</v>
      </c>
    </row>
    <row r="4" spans="1:46" s="1" customFormat="1" ht="24.95" customHeight="1">
      <c r="B4" s="17"/>
      <c r="D4" s="117" t="s">
        <v>180</v>
      </c>
      <c r="I4" s="113"/>
      <c r="J4" s="113"/>
      <c r="M4" s="17"/>
      <c r="N4" s="118" t="s">
        <v>11</v>
      </c>
      <c r="AT4" s="14" t="s">
        <v>4</v>
      </c>
    </row>
    <row r="5" spans="1:46" s="1" customFormat="1" ht="6.95" customHeight="1">
      <c r="B5" s="17"/>
      <c r="I5" s="113"/>
      <c r="J5" s="113"/>
      <c r="M5" s="17"/>
    </row>
    <row r="6" spans="1:46" s="1" customFormat="1" ht="12" customHeight="1">
      <c r="B6" s="17"/>
      <c r="D6" s="119" t="s">
        <v>17</v>
      </c>
      <c r="I6" s="113"/>
      <c r="J6" s="113"/>
      <c r="M6" s="17"/>
    </row>
    <row r="7" spans="1:46" s="1" customFormat="1" ht="16.5" customHeight="1">
      <c r="B7" s="17"/>
      <c r="E7" s="289" t="str">
        <f>'Rekapitulace stavby'!K6</f>
        <v>Údržba, opravy a odstraňování závad u SEE 2020</v>
      </c>
      <c r="F7" s="290"/>
      <c r="G7" s="290"/>
      <c r="H7" s="290"/>
      <c r="I7" s="113"/>
      <c r="J7" s="113"/>
      <c r="M7" s="17"/>
    </row>
    <row r="8" spans="1:46" s="1" customFormat="1" ht="12" customHeight="1">
      <c r="B8" s="17"/>
      <c r="D8" s="119" t="s">
        <v>181</v>
      </c>
      <c r="I8" s="113"/>
      <c r="J8" s="113"/>
      <c r="M8" s="17"/>
    </row>
    <row r="9" spans="1:46" s="2" customFormat="1" ht="23.25" customHeight="1">
      <c r="A9" s="30"/>
      <c r="B9" s="35"/>
      <c r="C9" s="30"/>
      <c r="D9" s="30"/>
      <c r="E9" s="289" t="s">
        <v>932</v>
      </c>
      <c r="F9" s="292"/>
      <c r="G9" s="292"/>
      <c r="H9" s="292"/>
      <c r="I9" s="120"/>
      <c r="J9" s="120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19" t="s">
        <v>341</v>
      </c>
      <c r="E10" s="30"/>
      <c r="F10" s="30"/>
      <c r="G10" s="30"/>
      <c r="H10" s="30"/>
      <c r="I10" s="120"/>
      <c r="J10" s="120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5"/>
      <c r="C11" s="30"/>
      <c r="D11" s="30"/>
      <c r="E11" s="291" t="s">
        <v>933</v>
      </c>
      <c r="F11" s="292"/>
      <c r="G11" s="292"/>
      <c r="H11" s="292"/>
      <c r="I11" s="120"/>
      <c r="J11" s="120"/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5"/>
      <c r="C12" s="30"/>
      <c r="D12" s="30"/>
      <c r="E12" s="30"/>
      <c r="F12" s="30"/>
      <c r="G12" s="30"/>
      <c r="H12" s="30"/>
      <c r="I12" s="120"/>
      <c r="J12" s="120"/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5"/>
      <c r="C13" s="30"/>
      <c r="D13" s="119" t="s">
        <v>19</v>
      </c>
      <c r="E13" s="30"/>
      <c r="F13" s="108" t="s">
        <v>1</v>
      </c>
      <c r="G13" s="30"/>
      <c r="H13" s="30"/>
      <c r="I13" s="121" t="s">
        <v>20</v>
      </c>
      <c r="J13" s="122" t="s">
        <v>1</v>
      </c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9" t="s">
        <v>21</v>
      </c>
      <c r="E14" s="30"/>
      <c r="F14" s="108" t="s">
        <v>22</v>
      </c>
      <c r="G14" s="30"/>
      <c r="H14" s="30"/>
      <c r="I14" s="121" t="s">
        <v>23</v>
      </c>
      <c r="J14" s="123">
        <f>'Rekapitulace stavby'!AN8</f>
        <v>0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5"/>
      <c r="C15" s="30"/>
      <c r="D15" s="30"/>
      <c r="E15" s="30"/>
      <c r="F15" s="30"/>
      <c r="G15" s="30"/>
      <c r="H15" s="30"/>
      <c r="I15" s="120"/>
      <c r="J15" s="120"/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5"/>
      <c r="C16" s="30"/>
      <c r="D16" s="119" t="s">
        <v>24</v>
      </c>
      <c r="E16" s="30"/>
      <c r="F16" s="30"/>
      <c r="G16" s="30"/>
      <c r="H16" s="30"/>
      <c r="I16" s="121" t="s">
        <v>25</v>
      </c>
      <c r="J16" s="122" t="str">
        <f>IF('Rekapitulace stavby'!AN10="","",'Rekapitulace stavby'!AN10)</f>
        <v>70994234</v>
      </c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5"/>
      <c r="C17" s="30"/>
      <c r="D17" s="30"/>
      <c r="E17" s="108" t="str">
        <f>IF('Rekapitulace stavby'!E11="","",'Rekapitulace stavby'!E11)</f>
        <v>Správa železnic, státní organizace</v>
      </c>
      <c r="F17" s="30"/>
      <c r="G17" s="30"/>
      <c r="H17" s="30"/>
      <c r="I17" s="121" t="s">
        <v>28</v>
      </c>
      <c r="J17" s="122" t="str">
        <f>IF('Rekapitulace stavby'!AN11="","",'Rekapitulace stavby'!AN11)</f>
        <v>CZ70994234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5"/>
      <c r="C18" s="30"/>
      <c r="D18" s="30"/>
      <c r="E18" s="30"/>
      <c r="F18" s="30"/>
      <c r="G18" s="30"/>
      <c r="H18" s="30"/>
      <c r="I18" s="120"/>
      <c r="J18" s="120"/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5"/>
      <c r="C19" s="30"/>
      <c r="D19" s="119" t="s">
        <v>30</v>
      </c>
      <c r="E19" s="30"/>
      <c r="F19" s="30"/>
      <c r="G19" s="30"/>
      <c r="H19" s="30"/>
      <c r="I19" s="121" t="s">
        <v>25</v>
      </c>
      <c r="J19" s="27" t="str">
        <f>'Rekapitulace stavby'!AN13</f>
        <v>Vyplň údaj</v>
      </c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5"/>
      <c r="C20" s="30"/>
      <c r="D20" s="30"/>
      <c r="E20" s="293" t="str">
        <f>'Rekapitulace stavby'!E14</f>
        <v>Vyplň údaj</v>
      </c>
      <c r="F20" s="294"/>
      <c r="G20" s="294"/>
      <c r="H20" s="294"/>
      <c r="I20" s="121" t="s">
        <v>28</v>
      </c>
      <c r="J20" s="27" t="str">
        <f>'Rekapitulace stavby'!AN14</f>
        <v>Vyplň údaj</v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5"/>
      <c r="C21" s="30"/>
      <c r="D21" s="30"/>
      <c r="E21" s="30"/>
      <c r="F21" s="30"/>
      <c r="G21" s="30"/>
      <c r="H21" s="30"/>
      <c r="I21" s="120"/>
      <c r="J21" s="120"/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5"/>
      <c r="C22" s="30"/>
      <c r="D22" s="119" t="s">
        <v>32</v>
      </c>
      <c r="E22" s="30"/>
      <c r="F22" s="30"/>
      <c r="G22" s="30"/>
      <c r="H22" s="30"/>
      <c r="I22" s="121" t="s">
        <v>25</v>
      </c>
      <c r="J22" s="122" t="str">
        <f>IF('Rekapitulace stavby'!AN16="","",'Rekapitulace stavby'!AN16)</f>
        <v/>
      </c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5"/>
      <c r="C23" s="30"/>
      <c r="D23" s="30"/>
      <c r="E23" s="108" t="str">
        <f>IF('Rekapitulace stavby'!E17="","",'Rekapitulace stavby'!E17)</f>
        <v xml:space="preserve"> </v>
      </c>
      <c r="F23" s="30"/>
      <c r="G23" s="30"/>
      <c r="H23" s="30"/>
      <c r="I23" s="121" t="s">
        <v>28</v>
      </c>
      <c r="J23" s="122" t="str">
        <f>IF('Rekapitulace stavby'!AN17="","",'Rekapitulace stavby'!AN17)</f>
        <v/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5"/>
      <c r="C24" s="30"/>
      <c r="D24" s="30"/>
      <c r="E24" s="30"/>
      <c r="F24" s="30"/>
      <c r="G24" s="30"/>
      <c r="H24" s="30"/>
      <c r="I24" s="120"/>
      <c r="J24" s="120"/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5"/>
      <c r="C25" s="30"/>
      <c r="D25" s="119" t="s">
        <v>34</v>
      </c>
      <c r="E25" s="30"/>
      <c r="F25" s="30"/>
      <c r="G25" s="30"/>
      <c r="H25" s="30"/>
      <c r="I25" s="121" t="s">
        <v>25</v>
      </c>
      <c r="J25" s="122" t="str">
        <f>IF('Rekapitulace stavby'!AN19="","",'Rekapitulace stavby'!AN19)</f>
        <v/>
      </c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5"/>
      <c r="C26" s="30"/>
      <c r="D26" s="30"/>
      <c r="E26" s="108" t="str">
        <f>IF('Rekapitulace stavby'!E20="","",'Rekapitulace stavby'!E20)</f>
        <v xml:space="preserve"> </v>
      </c>
      <c r="F26" s="30"/>
      <c r="G26" s="30"/>
      <c r="H26" s="30"/>
      <c r="I26" s="121" t="s">
        <v>28</v>
      </c>
      <c r="J26" s="122" t="str">
        <f>IF('Rekapitulace stavby'!AN20="","",'Rekapitulace stavby'!AN20)</f>
        <v/>
      </c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30"/>
      <c r="E27" s="30"/>
      <c r="F27" s="30"/>
      <c r="G27" s="30"/>
      <c r="H27" s="30"/>
      <c r="I27" s="120"/>
      <c r="J27" s="120"/>
      <c r="K27" s="30"/>
      <c r="L27" s="30"/>
      <c r="M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5"/>
      <c r="C28" s="30"/>
      <c r="D28" s="119" t="s">
        <v>35</v>
      </c>
      <c r="E28" s="30"/>
      <c r="F28" s="30"/>
      <c r="G28" s="30"/>
      <c r="H28" s="30"/>
      <c r="I28" s="120"/>
      <c r="J28" s="120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124"/>
      <c r="B29" s="125"/>
      <c r="C29" s="124"/>
      <c r="D29" s="124"/>
      <c r="E29" s="295" t="s">
        <v>1</v>
      </c>
      <c r="F29" s="295"/>
      <c r="G29" s="295"/>
      <c r="H29" s="295"/>
      <c r="I29" s="126"/>
      <c r="J29" s="126"/>
      <c r="K29" s="124"/>
      <c r="L29" s="124"/>
      <c r="M29" s="127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pans="1:31" s="2" customFormat="1" ht="6.95" customHeight="1">
      <c r="A30" s="30"/>
      <c r="B30" s="35"/>
      <c r="C30" s="30"/>
      <c r="D30" s="30"/>
      <c r="E30" s="30"/>
      <c r="F30" s="30"/>
      <c r="G30" s="30"/>
      <c r="H30" s="30"/>
      <c r="I30" s="120"/>
      <c r="J30" s="120"/>
      <c r="K30" s="30"/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28"/>
      <c r="E31" s="128"/>
      <c r="F31" s="128"/>
      <c r="G31" s="128"/>
      <c r="H31" s="128"/>
      <c r="I31" s="129"/>
      <c r="J31" s="129"/>
      <c r="K31" s="128"/>
      <c r="L31" s="128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2.75">
      <c r="A32" s="30"/>
      <c r="B32" s="35"/>
      <c r="C32" s="30"/>
      <c r="D32" s="30"/>
      <c r="E32" s="119" t="s">
        <v>183</v>
      </c>
      <c r="F32" s="30"/>
      <c r="G32" s="30"/>
      <c r="H32" s="30"/>
      <c r="I32" s="120"/>
      <c r="J32" s="120"/>
      <c r="K32" s="130">
        <f>I98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2.75">
      <c r="A33" s="30"/>
      <c r="B33" s="35"/>
      <c r="C33" s="30"/>
      <c r="D33" s="30"/>
      <c r="E33" s="119" t="s">
        <v>184</v>
      </c>
      <c r="F33" s="30"/>
      <c r="G33" s="30"/>
      <c r="H33" s="30"/>
      <c r="I33" s="120"/>
      <c r="J33" s="120"/>
      <c r="K33" s="130">
        <f>J98</f>
        <v>0</v>
      </c>
      <c r="L33" s="30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25.35" customHeight="1">
      <c r="A34" s="30"/>
      <c r="B34" s="35"/>
      <c r="C34" s="30"/>
      <c r="D34" s="131" t="s">
        <v>36</v>
      </c>
      <c r="E34" s="30"/>
      <c r="F34" s="30"/>
      <c r="G34" s="30"/>
      <c r="H34" s="30"/>
      <c r="I34" s="120"/>
      <c r="J34" s="120"/>
      <c r="K34" s="132">
        <f>ROUND(K123, 2)</f>
        <v>0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6.95" customHeight="1">
      <c r="A35" s="30"/>
      <c r="B35" s="35"/>
      <c r="C35" s="30"/>
      <c r="D35" s="128"/>
      <c r="E35" s="128"/>
      <c r="F35" s="128"/>
      <c r="G35" s="128"/>
      <c r="H35" s="128"/>
      <c r="I35" s="129"/>
      <c r="J35" s="129"/>
      <c r="K35" s="128"/>
      <c r="L35" s="128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30"/>
      <c r="F36" s="133" t="s">
        <v>38</v>
      </c>
      <c r="G36" s="30"/>
      <c r="H36" s="30"/>
      <c r="I36" s="134" t="s">
        <v>37</v>
      </c>
      <c r="J36" s="120"/>
      <c r="K36" s="133" t="s">
        <v>39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customHeight="1">
      <c r="A37" s="30"/>
      <c r="B37" s="35"/>
      <c r="C37" s="30"/>
      <c r="D37" s="135" t="s">
        <v>40</v>
      </c>
      <c r="E37" s="119" t="s">
        <v>41</v>
      </c>
      <c r="F37" s="130">
        <f>ROUND((SUM(BE123:BE179)),  2)</f>
        <v>0</v>
      </c>
      <c r="G37" s="30"/>
      <c r="H37" s="30"/>
      <c r="I37" s="136">
        <v>0.21</v>
      </c>
      <c r="J37" s="120"/>
      <c r="K37" s="130">
        <f>ROUND(((SUM(BE123:BE179))*I37),  2)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5"/>
      <c r="C38" s="30"/>
      <c r="D38" s="30"/>
      <c r="E38" s="119" t="s">
        <v>42</v>
      </c>
      <c r="F38" s="130">
        <f>ROUND((SUM(BF123:BF179)),  2)</f>
        <v>0</v>
      </c>
      <c r="G38" s="30"/>
      <c r="H38" s="30"/>
      <c r="I38" s="136">
        <v>0.15</v>
      </c>
      <c r="J38" s="120"/>
      <c r="K38" s="130">
        <f>ROUND(((SUM(BF123:BF179))*I38),  2)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9" t="s">
        <v>43</v>
      </c>
      <c r="F39" s="130">
        <f>ROUND((SUM(BG123:BG179)),  2)</f>
        <v>0</v>
      </c>
      <c r="G39" s="30"/>
      <c r="H39" s="30"/>
      <c r="I39" s="136">
        <v>0.21</v>
      </c>
      <c r="J39" s="120"/>
      <c r="K39" s="130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5"/>
      <c r="C40" s="30"/>
      <c r="D40" s="30"/>
      <c r="E40" s="119" t="s">
        <v>44</v>
      </c>
      <c r="F40" s="130">
        <f>ROUND((SUM(BH123:BH179)),  2)</f>
        <v>0</v>
      </c>
      <c r="G40" s="30"/>
      <c r="H40" s="30"/>
      <c r="I40" s="136">
        <v>0.15</v>
      </c>
      <c r="J40" s="120"/>
      <c r="K40" s="130">
        <f>0</f>
        <v>0</v>
      </c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14.45" hidden="1" customHeight="1">
      <c r="A41" s="30"/>
      <c r="B41" s="35"/>
      <c r="C41" s="30"/>
      <c r="D41" s="30"/>
      <c r="E41" s="119" t="s">
        <v>45</v>
      </c>
      <c r="F41" s="130">
        <f>ROUND((SUM(BI123:BI179)),  2)</f>
        <v>0</v>
      </c>
      <c r="G41" s="30"/>
      <c r="H41" s="30"/>
      <c r="I41" s="136">
        <v>0</v>
      </c>
      <c r="J41" s="120"/>
      <c r="K41" s="130">
        <f>0</f>
        <v>0</v>
      </c>
      <c r="L41" s="30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6.95" customHeight="1">
      <c r="A42" s="30"/>
      <c r="B42" s="35"/>
      <c r="C42" s="30"/>
      <c r="D42" s="30"/>
      <c r="E42" s="30"/>
      <c r="F42" s="30"/>
      <c r="G42" s="30"/>
      <c r="H42" s="30"/>
      <c r="I42" s="120"/>
      <c r="J42" s="120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2" customFormat="1" ht="25.35" customHeight="1">
      <c r="A43" s="30"/>
      <c r="B43" s="35"/>
      <c r="C43" s="137"/>
      <c r="D43" s="138" t="s">
        <v>46</v>
      </c>
      <c r="E43" s="139"/>
      <c r="F43" s="139"/>
      <c r="G43" s="140" t="s">
        <v>47</v>
      </c>
      <c r="H43" s="141" t="s">
        <v>48</v>
      </c>
      <c r="I43" s="142"/>
      <c r="J43" s="142"/>
      <c r="K43" s="143">
        <f>SUM(K34:K41)</f>
        <v>0</v>
      </c>
      <c r="L43" s="144"/>
      <c r="M43" s="47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2" customFormat="1" ht="14.45" customHeight="1">
      <c r="A44" s="30"/>
      <c r="B44" s="35"/>
      <c r="C44" s="30"/>
      <c r="D44" s="30"/>
      <c r="E44" s="30"/>
      <c r="F44" s="30"/>
      <c r="G44" s="30"/>
      <c r="H44" s="30"/>
      <c r="I44" s="120"/>
      <c r="J44" s="120"/>
      <c r="K44" s="30"/>
      <c r="L44" s="30"/>
      <c r="M44" s="47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1" customFormat="1" ht="14.45" customHeight="1">
      <c r="B45" s="17"/>
      <c r="I45" s="113"/>
      <c r="J45" s="113"/>
      <c r="M45" s="17"/>
    </row>
    <row r="46" spans="1:31" s="1" customFormat="1" ht="14.45" customHeight="1">
      <c r="B46" s="17"/>
      <c r="I46" s="113"/>
      <c r="J46" s="113"/>
      <c r="M46" s="17"/>
    </row>
    <row r="47" spans="1:31" s="1" customFormat="1" ht="14.45" customHeight="1">
      <c r="B47" s="17"/>
      <c r="I47" s="113"/>
      <c r="J47" s="113"/>
      <c r="M47" s="17"/>
    </row>
    <row r="48" spans="1:31" s="1" customFormat="1" ht="14.45" customHeight="1">
      <c r="B48" s="17"/>
      <c r="I48" s="113"/>
      <c r="J48" s="113"/>
      <c r="M48" s="17"/>
    </row>
    <row r="49" spans="1:31" s="1" customFormat="1" ht="14.45" customHeight="1">
      <c r="B49" s="17"/>
      <c r="I49" s="113"/>
      <c r="J49" s="113"/>
      <c r="M49" s="17"/>
    </row>
    <row r="50" spans="1:31" s="2" customFormat="1" ht="14.45" customHeight="1">
      <c r="B50" s="47"/>
      <c r="D50" s="145" t="s">
        <v>49</v>
      </c>
      <c r="E50" s="146"/>
      <c r="F50" s="146"/>
      <c r="G50" s="145" t="s">
        <v>50</v>
      </c>
      <c r="H50" s="146"/>
      <c r="I50" s="147"/>
      <c r="J50" s="147"/>
      <c r="K50" s="146"/>
      <c r="L50" s="146"/>
      <c r="M50" s="47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0"/>
      <c r="B61" s="35"/>
      <c r="C61" s="30"/>
      <c r="D61" s="148" t="s">
        <v>51</v>
      </c>
      <c r="E61" s="149"/>
      <c r="F61" s="150" t="s">
        <v>52</v>
      </c>
      <c r="G61" s="148" t="s">
        <v>51</v>
      </c>
      <c r="H61" s="149"/>
      <c r="I61" s="151"/>
      <c r="J61" s="152" t="s">
        <v>52</v>
      </c>
      <c r="K61" s="149"/>
      <c r="L61" s="149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0"/>
      <c r="B65" s="35"/>
      <c r="C65" s="30"/>
      <c r="D65" s="145" t="s">
        <v>53</v>
      </c>
      <c r="E65" s="153"/>
      <c r="F65" s="153"/>
      <c r="G65" s="145" t="s">
        <v>54</v>
      </c>
      <c r="H65" s="153"/>
      <c r="I65" s="154"/>
      <c r="J65" s="154"/>
      <c r="K65" s="153"/>
      <c r="L65" s="153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0"/>
      <c r="B76" s="35"/>
      <c r="C76" s="30"/>
      <c r="D76" s="148" t="s">
        <v>51</v>
      </c>
      <c r="E76" s="149"/>
      <c r="F76" s="150" t="s">
        <v>52</v>
      </c>
      <c r="G76" s="148" t="s">
        <v>51</v>
      </c>
      <c r="H76" s="149"/>
      <c r="I76" s="151"/>
      <c r="J76" s="152" t="s">
        <v>52</v>
      </c>
      <c r="K76" s="149"/>
      <c r="L76" s="149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55"/>
      <c r="C77" s="156"/>
      <c r="D77" s="156"/>
      <c r="E77" s="156"/>
      <c r="F77" s="156"/>
      <c r="G77" s="156"/>
      <c r="H77" s="156"/>
      <c r="I77" s="157"/>
      <c r="J77" s="157"/>
      <c r="K77" s="156"/>
      <c r="L77" s="156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158"/>
      <c r="C81" s="159"/>
      <c r="D81" s="159"/>
      <c r="E81" s="159"/>
      <c r="F81" s="159"/>
      <c r="G81" s="159"/>
      <c r="H81" s="159"/>
      <c r="I81" s="160"/>
      <c r="J81" s="160"/>
      <c r="K81" s="159"/>
      <c r="L81" s="159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0" t="s">
        <v>185</v>
      </c>
      <c r="D82" s="32"/>
      <c r="E82" s="32"/>
      <c r="F82" s="32"/>
      <c r="G82" s="32"/>
      <c r="H82" s="32"/>
      <c r="I82" s="120"/>
      <c r="J82" s="120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20"/>
      <c r="J83" s="120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6" t="s">
        <v>17</v>
      </c>
      <c r="D84" s="32"/>
      <c r="E84" s="32"/>
      <c r="F84" s="32"/>
      <c r="G84" s="32"/>
      <c r="H84" s="32"/>
      <c r="I84" s="120"/>
      <c r="J84" s="120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2"/>
      <c r="D85" s="32"/>
      <c r="E85" s="296" t="str">
        <f>E7</f>
        <v>Údržba, opravy a odstraňování závad u SEE 2020</v>
      </c>
      <c r="F85" s="297"/>
      <c r="G85" s="297"/>
      <c r="H85" s="297"/>
      <c r="I85" s="120"/>
      <c r="J85" s="120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18"/>
      <c r="C86" s="26" t="s">
        <v>181</v>
      </c>
      <c r="D86" s="19"/>
      <c r="E86" s="19"/>
      <c r="F86" s="19"/>
      <c r="G86" s="19"/>
      <c r="H86" s="19"/>
      <c r="I86" s="113"/>
      <c r="J86" s="113"/>
      <c r="K86" s="19"/>
      <c r="L86" s="19"/>
      <c r="M86" s="17"/>
    </row>
    <row r="87" spans="1:31" s="2" customFormat="1" ht="23.25" customHeight="1">
      <c r="A87" s="30"/>
      <c r="B87" s="31"/>
      <c r="C87" s="32"/>
      <c r="D87" s="32"/>
      <c r="E87" s="296" t="s">
        <v>932</v>
      </c>
      <c r="F87" s="298"/>
      <c r="G87" s="298"/>
      <c r="H87" s="298"/>
      <c r="I87" s="120"/>
      <c r="J87" s="120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6" t="s">
        <v>341</v>
      </c>
      <c r="D88" s="32"/>
      <c r="E88" s="32"/>
      <c r="F88" s="32"/>
      <c r="G88" s="32"/>
      <c r="H88" s="32"/>
      <c r="I88" s="120"/>
      <c r="J88" s="120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2"/>
      <c r="D89" s="32"/>
      <c r="E89" s="251" t="str">
        <f>E11</f>
        <v>PS09-1 - Orava záložního zdroje G2_G3 na TS2</v>
      </c>
      <c r="F89" s="298"/>
      <c r="G89" s="298"/>
      <c r="H89" s="298"/>
      <c r="I89" s="120"/>
      <c r="J89" s="120"/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20"/>
      <c r="J90" s="120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6" t="s">
        <v>21</v>
      </c>
      <c r="D91" s="32"/>
      <c r="E91" s="32"/>
      <c r="F91" s="24" t="str">
        <f>F14</f>
        <v>OŘ Olomouc</v>
      </c>
      <c r="G91" s="32"/>
      <c r="H91" s="32"/>
      <c r="I91" s="121" t="s">
        <v>23</v>
      </c>
      <c r="J91" s="123">
        <f>IF(J14="","",J14)</f>
        <v>0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2"/>
      <c r="D92" s="32"/>
      <c r="E92" s="32"/>
      <c r="F92" s="32"/>
      <c r="G92" s="32"/>
      <c r="H92" s="32"/>
      <c r="I92" s="120"/>
      <c r="J92" s="120"/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6" t="s">
        <v>24</v>
      </c>
      <c r="D93" s="32"/>
      <c r="E93" s="32"/>
      <c r="F93" s="24" t="str">
        <f>E17</f>
        <v>Správa železnic, státní organizace</v>
      </c>
      <c r="G93" s="32"/>
      <c r="H93" s="32"/>
      <c r="I93" s="121" t="s">
        <v>32</v>
      </c>
      <c r="J93" s="161" t="str">
        <f>E23</f>
        <v xml:space="preserve"> </v>
      </c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6" t="s">
        <v>30</v>
      </c>
      <c r="D94" s="32"/>
      <c r="E94" s="32"/>
      <c r="F94" s="24" t="str">
        <f>IF(E20="","",E20)</f>
        <v>Vyplň údaj</v>
      </c>
      <c r="G94" s="32"/>
      <c r="H94" s="32"/>
      <c r="I94" s="121" t="s">
        <v>34</v>
      </c>
      <c r="J94" s="161" t="str">
        <f>E26</f>
        <v xml:space="preserve"> </v>
      </c>
      <c r="K94" s="32"/>
      <c r="L94" s="32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20"/>
      <c r="J95" s="120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62" t="s">
        <v>186</v>
      </c>
      <c r="D96" s="163"/>
      <c r="E96" s="163"/>
      <c r="F96" s="163"/>
      <c r="G96" s="163"/>
      <c r="H96" s="163"/>
      <c r="I96" s="164" t="s">
        <v>187</v>
      </c>
      <c r="J96" s="164" t="s">
        <v>188</v>
      </c>
      <c r="K96" s="165" t="s">
        <v>189</v>
      </c>
      <c r="L96" s="163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2"/>
      <c r="D97" s="32"/>
      <c r="E97" s="32"/>
      <c r="F97" s="32"/>
      <c r="G97" s="32"/>
      <c r="H97" s="32"/>
      <c r="I97" s="120"/>
      <c r="J97" s="120"/>
      <c r="K97" s="32"/>
      <c r="L97" s="32"/>
      <c r="M97" s="47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66" t="s">
        <v>190</v>
      </c>
      <c r="D98" s="32"/>
      <c r="E98" s="32"/>
      <c r="F98" s="32"/>
      <c r="G98" s="32"/>
      <c r="H98" s="32"/>
      <c r="I98" s="167">
        <f t="shared" ref="I98:J100" si="0">Q123</f>
        <v>0</v>
      </c>
      <c r="J98" s="167">
        <f t="shared" si="0"/>
        <v>0</v>
      </c>
      <c r="K98" s="79">
        <f>K123</f>
        <v>0</v>
      </c>
      <c r="L98" s="32"/>
      <c r="M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4" t="s">
        <v>191</v>
      </c>
    </row>
    <row r="99" spans="1:47" s="9" customFormat="1" ht="24.95" customHeight="1">
      <c r="B99" s="168"/>
      <c r="C99" s="169"/>
      <c r="D99" s="170" t="s">
        <v>447</v>
      </c>
      <c r="E99" s="171"/>
      <c r="F99" s="171"/>
      <c r="G99" s="171"/>
      <c r="H99" s="171"/>
      <c r="I99" s="172">
        <f t="shared" si="0"/>
        <v>0</v>
      </c>
      <c r="J99" s="172">
        <f t="shared" si="0"/>
        <v>0</v>
      </c>
      <c r="K99" s="173">
        <f>K124</f>
        <v>0</v>
      </c>
      <c r="L99" s="169"/>
      <c r="M99" s="174"/>
    </row>
    <row r="100" spans="1:47" s="10" customFormat="1" ht="19.899999999999999" customHeight="1">
      <c r="B100" s="175"/>
      <c r="C100" s="102"/>
      <c r="D100" s="176" t="s">
        <v>448</v>
      </c>
      <c r="E100" s="177"/>
      <c r="F100" s="177"/>
      <c r="G100" s="177"/>
      <c r="H100" s="177"/>
      <c r="I100" s="178">
        <f t="shared" si="0"/>
        <v>0</v>
      </c>
      <c r="J100" s="178">
        <f t="shared" si="0"/>
        <v>0</v>
      </c>
      <c r="K100" s="179">
        <f>K125</f>
        <v>0</v>
      </c>
      <c r="L100" s="102"/>
      <c r="M100" s="180"/>
    </row>
    <row r="101" spans="1:47" s="9" customFormat="1" ht="24.95" customHeight="1">
      <c r="B101" s="168"/>
      <c r="C101" s="169"/>
      <c r="D101" s="170" t="s">
        <v>197</v>
      </c>
      <c r="E101" s="171"/>
      <c r="F101" s="171"/>
      <c r="G101" s="171"/>
      <c r="H101" s="171"/>
      <c r="I101" s="172">
        <f>Q160</f>
        <v>0</v>
      </c>
      <c r="J101" s="172">
        <f>R160</f>
        <v>0</v>
      </c>
      <c r="K101" s="173">
        <f>K160</f>
        <v>0</v>
      </c>
      <c r="L101" s="169"/>
      <c r="M101" s="174"/>
    </row>
    <row r="102" spans="1:47" s="2" customFormat="1" ht="21.75" customHeight="1">
      <c r="A102" s="30"/>
      <c r="B102" s="31"/>
      <c r="C102" s="32"/>
      <c r="D102" s="32"/>
      <c r="E102" s="32"/>
      <c r="F102" s="32"/>
      <c r="G102" s="32"/>
      <c r="H102" s="32"/>
      <c r="I102" s="120"/>
      <c r="J102" s="120"/>
      <c r="K102" s="32"/>
      <c r="L102" s="32"/>
      <c r="M102" s="47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47" s="2" customFormat="1" ht="6.95" customHeight="1">
      <c r="A103" s="30"/>
      <c r="B103" s="50"/>
      <c r="C103" s="51"/>
      <c r="D103" s="51"/>
      <c r="E103" s="51"/>
      <c r="F103" s="51"/>
      <c r="G103" s="51"/>
      <c r="H103" s="51"/>
      <c r="I103" s="157"/>
      <c r="J103" s="157"/>
      <c r="K103" s="51"/>
      <c r="L103" s="51"/>
      <c r="M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7" spans="1:47" s="2" customFormat="1" ht="6.95" customHeight="1">
      <c r="A107" s="30"/>
      <c r="B107" s="52"/>
      <c r="C107" s="53"/>
      <c r="D107" s="53"/>
      <c r="E107" s="53"/>
      <c r="F107" s="53"/>
      <c r="G107" s="53"/>
      <c r="H107" s="53"/>
      <c r="I107" s="160"/>
      <c r="J107" s="160"/>
      <c r="K107" s="53"/>
      <c r="L107" s="53"/>
      <c r="M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24.95" customHeight="1">
      <c r="A108" s="30"/>
      <c r="B108" s="31"/>
      <c r="C108" s="20" t="s">
        <v>198</v>
      </c>
      <c r="D108" s="32"/>
      <c r="E108" s="32"/>
      <c r="F108" s="32"/>
      <c r="G108" s="32"/>
      <c r="H108" s="32"/>
      <c r="I108" s="120"/>
      <c r="J108" s="120"/>
      <c r="K108" s="32"/>
      <c r="L108" s="32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6.95" customHeight="1">
      <c r="A109" s="30"/>
      <c r="B109" s="31"/>
      <c r="C109" s="32"/>
      <c r="D109" s="32"/>
      <c r="E109" s="32"/>
      <c r="F109" s="32"/>
      <c r="G109" s="32"/>
      <c r="H109" s="32"/>
      <c r="I109" s="120"/>
      <c r="J109" s="120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12" customHeight="1">
      <c r="A110" s="30"/>
      <c r="B110" s="31"/>
      <c r="C110" s="26" t="s">
        <v>17</v>
      </c>
      <c r="D110" s="32"/>
      <c r="E110" s="32"/>
      <c r="F110" s="32"/>
      <c r="G110" s="32"/>
      <c r="H110" s="32"/>
      <c r="I110" s="120"/>
      <c r="J110" s="120"/>
      <c r="K110" s="32"/>
      <c r="L110" s="32"/>
      <c r="M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2" customFormat="1" ht="16.5" customHeight="1">
      <c r="A111" s="30"/>
      <c r="B111" s="31"/>
      <c r="C111" s="32"/>
      <c r="D111" s="32"/>
      <c r="E111" s="296" t="str">
        <f>E7</f>
        <v>Údržba, opravy a odstraňování závad u SEE 2020</v>
      </c>
      <c r="F111" s="297"/>
      <c r="G111" s="297"/>
      <c r="H111" s="297"/>
      <c r="I111" s="120"/>
      <c r="J111" s="120"/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1" customFormat="1" ht="12" customHeight="1">
      <c r="B112" s="18"/>
      <c r="C112" s="26" t="s">
        <v>181</v>
      </c>
      <c r="D112" s="19"/>
      <c r="E112" s="19"/>
      <c r="F112" s="19"/>
      <c r="G112" s="19"/>
      <c r="H112" s="19"/>
      <c r="I112" s="113"/>
      <c r="J112" s="113"/>
      <c r="K112" s="19"/>
      <c r="L112" s="19"/>
      <c r="M112" s="17"/>
    </row>
    <row r="113" spans="1:65" s="2" customFormat="1" ht="23.25" customHeight="1">
      <c r="A113" s="30"/>
      <c r="B113" s="31"/>
      <c r="C113" s="32"/>
      <c r="D113" s="32"/>
      <c r="E113" s="296" t="s">
        <v>932</v>
      </c>
      <c r="F113" s="298"/>
      <c r="G113" s="298"/>
      <c r="H113" s="298"/>
      <c r="I113" s="120"/>
      <c r="J113" s="120"/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6" t="s">
        <v>341</v>
      </c>
      <c r="D114" s="32"/>
      <c r="E114" s="32"/>
      <c r="F114" s="32"/>
      <c r="G114" s="32"/>
      <c r="H114" s="32"/>
      <c r="I114" s="120"/>
      <c r="J114" s="120"/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6.5" customHeight="1">
      <c r="A115" s="30"/>
      <c r="B115" s="31"/>
      <c r="C115" s="32"/>
      <c r="D115" s="32"/>
      <c r="E115" s="251" t="str">
        <f>E11</f>
        <v>PS09-1 - Orava záložního zdroje G2_G3 na TS2</v>
      </c>
      <c r="F115" s="298"/>
      <c r="G115" s="298"/>
      <c r="H115" s="298"/>
      <c r="I115" s="120"/>
      <c r="J115" s="120"/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2"/>
      <c r="D116" s="32"/>
      <c r="E116" s="32"/>
      <c r="F116" s="32"/>
      <c r="G116" s="32"/>
      <c r="H116" s="32"/>
      <c r="I116" s="120"/>
      <c r="J116" s="120"/>
      <c r="K116" s="32"/>
      <c r="L116" s="32"/>
      <c r="M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2" customHeight="1">
      <c r="A117" s="30"/>
      <c r="B117" s="31"/>
      <c r="C117" s="26" t="s">
        <v>21</v>
      </c>
      <c r="D117" s="32"/>
      <c r="E117" s="32"/>
      <c r="F117" s="24" t="str">
        <f>F14</f>
        <v>OŘ Olomouc</v>
      </c>
      <c r="G117" s="32"/>
      <c r="H117" s="32"/>
      <c r="I117" s="121" t="s">
        <v>23</v>
      </c>
      <c r="J117" s="123">
        <f>IF(J14="","",J14)</f>
        <v>0</v>
      </c>
      <c r="K117" s="32"/>
      <c r="L117" s="32"/>
      <c r="M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6.95" customHeight="1">
      <c r="A118" s="30"/>
      <c r="B118" s="31"/>
      <c r="C118" s="32"/>
      <c r="D118" s="32"/>
      <c r="E118" s="32"/>
      <c r="F118" s="32"/>
      <c r="G118" s="32"/>
      <c r="H118" s="32"/>
      <c r="I118" s="120"/>
      <c r="J118" s="120"/>
      <c r="K118" s="32"/>
      <c r="L118" s="32"/>
      <c r="M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2" customHeight="1">
      <c r="A119" s="30"/>
      <c r="B119" s="31"/>
      <c r="C119" s="26" t="s">
        <v>24</v>
      </c>
      <c r="D119" s="32"/>
      <c r="E119" s="32"/>
      <c r="F119" s="24" t="str">
        <f>E17</f>
        <v>Správa železnic, státní organizace</v>
      </c>
      <c r="G119" s="32"/>
      <c r="H119" s="32"/>
      <c r="I119" s="121" t="s">
        <v>32</v>
      </c>
      <c r="J119" s="161" t="str">
        <f>E23</f>
        <v xml:space="preserve"> </v>
      </c>
      <c r="K119" s="32"/>
      <c r="L119" s="32"/>
      <c r="M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5.2" customHeight="1">
      <c r="A120" s="30"/>
      <c r="B120" s="31"/>
      <c r="C120" s="26" t="s">
        <v>30</v>
      </c>
      <c r="D120" s="32"/>
      <c r="E120" s="32"/>
      <c r="F120" s="24" t="str">
        <f>IF(E20="","",E20)</f>
        <v>Vyplň údaj</v>
      </c>
      <c r="G120" s="32"/>
      <c r="H120" s="32"/>
      <c r="I120" s="121" t="s">
        <v>34</v>
      </c>
      <c r="J120" s="161" t="str">
        <f>E26</f>
        <v xml:space="preserve"> </v>
      </c>
      <c r="K120" s="32"/>
      <c r="L120" s="32"/>
      <c r="M120" s="47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10.35" customHeight="1">
      <c r="A121" s="30"/>
      <c r="B121" s="31"/>
      <c r="C121" s="32"/>
      <c r="D121" s="32"/>
      <c r="E121" s="32"/>
      <c r="F121" s="32"/>
      <c r="G121" s="32"/>
      <c r="H121" s="32"/>
      <c r="I121" s="120"/>
      <c r="J121" s="120"/>
      <c r="K121" s="32"/>
      <c r="L121" s="32"/>
      <c r="M121" s="47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11" customFormat="1" ht="29.25" customHeight="1">
      <c r="A122" s="181"/>
      <c r="B122" s="182"/>
      <c r="C122" s="183" t="s">
        <v>199</v>
      </c>
      <c r="D122" s="184" t="s">
        <v>61</v>
      </c>
      <c r="E122" s="184" t="s">
        <v>57</v>
      </c>
      <c r="F122" s="184" t="s">
        <v>58</v>
      </c>
      <c r="G122" s="184" t="s">
        <v>200</v>
      </c>
      <c r="H122" s="184" t="s">
        <v>201</v>
      </c>
      <c r="I122" s="185" t="s">
        <v>202</v>
      </c>
      <c r="J122" s="185" t="s">
        <v>203</v>
      </c>
      <c r="K122" s="184" t="s">
        <v>189</v>
      </c>
      <c r="L122" s="186" t="s">
        <v>204</v>
      </c>
      <c r="M122" s="187"/>
      <c r="N122" s="70" t="s">
        <v>1</v>
      </c>
      <c r="O122" s="71" t="s">
        <v>40</v>
      </c>
      <c r="P122" s="71" t="s">
        <v>205</v>
      </c>
      <c r="Q122" s="71" t="s">
        <v>206</v>
      </c>
      <c r="R122" s="71" t="s">
        <v>207</v>
      </c>
      <c r="S122" s="71" t="s">
        <v>208</v>
      </c>
      <c r="T122" s="71" t="s">
        <v>209</v>
      </c>
      <c r="U122" s="71" t="s">
        <v>210</v>
      </c>
      <c r="V122" s="71" t="s">
        <v>211</v>
      </c>
      <c r="W122" s="71" t="s">
        <v>212</v>
      </c>
      <c r="X122" s="71" t="s">
        <v>213</v>
      </c>
      <c r="Y122" s="72" t="s">
        <v>214</v>
      </c>
      <c r="Z122" s="181"/>
      <c r="AA122" s="181"/>
      <c r="AB122" s="181"/>
      <c r="AC122" s="181"/>
      <c r="AD122" s="181"/>
      <c r="AE122" s="181"/>
    </row>
    <row r="123" spans="1:65" s="2" customFormat="1" ht="22.9" customHeight="1">
      <c r="A123" s="30"/>
      <c r="B123" s="31"/>
      <c r="C123" s="77" t="s">
        <v>215</v>
      </c>
      <c r="D123" s="32"/>
      <c r="E123" s="32"/>
      <c r="F123" s="32"/>
      <c r="G123" s="32"/>
      <c r="H123" s="32"/>
      <c r="I123" s="120"/>
      <c r="J123" s="120"/>
      <c r="K123" s="188">
        <f>BK123</f>
        <v>0</v>
      </c>
      <c r="L123" s="32"/>
      <c r="M123" s="35"/>
      <c r="N123" s="73"/>
      <c r="O123" s="189"/>
      <c r="P123" s="74"/>
      <c r="Q123" s="190">
        <f>Q124+Q160</f>
        <v>0</v>
      </c>
      <c r="R123" s="190">
        <f>R124+R160</f>
        <v>0</v>
      </c>
      <c r="S123" s="74"/>
      <c r="T123" s="191">
        <f>T124+T160</f>
        <v>0</v>
      </c>
      <c r="U123" s="74"/>
      <c r="V123" s="191">
        <f>V124+V160</f>
        <v>4.4000000000000003E-3</v>
      </c>
      <c r="W123" s="74"/>
      <c r="X123" s="191">
        <f>X124+X160</f>
        <v>0</v>
      </c>
      <c r="Y123" s="75"/>
      <c r="Z123" s="30"/>
      <c r="AA123" s="30"/>
      <c r="AB123" s="30"/>
      <c r="AC123" s="30"/>
      <c r="AD123" s="30"/>
      <c r="AE123" s="30"/>
      <c r="AT123" s="14" t="s">
        <v>77</v>
      </c>
      <c r="AU123" s="14" t="s">
        <v>191</v>
      </c>
      <c r="BK123" s="192">
        <f>BK124+BK160</f>
        <v>0</v>
      </c>
    </row>
    <row r="124" spans="1:65" s="12" customFormat="1" ht="25.9" customHeight="1">
      <c r="B124" s="193"/>
      <c r="C124" s="194"/>
      <c r="D124" s="195" t="s">
        <v>77</v>
      </c>
      <c r="E124" s="196" t="s">
        <v>475</v>
      </c>
      <c r="F124" s="196" t="s">
        <v>476</v>
      </c>
      <c r="G124" s="194"/>
      <c r="H124" s="194"/>
      <c r="I124" s="197"/>
      <c r="J124" s="197"/>
      <c r="K124" s="198">
        <f>BK124</f>
        <v>0</v>
      </c>
      <c r="L124" s="194"/>
      <c r="M124" s="199"/>
      <c r="N124" s="200"/>
      <c r="O124" s="201"/>
      <c r="P124" s="201"/>
      <c r="Q124" s="202">
        <f>Q125</f>
        <v>0</v>
      </c>
      <c r="R124" s="202">
        <f>R125</f>
        <v>0</v>
      </c>
      <c r="S124" s="201"/>
      <c r="T124" s="203">
        <f>T125</f>
        <v>0</v>
      </c>
      <c r="U124" s="201"/>
      <c r="V124" s="203">
        <f>V125</f>
        <v>4.4000000000000003E-3</v>
      </c>
      <c r="W124" s="201"/>
      <c r="X124" s="203">
        <f>X125</f>
        <v>0</v>
      </c>
      <c r="Y124" s="204"/>
      <c r="AR124" s="205" t="s">
        <v>88</v>
      </c>
      <c r="AT124" s="206" t="s">
        <v>77</v>
      </c>
      <c r="AU124" s="206" t="s">
        <v>78</v>
      </c>
      <c r="AY124" s="205" t="s">
        <v>218</v>
      </c>
      <c r="BK124" s="207">
        <f>BK125</f>
        <v>0</v>
      </c>
    </row>
    <row r="125" spans="1:65" s="12" customFormat="1" ht="22.9" customHeight="1">
      <c r="B125" s="193"/>
      <c r="C125" s="194"/>
      <c r="D125" s="195" t="s">
        <v>77</v>
      </c>
      <c r="E125" s="237" t="s">
        <v>477</v>
      </c>
      <c r="F125" s="237" t="s">
        <v>478</v>
      </c>
      <c r="G125" s="194"/>
      <c r="H125" s="194"/>
      <c r="I125" s="197"/>
      <c r="J125" s="197"/>
      <c r="K125" s="238">
        <f>BK125</f>
        <v>0</v>
      </c>
      <c r="L125" s="194"/>
      <c r="M125" s="199"/>
      <c r="N125" s="200"/>
      <c r="O125" s="201"/>
      <c r="P125" s="201"/>
      <c r="Q125" s="202">
        <f>SUM(Q126:Q159)</f>
        <v>0</v>
      </c>
      <c r="R125" s="202">
        <f>SUM(R126:R159)</f>
        <v>0</v>
      </c>
      <c r="S125" s="201"/>
      <c r="T125" s="203">
        <f>SUM(T126:T159)</f>
        <v>0</v>
      </c>
      <c r="U125" s="201"/>
      <c r="V125" s="203">
        <f>SUM(V126:V159)</f>
        <v>4.4000000000000003E-3</v>
      </c>
      <c r="W125" s="201"/>
      <c r="X125" s="203">
        <f>SUM(X126:X159)</f>
        <v>0</v>
      </c>
      <c r="Y125" s="204"/>
      <c r="AR125" s="205" t="s">
        <v>88</v>
      </c>
      <c r="AT125" s="206" t="s">
        <v>77</v>
      </c>
      <c r="AU125" s="206" t="s">
        <v>86</v>
      </c>
      <c r="AY125" s="205" t="s">
        <v>218</v>
      </c>
      <c r="BK125" s="207">
        <f>SUM(BK126:BK159)</f>
        <v>0</v>
      </c>
    </row>
    <row r="126" spans="1:65" s="2" customFormat="1" ht="33" customHeight="1">
      <c r="A126" s="30"/>
      <c r="B126" s="31"/>
      <c r="C126" s="226" t="s">
        <v>86</v>
      </c>
      <c r="D126" s="226" t="s">
        <v>232</v>
      </c>
      <c r="E126" s="227" t="s">
        <v>934</v>
      </c>
      <c r="F126" s="228" t="s">
        <v>935</v>
      </c>
      <c r="G126" s="229" t="s">
        <v>222</v>
      </c>
      <c r="H126" s="230">
        <v>1</v>
      </c>
      <c r="I126" s="231"/>
      <c r="J126" s="232"/>
      <c r="K126" s="233">
        <f>ROUND(P126*H126,2)</f>
        <v>0</v>
      </c>
      <c r="L126" s="228" t="s">
        <v>223</v>
      </c>
      <c r="M126" s="234"/>
      <c r="N126" s="235" t="s">
        <v>1</v>
      </c>
      <c r="O126" s="216" t="s">
        <v>41</v>
      </c>
      <c r="P126" s="217">
        <f>I126+J126</f>
        <v>0</v>
      </c>
      <c r="Q126" s="217">
        <f>ROUND(I126*H126,2)</f>
        <v>0</v>
      </c>
      <c r="R126" s="217">
        <f>ROUND(J126*H126,2)</f>
        <v>0</v>
      </c>
      <c r="S126" s="66"/>
      <c r="T126" s="218">
        <f>S126*H126</f>
        <v>0</v>
      </c>
      <c r="U126" s="218">
        <v>0</v>
      </c>
      <c r="V126" s="218">
        <f>U126*H126</f>
        <v>0</v>
      </c>
      <c r="W126" s="218">
        <v>0</v>
      </c>
      <c r="X126" s="218">
        <f>W126*H126</f>
        <v>0</v>
      </c>
      <c r="Y126" s="219" t="s">
        <v>1</v>
      </c>
      <c r="Z126" s="30"/>
      <c r="AA126" s="30"/>
      <c r="AB126" s="30"/>
      <c r="AC126" s="30"/>
      <c r="AD126" s="30"/>
      <c r="AE126" s="30"/>
      <c r="AR126" s="220" t="s">
        <v>531</v>
      </c>
      <c r="AT126" s="220" t="s">
        <v>232</v>
      </c>
      <c r="AU126" s="220" t="s">
        <v>88</v>
      </c>
      <c r="AY126" s="14" t="s">
        <v>218</v>
      </c>
      <c r="BE126" s="221">
        <f>IF(O126="základní",K126,0)</f>
        <v>0</v>
      </c>
      <c r="BF126" s="221">
        <f>IF(O126="snížená",K126,0)</f>
        <v>0</v>
      </c>
      <c r="BG126" s="221">
        <f>IF(O126="zákl. přenesená",K126,0)</f>
        <v>0</v>
      </c>
      <c r="BH126" s="221">
        <f>IF(O126="sníž. přenesená",K126,0)</f>
        <v>0</v>
      </c>
      <c r="BI126" s="221">
        <f>IF(O126="nulová",K126,0)</f>
        <v>0</v>
      </c>
      <c r="BJ126" s="14" t="s">
        <v>86</v>
      </c>
      <c r="BK126" s="221">
        <f>ROUND(P126*H126,2)</f>
        <v>0</v>
      </c>
      <c r="BL126" s="14" t="s">
        <v>523</v>
      </c>
      <c r="BM126" s="220" t="s">
        <v>936</v>
      </c>
    </row>
    <row r="127" spans="1:65" s="2" customFormat="1" ht="29.25">
      <c r="A127" s="30"/>
      <c r="B127" s="31"/>
      <c r="C127" s="32"/>
      <c r="D127" s="222" t="s">
        <v>226</v>
      </c>
      <c r="E127" s="32"/>
      <c r="F127" s="223" t="s">
        <v>935</v>
      </c>
      <c r="G127" s="32"/>
      <c r="H127" s="32"/>
      <c r="I127" s="120"/>
      <c r="J127" s="120"/>
      <c r="K127" s="32"/>
      <c r="L127" s="32"/>
      <c r="M127" s="35"/>
      <c r="N127" s="224"/>
      <c r="O127" s="225"/>
      <c r="P127" s="66"/>
      <c r="Q127" s="66"/>
      <c r="R127" s="66"/>
      <c r="S127" s="66"/>
      <c r="T127" s="66"/>
      <c r="U127" s="66"/>
      <c r="V127" s="66"/>
      <c r="W127" s="66"/>
      <c r="X127" s="66"/>
      <c r="Y127" s="67"/>
      <c r="Z127" s="30"/>
      <c r="AA127" s="30"/>
      <c r="AB127" s="30"/>
      <c r="AC127" s="30"/>
      <c r="AD127" s="30"/>
      <c r="AE127" s="30"/>
      <c r="AT127" s="14" t="s">
        <v>226</v>
      </c>
      <c r="AU127" s="14" t="s">
        <v>88</v>
      </c>
    </row>
    <row r="128" spans="1:65" s="2" customFormat="1" ht="39">
      <c r="A128" s="30"/>
      <c r="B128" s="31"/>
      <c r="C128" s="32"/>
      <c r="D128" s="222" t="s">
        <v>237</v>
      </c>
      <c r="E128" s="32"/>
      <c r="F128" s="236" t="s">
        <v>937</v>
      </c>
      <c r="G128" s="32"/>
      <c r="H128" s="32"/>
      <c r="I128" s="120"/>
      <c r="J128" s="120"/>
      <c r="K128" s="32"/>
      <c r="L128" s="32"/>
      <c r="M128" s="35"/>
      <c r="N128" s="224"/>
      <c r="O128" s="225"/>
      <c r="P128" s="66"/>
      <c r="Q128" s="66"/>
      <c r="R128" s="66"/>
      <c r="S128" s="66"/>
      <c r="T128" s="66"/>
      <c r="U128" s="66"/>
      <c r="V128" s="66"/>
      <c r="W128" s="66"/>
      <c r="X128" s="66"/>
      <c r="Y128" s="67"/>
      <c r="Z128" s="30"/>
      <c r="AA128" s="30"/>
      <c r="AB128" s="30"/>
      <c r="AC128" s="30"/>
      <c r="AD128" s="30"/>
      <c r="AE128" s="30"/>
      <c r="AT128" s="14" t="s">
        <v>237</v>
      </c>
      <c r="AU128" s="14" t="s">
        <v>88</v>
      </c>
    </row>
    <row r="129" spans="1:65" s="2" customFormat="1" ht="33" customHeight="1">
      <c r="A129" s="30"/>
      <c r="B129" s="31"/>
      <c r="C129" s="226" t="s">
        <v>88</v>
      </c>
      <c r="D129" s="226" t="s">
        <v>232</v>
      </c>
      <c r="E129" s="227" t="s">
        <v>938</v>
      </c>
      <c r="F129" s="228" t="s">
        <v>935</v>
      </c>
      <c r="G129" s="229" t="s">
        <v>222</v>
      </c>
      <c r="H129" s="230">
        <v>1</v>
      </c>
      <c r="I129" s="231"/>
      <c r="J129" s="232"/>
      <c r="K129" s="233">
        <f>ROUND(P129*H129,2)</f>
        <v>0</v>
      </c>
      <c r="L129" s="228" t="s">
        <v>223</v>
      </c>
      <c r="M129" s="234"/>
      <c r="N129" s="235" t="s">
        <v>1</v>
      </c>
      <c r="O129" s="216" t="s">
        <v>41</v>
      </c>
      <c r="P129" s="217">
        <f>I129+J129</f>
        <v>0</v>
      </c>
      <c r="Q129" s="217">
        <f>ROUND(I129*H129,2)</f>
        <v>0</v>
      </c>
      <c r="R129" s="217">
        <f>ROUND(J129*H129,2)</f>
        <v>0</v>
      </c>
      <c r="S129" s="66"/>
      <c r="T129" s="218">
        <f>S129*H129</f>
        <v>0</v>
      </c>
      <c r="U129" s="218">
        <v>0</v>
      </c>
      <c r="V129" s="218">
        <f>U129*H129</f>
        <v>0</v>
      </c>
      <c r="W129" s="218">
        <v>0</v>
      </c>
      <c r="X129" s="218">
        <f>W129*H129</f>
        <v>0</v>
      </c>
      <c r="Y129" s="219" t="s">
        <v>1</v>
      </c>
      <c r="Z129" s="30"/>
      <c r="AA129" s="30"/>
      <c r="AB129" s="30"/>
      <c r="AC129" s="30"/>
      <c r="AD129" s="30"/>
      <c r="AE129" s="30"/>
      <c r="AR129" s="220" t="s">
        <v>531</v>
      </c>
      <c r="AT129" s="220" t="s">
        <v>232</v>
      </c>
      <c r="AU129" s="220" t="s">
        <v>88</v>
      </c>
      <c r="AY129" s="14" t="s">
        <v>218</v>
      </c>
      <c r="BE129" s="221">
        <f>IF(O129="základní",K129,0)</f>
        <v>0</v>
      </c>
      <c r="BF129" s="221">
        <f>IF(O129="snížená",K129,0)</f>
        <v>0</v>
      </c>
      <c r="BG129" s="221">
        <f>IF(O129="zákl. přenesená",K129,0)</f>
        <v>0</v>
      </c>
      <c r="BH129" s="221">
        <f>IF(O129="sníž. přenesená",K129,0)</f>
        <v>0</v>
      </c>
      <c r="BI129" s="221">
        <f>IF(O129="nulová",K129,0)</f>
        <v>0</v>
      </c>
      <c r="BJ129" s="14" t="s">
        <v>86</v>
      </c>
      <c r="BK129" s="221">
        <f>ROUND(P129*H129,2)</f>
        <v>0</v>
      </c>
      <c r="BL129" s="14" t="s">
        <v>523</v>
      </c>
      <c r="BM129" s="220" t="s">
        <v>939</v>
      </c>
    </row>
    <row r="130" spans="1:65" s="2" customFormat="1" ht="29.25">
      <c r="A130" s="30"/>
      <c r="B130" s="31"/>
      <c r="C130" s="32"/>
      <c r="D130" s="222" t="s">
        <v>226</v>
      </c>
      <c r="E130" s="32"/>
      <c r="F130" s="223" t="s">
        <v>935</v>
      </c>
      <c r="G130" s="32"/>
      <c r="H130" s="32"/>
      <c r="I130" s="120"/>
      <c r="J130" s="120"/>
      <c r="K130" s="32"/>
      <c r="L130" s="32"/>
      <c r="M130" s="35"/>
      <c r="N130" s="224"/>
      <c r="O130" s="225"/>
      <c r="P130" s="66"/>
      <c r="Q130" s="66"/>
      <c r="R130" s="66"/>
      <c r="S130" s="66"/>
      <c r="T130" s="66"/>
      <c r="U130" s="66"/>
      <c r="V130" s="66"/>
      <c r="W130" s="66"/>
      <c r="X130" s="66"/>
      <c r="Y130" s="67"/>
      <c r="Z130" s="30"/>
      <c r="AA130" s="30"/>
      <c r="AB130" s="30"/>
      <c r="AC130" s="30"/>
      <c r="AD130" s="30"/>
      <c r="AE130" s="30"/>
      <c r="AT130" s="14" t="s">
        <v>226</v>
      </c>
      <c r="AU130" s="14" t="s">
        <v>88</v>
      </c>
    </row>
    <row r="131" spans="1:65" s="2" customFormat="1" ht="39">
      <c r="A131" s="30"/>
      <c r="B131" s="31"/>
      <c r="C131" s="32"/>
      <c r="D131" s="222" t="s">
        <v>237</v>
      </c>
      <c r="E131" s="32"/>
      <c r="F131" s="236" t="s">
        <v>940</v>
      </c>
      <c r="G131" s="32"/>
      <c r="H131" s="32"/>
      <c r="I131" s="120"/>
      <c r="J131" s="120"/>
      <c r="K131" s="32"/>
      <c r="L131" s="32"/>
      <c r="M131" s="35"/>
      <c r="N131" s="224"/>
      <c r="O131" s="225"/>
      <c r="P131" s="66"/>
      <c r="Q131" s="66"/>
      <c r="R131" s="66"/>
      <c r="S131" s="66"/>
      <c r="T131" s="66"/>
      <c r="U131" s="66"/>
      <c r="V131" s="66"/>
      <c r="W131" s="66"/>
      <c r="X131" s="66"/>
      <c r="Y131" s="67"/>
      <c r="Z131" s="30"/>
      <c r="AA131" s="30"/>
      <c r="AB131" s="30"/>
      <c r="AC131" s="30"/>
      <c r="AD131" s="30"/>
      <c r="AE131" s="30"/>
      <c r="AT131" s="14" t="s">
        <v>237</v>
      </c>
      <c r="AU131" s="14" t="s">
        <v>88</v>
      </c>
    </row>
    <row r="132" spans="1:65" s="2" customFormat="1" ht="33" customHeight="1">
      <c r="A132" s="30"/>
      <c r="B132" s="31"/>
      <c r="C132" s="226" t="s">
        <v>231</v>
      </c>
      <c r="D132" s="226" t="s">
        <v>232</v>
      </c>
      <c r="E132" s="227" t="s">
        <v>941</v>
      </c>
      <c r="F132" s="228" t="s">
        <v>942</v>
      </c>
      <c r="G132" s="229" t="s">
        <v>222</v>
      </c>
      <c r="H132" s="230">
        <v>2</v>
      </c>
      <c r="I132" s="231"/>
      <c r="J132" s="232"/>
      <c r="K132" s="233">
        <f>ROUND(P132*H132,2)</f>
        <v>0</v>
      </c>
      <c r="L132" s="228" t="s">
        <v>223</v>
      </c>
      <c r="M132" s="234"/>
      <c r="N132" s="235" t="s">
        <v>1</v>
      </c>
      <c r="O132" s="216" t="s">
        <v>41</v>
      </c>
      <c r="P132" s="217">
        <f>I132+J132</f>
        <v>0</v>
      </c>
      <c r="Q132" s="217">
        <f>ROUND(I132*H132,2)</f>
        <v>0</v>
      </c>
      <c r="R132" s="217">
        <f>ROUND(J132*H132,2)</f>
        <v>0</v>
      </c>
      <c r="S132" s="66"/>
      <c r="T132" s="218">
        <f>S132*H132</f>
        <v>0</v>
      </c>
      <c r="U132" s="218">
        <v>0</v>
      </c>
      <c r="V132" s="218">
        <f>U132*H132</f>
        <v>0</v>
      </c>
      <c r="W132" s="218">
        <v>0</v>
      </c>
      <c r="X132" s="218">
        <f>W132*H132</f>
        <v>0</v>
      </c>
      <c r="Y132" s="219" t="s">
        <v>1</v>
      </c>
      <c r="Z132" s="30"/>
      <c r="AA132" s="30"/>
      <c r="AB132" s="30"/>
      <c r="AC132" s="30"/>
      <c r="AD132" s="30"/>
      <c r="AE132" s="30"/>
      <c r="AR132" s="220" t="s">
        <v>531</v>
      </c>
      <c r="AT132" s="220" t="s">
        <v>232</v>
      </c>
      <c r="AU132" s="220" t="s">
        <v>88</v>
      </c>
      <c r="AY132" s="14" t="s">
        <v>218</v>
      </c>
      <c r="BE132" s="221">
        <f>IF(O132="základní",K132,0)</f>
        <v>0</v>
      </c>
      <c r="BF132" s="221">
        <f>IF(O132="snížená",K132,0)</f>
        <v>0</v>
      </c>
      <c r="BG132" s="221">
        <f>IF(O132="zákl. přenesená",K132,0)</f>
        <v>0</v>
      </c>
      <c r="BH132" s="221">
        <f>IF(O132="sníž. přenesená",K132,0)</f>
        <v>0</v>
      </c>
      <c r="BI132" s="221">
        <f>IF(O132="nulová",K132,0)</f>
        <v>0</v>
      </c>
      <c r="BJ132" s="14" t="s">
        <v>86</v>
      </c>
      <c r="BK132" s="221">
        <f>ROUND(P132*H132,2)</f>
        <v>0</v>
      </c>
      <c r="BL132" s="14" t="s">
        <v>523</v>
      </c>
      <c r="BM132" s="220" t="s">
        <v>943</v>
      </c>
    </row>
    <row r="133" spans="1:65" s="2" customFormat="1" ht="29.25">
      <c r="A133" s="30"/>
      <c r="B133" s="31"/>
      <c r="C133" s="32"/>
      <c r="D133" s="222" t="s">
        <v>226</v>
      </c>
      <c r="E133" s="32"/>
      <c r="F133" s="223" t="s">
        <v>942</v>
      </c>
      <c r="G133" s="32"/>
      <c r="H133" s="32"/>
      <c r="I133" s="120"/>
      <c r="J133" s="120"/>
      <c r="K133" s="32"/>
      <c r="L133" s="32"/>
      <c r="M133" s="35"/>
      <c r="N133" s="224"/>
      <c r="O133" s="225"/>
      <c r="P133" s="66"/>
      <c r="Q133" s="66"/>
      <c r="R133" s="66"/>
      <c r="S133" s="66"/>
      <c r="T133" s="66"/>
      <c r="U133" s="66"/>
      <c r="V133" s="66"/>
      <c r="W133" s="66"/>
      <c r="X133" s="66"/>
      <c r="Y133" s="67"/>
      <c r="Z133" s="30"/>
      <c r="AA133" s="30"/>
      <c r="AB133" s="30"/>
      <c r="AC133" s="30"/>
      <c r="AD133" s="30"/>
      <c r="AE133" s="30"/>
      <c r="AT133" s="14" t="s">
        <v>226</v>
      </c>
      <c r="AU133" s="14" t="s">
        <v>88</v>
      </c>
    </row>
    <row r="134" spans="1:65" s="2" customFormat="1" ht="33" customHeight="1">
      <c r="A134" s="30"/>
      <c r="B134" s="31"/>
      <c r="C134" s="226" t="s">
        <v>224</v>
      </c>
      <c r="D134" s="226" t="s">
        <v>232</v>
      </c>
      <c r="E134" s="227" t="s">
        <v>944</v>
      </c>
      <c r="F134" s="228" t="s">
        <v>945</v>
      </c>
      <c r="G134" s="229" t="s">
        <v>222</v>
      </c>
      <c r="H134" s="230">
        <v>2</v>
      </c>
      <c r="I134" s="231"/>
      <c r="J134" s="232"/>
      <c r="K134" s="233">
        <f>ROUND(P134*H134,2)</f>
        <v>0</v>
      </c>
      <c r="L134" s="228" t="s">
        <v>223</v>
      </c>
      <c r="M134" s="234"/>
      <c r="N134" s="235" t="s">
        <v>1</v>
      </c>
      <c r="O134" s="216" t="s">
        <v>41</v>
      </c>
      <c r="P134" s="217">
        <f>I134+J134</f>
        <v>0</v>
      </c>
      <c r="Q134" s="217">
        <f>ROUND(I134*H134,2)</f>
        <v>0</v>
      </c>
      <c r="R134" s="217">
        <f>ROUND(J134*H134,2)</f>
        <v>0</v>
      </c>
      <c r="S134" s="66"/>
      <c r="T134" s="218">
        <f>S134*H134</f>
        <v>0</v>
      </c>
      <c r="U134" s="218">
        <v>0</v>
      </c>
      <c r="V134" s="218">
        <f>U134*H134</f>
        <v>0</v>
      </c>
      <c r="W134" s="218">
        <v>0</v>
      </c>
      <c r="X134" s="218">
        <f>W134*H134</f>
        <v>0</v>
      </c>
      <c r="Y134" s="219" t="s">
        <v>1</v>
      </c>
      <c r="Z134" s="30"/>
      <c r="AA134" s="30"/>
      <c r="AB134" s="30"/>
      <c r="AC134" s="30"/>
      <c r="AD134" s="30"/>
      <c r="AE134" s="30"/>
      <c r="AR134" s="220" t="s">
        <v>531</v>
      </c>
      <c r="AT134" s="220" t="s">
        <v>232</v>
      </c>
      <c r="AU134" s="220" t="s">
        <v>88</v>
      </c>
      <c r="AY134" s="14" t="s">
        <v>218</v>
      </c>
      <c r="BE134" s="221">
        <f>IF(O134="základní",K134,0)</f>
        <v>0</v>
      </c>
      <c r="BF134" s="221">
        <f>IF(O134="snížená",K134,0)</f>
        <v>0</v>
      </c>
      <c r="BG134" s="221">
        <f>IF(O134="zákl. přenesená",K134,0)</f>
        <v>0</v>
      </c>
      <c r="BH134" s="221">
        <f>IF(O134="sníž. přenesená",K134,0)</f>
        <v>0</v>
      </c>
      <c r="BI134" s="221">
        <f>IF(O134="nulová",K134,0)</f>
        <v>0</v>
      </c>
      <c r="BJ134" s="14" t="s">
        <v>86</v>
      </c>
      <c r="BK134" s="221">
        <f>ROUND(P134*H134,2)</f>
        <v>0</v>
      </c>
      <c r="BL134" s="14" t="s">
        <v>523</v>
      </c>
      <c r="BM134" s="220" t="s">
        <v>946</v>
      </c>
    </row>
    <row r="135" spans="1:65" s="2" customFormat="1" ht="29.25">
      <c r="A135" s="30"/>
      <c r="B135" s="31"/>
      <c r="C135" s="32"/>
      <c r="D135" s="222" t="s">
        <v>226</v>
      </c>
      <c r="E135" s="32"/>
      <c r="F135" s="223" t="s">
        <v>945</v>
      </c>
      <c r="G135" s="32"/>
      <c r="H135" s="32"/>
      <c r="I135" s="120"/>
      <c r="J135" s="120"/>
      <c r="K135" s="32"/>
      <c r="L135" s="32"/>
      <c r="M135" s="35"/>
      <c r="N135" s="224"/>
      <c r="O135" s="225"/>
      <c r="P135" s="66"/>
      <c r="Q135" s="66"/>
      <c r="R135" s="66"/>
      <c r="S135" s="66"/>
      <c r="T135" s="66"/>
      <c r="U135" s="66"/>
      <c r="V135" s="66"/>
      <c r="W135" s="66"/>
      <c r="X135" s="66"/>
      <c r="Y135" s="67"/>
      <c r="Z135" s="30"/>
      <c r="AA135" s="30"/>
      <c r="AB135" s="30"/>
      <c r="AC135" s="30"/>
      <c r="AD135" s="30"/>
      <c r="AE135" s="30"/>
      <c r="AT135" s="14" t="s">
        <v>226</v>
      </c>
      <c r="AU135" s="14" t="s">
        <v>88</v>
      </c>
    </row>
    <row r="136" spans="1:65" s="2" customFormat="1" ht="33" customHeight="1">
      <c r="A136" s="30"/>
      <c r="B136" s="31"/>
      <c r="C136" s="226" t="s">
        <v>246</v>
      </c>
      <c r="D136" s="226" t="s">
        <v>232</v>
      </c>
      <c r="E136" s="227" t="s">
        <v>947</v>
      </c>
      <c r="F136" s="228" t="s">
        <v>948</v>
      </c>
      <c r="G136" s="229" t="s">
        <v>222</v>
      </c>
      <c r="H136" s="230">
        <v>2</v>
      </c>
      <c r="I136" s="231"/>
      <c r="J136" s="232"/>
      <c r="K136" s="233">
        <f>ROUND(P136*H136,2)</f>
        <v>0</v>
      </c>
      <c r="L136" s="228" t="s">
        <v>223</v>
      </c>
      <c r="M136" s="234"/>
      <c r="N136" s="235" t="s">
        <v>1</v>
      </c>
      <c r="O136" s="216" t="s">
        <v>41</v>
      </c>
      <c r="P136" s="217">
        <f>I136+J136</f>
        <v>0</v>
      </c>
      <c r="Q136" s="217">
        <f>ROUND(I136*H136,2)</f>
        <v>0</v>
      </c>
      <c r="R136" s="217">
        <f>ROUND(J136*H136,2)</f>
        <v>0</v>
      </c>
      <c r="S136" s="66"/>
      <c r="T136" s="218">
        <f>S136*H136</f>
        <v>0</v>
      </c>
      <c r="U136" s="218">
        <v>0</v>
      </c>
      <c r="V136" s="218">
        <f>U136*H136</f>
        <v>0</v>
      </c>
      <c r="W136" s="218">
        <v>0</v>
      </c>
      <c r="X136" s="218">
        <f>W136*H136</f>
        <v>0</v>
      </c>
      <c r="Y136" s="219" t="s">
        <v>1</v>
      </c>
      <c r="Z136" s="30"/>
      <c r="AA136" s="30"/>
      <c r="AB136" s="30"/>
      <c r="AC136" s="30"/>
      <c r="AD136" s="30"/>
      <c r="AE136" s="30"/>
      <c r="AR136" s="220" t="s">
        <v>531</v>
      </c>
      <c r="AT136" s="220" t="s">
        <v>232</v>
      </c>
      <c r="AU136" s="220" t="s">
        <v>88</v>
      </c>
      <c r="AY136" s="14" t="s">
        <v>218</v>
      </c>
      <c r="BE136" s="221">
        <f>IF(O136="základní",K136,0)</f>
        <v>0</v>
      </c>
      <c r="BF136" s="221">
        <f>IF(O136="snížená",K136,0)</f>
        <v>0</v>
      </c>
      <c r="BG136" s="221">
        <f>IF(O136="zákl. přenesená",K136,0)</f>
        <v>0</v>
      </c>
      <c r="BH136" s="221">
        <f>IF(O136="sníž. přenesená",K136,0)</f>
        <v>0</v>
      </c>
      <c r="BI136" s="221">
        <f>IF(O136="nulová",K136,0)</f>
        <v>0</v>
      </c>
      <c r="BJ136" s="14" t="s">
        <v>86</v>
      </c>
      <c r="BK136" s="221">
        <f>ROUND(P136*H136,2)</f>
        <v>0</v>
      </c>
      <c r="BL136" s="14" t="s">
        <v>523</v>
      </c>
      <c r="BM136" s="220" t="s">
        <v>949</v>
      </c>
    </row>
    <row r="137" spans="1:65" s="2" customFormat="1" ht="29.25">
      <c r="A137" s="30"/>
      <c r="B137" s="31"/>
      <c r="C137" s="32"/>
      <c r="D137" s="222" t="s">
        <v>226</v>
      </c>
      <c r="E137" s="32"/>
      <c r="F137" s="223" t="s">
        <v>948</v>
      </c>
      <c r="G137" s="32"/>
      <c r="H137" s="32"/>
      <c r="I137" s="120"/>
      <c r="J137" s="120"/>
      <c r="K137" s="32"/>
      <c r="L137" s="32"/>
      <c r="M137" s="35"/>
      <c r="N137" s="224"/>
      <c r="O137" s="225"/>
      <c r="P137" s="66"/>
      <c r="Q137" s="66"/>
      <c r="R137" s="66"/>
      <c r="S137" s="66"/>
      <c r="T137" s="66"/>
      <c r="U137" s="66"/>
      <c r="V137" s="66"/>
      <c r="W137" s="66"/>
      <c r="X137" s="66"/>
      <c r="Y137" s="67"/>
      <c r="Z137" s="30"/>
      <c r="AA137" s="30"/>
      <c r="AB137" s="30"/>
      <c r="AC137" s="30"/>
      <c r="AD137" s="30"/>
      <c r="AE137" s="30"/>
      <c r="AT137" s="14" t="s">
        <v>226</v>
      </c>
      <c r="AU137" s="14" t="s">
        <v>88</v>
      </c>
    </row>
    <row r="138" spans="1:65" s="2" customFormat="1" ht="33" customHeight="1">
      <c r="A138" s="30"/>
      <c r="B138" s="31"/>
      <c r="C138" s="226" t="s">
        <v>254</v>
      </c>
      <c r="D138" s="226" t="s">
        <v>232</v>
      </c>
      <c r="E138" s="227" t="s">
        <v>950</v>
      </c>
      <c r="F138" s="228" t="s">
        <v>951</v>
      </c>
      <c r="G138" s="229" t="s">
        <v>222</v>
      </c>
      <c r="H138" s="230">
        <v>2</v>
      </c>
      <c r="I138" s="231"/>
      <c r="J138" s="232"/>
      <c r="K138" s="233">
        <f>ROUND(P138*H138,2)</f>
        <v>0</v>
      </c>
      <c r="L138" s="228" t="s">
        <v>223</v>
      </c>
      <c r="M138" s="234"/>
      <c r="N138" s="235" t="s">
        <v>1</v>
      </c>
      <c r="O138" s="216" t="s">
        <v>41</v>
      </c>
      <c r="P138" s="217">
        <f>I138+J138</f>
        <v>0</v>
      </c>
      <c r="Q138" s="217">
        <f>ROUND(I138*H138,2)</f>
        <v>0</v>
      </c>
      <c r="R138" s="217">
        <f>ROUND(J138*H138,2)</f>
        <v>0</v>
      </c>
      <c r="S138" s="66"/>
      <c r="T138" s="218">
        <f>S138*H138</f>
        <v>0</v>
      </c>
      <c r="U138" s="218">
        <v>0</v>
      </c>
      <c r="V138" s="218">
        <f>U138*H138</f>
        <v>0</v>
      </c>
      <c r="W138" s="218">
        <v>0</v>
      </c>
      <c r="X138" s="218">
        <f>W138*H138</f>
        <v>0</v>
      </c>
      <c r="Y138" s="219" t="s">
        <v>1</v>
      </c>
      <c r="Z138" s="30"/>
      <c r="AA138" s="30"/>
      <c r="AB138" s="30"/>
      <c r="AC138" s="30"/>
      <c r="AD138" s="30"/>
      <c r="AE138" s="30"/>
      <c r="AR138" s="220" t="s">
        <v>531</v>
      </c>
      <c r="AT138" s="220" t="s">
        <v>232</v>
      </c>
      <c r="AU138" s="220" t="s">
        <v>88</v>
      </c>
      <c r="AY138" s="14" t="s">
        <v>218</v>
      </c>
      <c r="BE138" s="221">
        <f>IF(O138="základní",K138,0)</f>
        <v>0</v>
      </c>
      <c r="BF138" s="221">
        <f>IF(O138="snížená",K138,0)</f>
        <v>0</v>
      </c>
      <c r="BG138" s="221">
        <f>IF(O138="zákl. přenesená",K138,0)</f>
        <v>0</v>
      </c>
      <c r="BH138" s="221">
        <f>IF(O138="sníž. přenesená",K138,0)</f>
        <v>0</v>
      </c>
      <c r="BI138" s="221">
        <f>IF(O138="nulová",K138,0)</f>
        <v>0</v>
      </c>
      <c r="BJ138" s="14" t="s">
        <v>86</v>
      </c>
      <c r="BK138" s="221">
        <f>ROUND(P138*H138,2)</f>
        <v>0</v>
      </c>
      <c r="BL138" s="14" t="s">
        <v>523</v>
      </c>
      <c r="BM138" s="220" t="s">
        <v>952</v>
      </c>
    </row>
    <row r="139" spans="1:65" s="2" customFormat="1" ht="29.25">
      <c r="A139" s="30"/>
      <c r="B139" s="31"/>
      <c r="C139" s="32"/>
      <c r="D139" s="222" t="s">
        <v>226</v>
      </c>
      <c r="E139" s="32"/>
      <c r="F139" s="223" t="s">
        <v>951</v>
      </c>
      <c r="G139" s="32"/>
      <c r="H139" s="32"/>
      <c r="I139" s="120"/>
      <c r="J139" s="120"/>
      <c r="K139" s="32"/>
      <c r="L139" s="32"/>
      <c r="M139" s="35"/>
      <c r="N139" s="224"/>
      <c r="O139" s="225"/>
      <c r="P139" s="66"/>
      <c r="Q139" s="66"/>
      <c r="R139" s="66"/>
      <c r="S139" s="66"/>
      <c r="T139" s="66"/>
      <c r="U139" s="66"/>
      <c r="V139" s="66"/>
      <c r="W139" s="66"/>
      <c r="X139" s="66"/>
      <c r="Y139" s="67"/>
      <c r="Z139" s="30"/>
      <c r="AA139" s="30"/>
      <c r="AB139" s="30"/>
      <c r="AC139" s="30"/>
      <c r="AD139" s="30"/>
      <c r="AE139" s="30"/>
      <c r="AT139" s="14" t="s">
        <v>226</v>
      </c>
      <c r="AU139" s="14" t="s">
        <v>88</v>
      </c>
    </row>
    <row r="140" spans="1:65" s="2" customFormat="1" ht="33" customHeight="1">
      <c r="A140" s="30"/>
      <c r="B140" s="31"/>
      <c r="C140" s="226" t="s">
        <v>257</v>
      </c>
      <c r="D140" s="226" t="s">
        <v>232</v>
      </c>
      <c r="E140" s="227" t="s">
        <v>953</v>
      </c>
      <c r="F140" s="228" t="s">
        <v>954</v>
      </c>
      <c r="G140" s="229" t="s">
        <v>222</v>
      </c>
      <c r="H140" s="230">
        <v>2</v>
      </c>
      <c r="I140" s="231"/>
      <c r="J140" s="232"/>
      <c r="K140" s="233">
        <f>ROUND(P140*H140,2)</f>
        <v>0</v>
      </c>
      <c r="L140" s="228" t="s">
        <v>223</v>
      </c>
      <c r="M140" s="234"/>
      <c r="N140" s="235" t="s">
        <v>1</v>
      </c>
      <c r="O140" s="216" t="s">
        <v>41</v>
      </c>
      <c r="P140" s="217">
        <f>I140+J140</f>
        <v>0</v>
      </c>
      <c r="Q140" s="217">
        <f>ROUND(I140*H140,2)</f>
        <v>0</v>
      </c>
      <c r="R140" s="217">
        <f>ROUND(J140*H140,2)</f>
        <v>0</v>
      </c>
      <c r="S140" s="66"/>
      <c r="T140" s="218">
        <f>S140*H140</f>
        <v>0</v>
      </c>
      <c r="U140" s="218">
        <v>0</v>
      </c>
      <c r="V140" s="218">
        <f>U140*H140</f>
        <v>0</v>
      </c>
      <c r="W140" s="218">
        <v>0</v>
      </c>
      <c r="X140" s="218">
        <f>W140*H140</f>
        <v>0</v>
      </c>
      <c r="Y140" s="219" t="s">
        <v>1</v>
      </c>
      <c r="Z140" s="30"/>
      <c r="AA140" s="30"/>
      <c r="AB140" s="30"/>
      <c r="AC140" s="30"/>
      <c r="AD140" s="30"/>
      <c r="AE140" s="30"/>
      <c r="AR140" s="220" t="s">
        <v>531</v>
      </c>
      <c r="AT140" s="220" t="s">
        <v>232</v>
      </c>
      <c r="AU140" s="220" t="s">
        <v>88</v>
      </c>
      <c r="AY140" s="14" t="s">
        <v>218</v>
      </c>
      <c r="BE140" s="221">
        <f>IF(O140="základní",K140,0)</f>
        <v>0</v>
      </c>
      <c r="BF140" s="221">
        <f>IF(O140="snížená",K140,0)</f>
        <v>0</v>
      </c>
      <c r="BG140" s="221">
        <f>IF(O140="zákl. přenesená",K140,0)</f>
        <v>0</v>
      </c>
      <c r="BH140" s="221">
        <f>IF(O140="sníž. přenesená",K140,0)</f>
        <v>0</v>
      </c>
      <c r="BI140" s="221">
        <f>IF(O140="nulová",K140,0)</f>
        <v>0</v>
      </c>
      <c r="BJ140" s="14" t="s">
        <v>86</v>
      </c>
      <c r="BK140" s="221">
        <f>ROUND(P140*H140,2)</f>
        <v>0</v>
      </c>
      <c r="BL140" s="14" t="s">
        <v>523</v>
      </c>
      <c r="BM140" s="220" t="s">
        <v>955</v>
      </c>
    </row>
    <row r="141" spans="1:65" s="2" customFormat="1" ht="29.25">
      <c r="A141" s="30"/>
      <c r="B141" s="31"/>
      <c r="C141" s="32"/>
      <c r="D141" s="222" t="s">
        <v>226</v>
      </c>
      <c r="E141" s="32"/>
      <c r="F141" s="223" t="s">
        <v>954</v>
      </c>
      <c r="G141" s="32"/>
      <c r="H141" s="32"/>
      <c r="I141" s="120"/>
      <c r="J141" s="120"/>
      <c r="K141" s="32"/>
      <c r="L141" s="32"/>
      <c r="M141" s="35"/>
      <c r="N141" s="224"/>
      <c r="O141" s="225"/>
      <c r="P141" s="66"/>
      <c r="Q141" s="66"/>
      <c r="R141" s="66"/>
      <c r="S141" s="66"/>
      <c r="T141" s="66"/>
      <c r="U141" s="66"/>
      <c r="V141" s="66"/>
      <c r="W141" s="66"/>
      <c r="X141" s="66"/>
      <c r="Y141" s="67"/>
      <c r="Z141" s="30"/>
      <c r="AA141" s="30"/>
      <c r="AB141" s="30"/>
      <c r="AC141" s="30"/>
      <c r="AD141" s="30"/>
      <c r="AE141" s="30"/>
      <c r="AT141" s="14" t="s">
        <v>226</v>
      </c>
      <c r="AU141" s="14" t="s">
        <v>88</v>
      </c>
    </row>
    <row r="142" spans="1:65" s="2" customFormat="1" ht="16.5" customHeight="1">
      <c r="A142" s="30"/>
      <c r="B142" s="31"/>
      <c r="C142" s="208" t="s">
        <v>235</v>
      </c>
      <c r="D142" s="208" t="s">
        <v>219</v>
      </c>
      <c r="E142" s="209" t="s">
        <v>956</v>
      </c>
      <c r="F142" s="210" t="s">
        <v>957</v>
      </c>
      <c r="G142" s="211" t="s">
        <v>222</v>
      </c>
      <c r="H142" s="212">
        <v>2</v>
      </c>
      <c r="I142" s="213"/>
      <c r="J142" s="213"/>
      <c r="K142" s="214">
        <f>ROUND(P142*H142,2)</f>
        <v>0</v>
      </c>
      <c r="L142" s="210" t="s">
        <v>1</v>
      </c>
      <c r="M142" s="35"/>
      <c r="N142" s="215" t="s">
        <v>1</v>
      </c>
      <c r="O142" s="216" t="s">
        <v>41</v>
      </c>
      <c r="P142" s="217">
        <f>I142+J142</f>
        <v>0</v>
      </c>
      <c r="Q142" s="217">
        <f>ROUND(I142*H142,2)</f>
        <v>0</v>
      </c>
      <c r="R142" s="217">
        <f>ROUND(J142*H142,2)</f>
        <v>0</v>
      </c>
      <c r="S142" s="66"/>
      <c r="T142" s="218">
        <f>S142*H142</f>
        <v>0</v>
      </c>
      <c r="U142" s="218">
        <v>0</v>
      </c>
      <c r="V142" s="218">
        <f>U142*H142</f>
        <v>0</v>
      </c>
      <c r="W142" s="218">
        <v>0</v>
      </c>
      <c r="X142" s="218">
        <f>W142*H142</f>
        <v>0</v>
      </c>
      <c r="Y142" s="219" t="s">
        <v>1</v>
      </c>
      <c r="Z142" s="30"/>
      <c r="AA142" s="30"/>
      <c r="AB142" s="30"/>
      <c r="AC142" s="30"/>
      <c r="AD142" s="30"/>
      <c r="AE142" s="30"/>
      <c r="AR142" s="220" t="s">
        <v>523</v>
      </c>
      <c r="AT142" s="220" t="s">
        <v>219</v>
      </c>
      <c r="AU142" s="220" t="s">
        <v>88</v>
      </c>
      <c r="AY142" s="14" t="s">
        <v>218</v>
      </c>
      <c r="BE142" s="221">
        <f>IF(O142="základní",K142,0)</f>
        <v>0</v>
      </c>
      <c r="BF142" s="221">
        <f>IF(O142="snížená",K142,0)</f>
        <v>0</v>
      </c>
      <c r="BG142" s="221">
        <f>IF(O142="zákl. přenesená",K142,0)</f>
        <v>0</v>
      </c>
      <c r="BH142" s="221">
        <f>IF(O142="sníž. přenesená",K142,0)</f>
        <v>0</v>
      </c>
      <c r="BI142" s="221">
        <f>IF(O142="nulová",K142,0)</f>
        <v>0</v>
      </c>
      <c r="BJ142" s="14" t="s">
        <v>86</v>
      </c>
      <c r="BK142" s="221">
        <f>ROUND(P142*H142,2)</f>
        <v>0</v>
      </c>
      <c r="BL142" s="14" t="s">
        <v>523</v>
      </c>
      <c r="BM142" s="220" t="s">
        <v>958</v>
      </c>
    </row>
    <row r="143" spans="1:65" s="2" customFormat="1" ht="29.25">
      <c r="A143" s="30"/>
      <c r="B143" s="31"/>
      <c r="C143" s="32"/>
      <c r="D143" s="222" t="s">
        <v>226</v>
      </c>
      <c r="E143" s="32"/>
      <c r="F143" s="223" t="s">
        <v>959</v>
      </c>
      <c r="G143" s="32"/>
      <c r="H143" s="32"/>
      <c r="I143" s="120"/>
      <c r="J143" s="120"/>
      <c r="K143" s="32"/>
      <c r="L143" s="32"/>
      <c r="M143" s="35"/>
      <c r="N143" s="224"/>
      <c r="O143" s="225"/>
      <c r="P143" s="66"/>
      <c r="Q143" s="66"/>
      <c r="R143" s="66"/>
      <c r="S143" s="66"/>
      <c r="T143" s="66"/>
      <c r="U143" s="66"/>
      <c r="V143" s="66"/>
      <c r="W143" s="66"/>
      <c r="X143" s="66"/>
      <c r="Y143" s="67"/>
      <c r="Z143" s="30"/>
      <c r="AA143" s="30"/>
      <c r="AB143" s="30"/>
      <c r="AC143" s="30"/>
      <c r="AD143" s="30"/>
      <c r="AE143" s="30"/>
      <c r="AT143" s="14" t="s">
        <v>226</v>
      </c>
      <c r="AU143" s="14" t="s">
        <v>88</v>
      </c>
    </row>
    <row r="144" spans="1:65" s="2" customFormat="1" ht="21.75" customHeight="1">
      <c r="A144" s="30"/>
      <c r="B144" s="31"/>
      <c r="C144" s="208" t="s">
        <v>269</v>
      </c>
      <c r="D144" s="208" t="s">
        <v>219</v>
      </c>
      <c r="E144" s="209" t="s">
        <v>960</v>
      </c>
      <c r="F144" s="210" t="s">
        <v>961</v>
      </c>
      <c r="G144" s="211" t="s">
        <v>486</v>
      </c>
      <c r="H144" s="212">
        <v>2</v>
      </c>
      <c r="I144" s="213"/>
      <c r="J144" s="213"/>
      <c r="K144" s="214">
        <f>ROUND(P144*H144,2)</f>
        <v>0</v>
      </c>
      <c r="L144" s="210" t="s">
        <v>223</v>
      </c>
      <c r="M144" s="35"/>
      <c r="N144" s="215" t="s">
        <v>1</v>
      </c>
      <c r="O144" s="216" t="s">
        <v>41</v>
      </c>
      <c r="P144" s="217">
        <f>I144+J144</f>
        <v>0</v>
      </c>
      <c r="Q144" s="217">
        <f>ROUND(I144*H144,2)</f>
        <v>0</v>
      </c>
      <c r="R144" s="217">
        <f>ROUND(J144*H144,2)</f>
        <v>0</v>
      </c>
      <c r="S144" s="66"/>
      <c r="T144" s="218">
        <f>S144*H144</f>
        <v>0</v>
      </c>
      <c r="U144" s="218">
        <v>0</v>
      </c>
      <c r="V144" s="218">
        <f>U144*H144</f>
        <v>0</v>
      </c>
      <c r="W144" s="218">
        <v>0</v>
      </c>
      <c r="X144" s="218">
        <f>W144*H144</f>
        <v>0</v>
      </c>
      <c r="Y144" s="219" t="s">
        <v>1</v>
      </c>
      <c r="Z144" s="30"/>
      <c r="AA144" s="30"/>
      <c r="AB144" s="30"/>
      <c r="AC144" s="30"/>
      <c r="AD144" s="30"/>
      <c r="AE144" s="30"/>
      <c r="AR144" s="220" t="s">
        <v>281</v>
      </c>
      <c r="AT144" s="220" t="s">
        <v>219</v>
      </c>
      <c r="AU144" s="220" t="s">
        <v>88</v>
      </c>
      <c r="AY144" s="14" t="s">
        <v>218</v>
      </c>
      <c r="BE144" s="221">
        <f>IF(O144="základní",K144,0)</f>
        <v>0</v>
      </c>
      <c r="BF144" s="221">
        <f>IF(O144="snížená",K144,0)</f>
        <v>0</v>
      </c>
      <c r="BG144" s="221">
        <f>IF(O144="zákl. přenesená",K144,0)</f>
        <v>0</v>
      </c>
      <c r="BH144" s="221">
        <f>IF(O144="sníž. přenesená",K144,0)</f>
        <v>0</v>
      </c>
      <c r="BI144" s="221">
        <f>IF(O144="nulová",K144,0)</f>
        <v>0</v>
      </c>
      <c r="BJ144" s="14" t="s">
        <v>86</v>
      </c>
      <c r="BK144" s="221">
        <f>ROUND(P144*H144,2)</f>
        <v>0</v>
      </c>
      <c r="BL144" s="14" t="s">
        <v>281</v>
      </c>
      <c r="BM144" s="220" t="s">
        <v>962</v>
      </c>
    </row>
    <row r="145" spans="1:65" s="2" customFormat="1" ht="29.25">
      <c r="A145" s="30"/>
      <c r="B145" s="31"/>
      <c r="C145" s="32"/>
      <c r="D145" s="222" t="s">
        <v>226</v>
      </c>
      <c r="E145" s="32"/>
      <c r="F145" s="223" t="s">
        <v>963</v>
      </c>
      <c r="G145" s="32"/>
      <c r="H145" s="32"/>
      <c r="I145" s="120"/>
      <c r="J145" s="120"/>
      <c r="K145" s="32"/>
      <c r="L145" s="32"/>
      <c r="M145" s="35"/>
      <c r="N145" s="224"/>
      <c r="O145" s="225"/>
      <c r="P145" s="66"/>
      <c r="Q145" s="66"/>
      <c r="R145" s="66"/>
      <c r="S145" s="66"/>
      <c r="T145" s="66"/>
      <c r="U145" s="66"/>
      <c r="V145" s="66"/>
      <c r="W145" s="66"/>
      <c r="X145" s="66"/>
      <c r="Y145" s="67"/>
      <c r="Z145" s="30"/>
      <c r="AA145" s="30"/>
      <c r="AB145" s="30"/>
      <c r="AC145" s="30"/>
      <c r="AD145" s="30"/>
      <c r="AE145" s="30"/>
      <c r="AT145" s="14" t="s">
        <v>226</v>
      </c>
      <c r="AU145" s="14" t="s">
        <v>88</v>
      </c>
    </row>
    <row r="146" spans="1:65" s="2" customFormat="1" ht="16.5" customHeight="1">
      <c r="A146" s="30"/>
      <c r="B146" s="31"/>
      <c r="C146" s="226" t="s">
        <v>274</v>
      </c>
      <c r="D146" s="226" t="s">
        <v>232</v>
      </c>
      <c r="E146" s="227" t="s">
        <v>964</v>
      </c>
      <c r="F146" s="228" t="s">
        <v>965</v>
      </c>
      <c r="G146" s="229" t="s">
        <v>486</v>
      </c>
      <c r="H146" s="230">
        <v>4</v>
      </c>
      <c r="I146" s="231"/>
      <c r="J146" s="232"/>
      <c r="K146" s="233">
        <f>ROUND(P146*H146,2)</f>
        <v>0</v>
      </c>
      <c r="L146" s="228" t="s">
        <v>1</v>
      </c>
      <c r="M146" s="234"/>
      <c r="N146" s="235" t="s">
        <v>1</v>
      </c>
      <c r="O146" s="216" t="s">
        <v>41</v>
      </c>
      <c r="P146" s="217">
        <f>I146+J146</f>
        <v>0</v>
      </c>
      <c r="Q146" s="217">
        <f>ROUND(I146*H146,2)</f>
        <v>0</v>
      </c>
      <c r="R146" s="217">
        <f>ROUND(J146*H146,2)</f>
        <v>0</v>
      </c>
      <c r="S146" s="66"/>
      <c r="T146" s="218">
        <f>S146*H146</f>
        <v>0</v>
      </c>
      <c r="U146" s="218">
        <v>1.1000000000000001E-3</v>
      </c>
      <c r="V146" s="218">
        <f>U146*H146</f>
        <v>4.4000000000000003E-3</v>
      </c>
      <c r="W146" s="218">
        <v>0</v>
      </c>
      <c r="X146" s="218">
        <f>W146*H146</f>
        <v>0</v>
      </c>
      <c r="Y146" s="219" t="s">
        <v>1</v>
      </c>
      <c r="Z146" s="30"/>
      <c r="AA146" s="30"/>
      <c r="AB146" s="30"/>
      <c r="AC146" s="30"/>
      <c r="AD146" s="30"/>
      <c r="AE146" s="30"/>
      <c r="AR146" s="220" t="s">
        <v>281</v>
      </c>
      <c r="AT146" s="220" t="s">
        <v>232</v>
      </c>
      <c r="AU146" s="220" t="s">
        <v>88</v>
      </c>
      <c r="AY146" s="14" t="s">
        <v>218</v>
      </c>
      <c r="BE146" s="221">
        <f>IF(O146="základní",K146,0)</f>
        <v>0</v>
      </c>
      <c r="BF146" s="221">
        <f>IF(O146="snížená",K146,0)</f>
        <v>0</v>
      </c>
      <c r="BG146" s="221">
        <f>IF(O146="zákl. přenesená",K146,0)</f>
        <v>0</v>
      </c>
      <c r="BH146" s="221">
        <f>IF(O146="sníž. přenesená",K146,0)</f>
        <v>0</v>
      </c>
      <c r="BI146" s="221">
        <f>IF(O146="nulová",K146,0)</f>
        <v>0</v>
      </c>
      <c r="BJ146" s="14" t="s">
        <v>86</v>
      </c>
      <c r="BK146" s="221">
        <f>ROUND(P146*H146,2)</f>
        <v>0</v>
      </c>
      <c r="BL146" s="14" t="s">
        <v>281</v>
      </c>
      <c r="BM146" s="220" t="s">
        <v>966</v>
      </c>
    </row>
    <row r="147" spans="1:65" s="2" customFormat="1" ht="11.25">
      <c r="A147" s="30"/>
      <c r="B147" s="31"/>
      <c r="C147" s="32"/>
      <c r="D147" s="222" t="s">
        <v>226</v>
      </c>
      <c r="E147" s="32"/>
      <c r="F147" s="223" t="s">
        <v>965</v>
      </c>
      <c r="G147" s="32"/>
      <c r="H147" s="32"/>
      <c r="I147" s="120"/>
      <c r="J147" s="120"/>
      <c r="K147" s="32"/>
      <c r="L147" s="32"/>
      <c r="M147" s="35"/>
      <c r="N147" s="224"/>
      <c r="O147" s="225"/>
      <c r="P147" s="66"/>
      <c r="Q147" s="66"/>
      <c r="R147" s="66"/>
      <c r="S147" s="66"/>
      <c r="T147" s="66"/>
      <c r="U147" s="66"/>
      <c r="V147" s="66"/>
      <c r="W147" s="66"/>
      <c r="X147" s="66"/>
      <c r="Y147" s="67"/>
      <c r="Z147" s="30"/>
      <c r="AA147" s="30"/>
      <c r="AB147" s="30"/>
      <c r="AC147" s="30"/>
      <c r="AD147" s="30"/>
      <c r="AE147" s="30"/>
      <c r="AT147" s="14" t="s">
        <v>226</v>
      </c>
      <c r="AU147" s="14" t="s">
        <v>88</v>
      </c>
    </row>
    <row r="148" spans="1:65" s="2" customFormat="1" ht="19.5">
      <c r="A148" s="30"/>
      <c r="B148" s="31"/>
      <c r="C148" s="32"/>
      <c r="D148" s="222" t="s">
        <v>237</v>
      </c>
      <c r="E148" s="32"/>
      <c r="F148" s="236" t="s">
        <v>967</v>
      </c>
      <c r="G148" s="32"/>
      <c r="H148" s="32"/>
      <c r="I148" s="120"/>
      <c r="J148" s="120"/>
      <c r="K148" s="32"/>
      <c r="L148" s="32"/>
      <c r="M148" s="35"/>
      <c r="N148" s="224"/>
      <c r="O148" s="225"/>
      <c r="P148" s="66"/>
      <c r="Q148" s="66"/>
      <c r="R148" s="66"/>
      <c r="S148" s="66"/>
      <c r="T148" s="66"/>
      <c r="U148" s="66"/>
      <c r="V148" s="66"/>
      <c r="W148" s="66"/>
      <c r="X148" s="66"/>
      <c r="Y148" s="67"/>
      <c r="Z148" s="30"/>
      <c r="AA148" s="30"/>
      <c r="AB148" s="30"/>
      <c r="AC148" s="30"/>
      <c r="AD148" s="30"/>
      <c r="AE148" s="30"/>
      <c r="AT148" s="14" t="s">
        <v>237</v>
      </c>
      <c r="AU148" s="14" t="s">
        <v>88</v>
      </c>
    </row>
    <row r="149" spans="1:65" s="2" customFormat="1" ht="33" customHeight="1">
      <c r="A149" s="30"/>
      <c r="B149" s="31"/>
      <c r="C149" s="208" t="s">
        <v>9</v>
      </c>
      <c r="D149" s="208" t="s">
        <v>219</v>
      </c>
      <c r="E149" s="209" t="s">
        <v>636</v>
      </c>
      <c r="F149" s="210" t="s">
        <v>637</v>
      </c>
      <c r="G149" s="211" t="s">
        <v>222</v>
      </c>
      <c r="H149" s="212">
        <v>40</v>
      </c>
      <c r="I149" s="213"/>
      <c r="J149" s="213"/>
      <c r="K149" s="214">
        <f>ROUND(P149*H149,2)</f>
        <v>0</v>
      </c>
      <c r="L149" s="210" t="s">
        <v>223</v>
      </c>
      <c r="M149" s="35"/>
      <c r="N149" s="215" t="s">
        <v>1</v>
      </c>
      <c r="O149" s="216" t="s">
        <v>41</v>
      </c>
      <c r="P149" s="217">
        <f>I149+J149</f>
        <v>0</v>
      </c>
      <c r="Q149" s="217">
        <f>ROUND(I149*H149,2)</f>
        <v>0</v>
      </c>
      <c r="R149" s="217">
        <f>ROUND(J149*H149,2)</f>
        <v>0</v>
      </c>
      <c r="S149" s="66"/>
      <c r="T149" s="218">
        <f>S149*H149</f>
        <v>0</v>
      </c>
      <c r="U149" s="218">
        <v>0</v>
      </c>
      <c r="V149" s="218">
        <f>U149*H149</f>
        <v>0</v>
      </c>
      <c r="W149" s="218">
        <v>0</v>
      </c>
      <c r="X149" s="218">
        <f>W149*H149</f>
        <v>0</v>
      </c>
      <c r="Y149" s="219" t="s">
        <v>1</v>
      </c>
      <c r="Z149" s="30"/>
      <c r="AA149" s="30"/>
      <c r="AB149" s="30"/>
      <c r="AC149" s="30"/>
      <c r="AD149" s="30"/>
      <c r="AE149" s="30"/>
      <c r="AR149" s="220" t="s">
        <v>281</v>
      </c>
      <c r="AT149" s="220" t="s">
        <v>219</v>
      </c>
      <c r="AU149" s="220" t="s">
        <v>88</v>
      </c>
      <c r="AY149" s="14" t="s">
        <v>218</v>
      </c>
      <c r="BE149" s="221">
        <f>IF(O149="základní",K149,0)</f>
        <v>0</v>
      </c>
      <c r="BF149" s="221">
        <f>IF(O149="snížená",K149,0)</f>
        <v>0</v>
      </c>
      <c r="BG149" s="221">
        <f>IF(O149="zákl. přenesená",K149,0)</f>
        <v>0</v>
      </c>
      <c r="BH149" s="221">
        <f>IF(O149="sníž. přenesená",K149,0)</f>
        <v>0</v>
      </c>
      <c r="BI149" s="221">
        <f>IF(O149="nulová",K149,0)</f>
        <v>0</v>
      </c>
      <c r="BJ149" s="14" t="s">
        <v>86</v>
      </c>
      <c r="BK149" s="221">
        <f>ROUND(P149*H149,2)</f>
        <v>0</v>
      </c>
      <c r="BL149" s="14" t="s">
        <v>281</v>
      </c>
      <c r="BM149" s="220" t="s">
        <v>968</v>
      </c>
    </row>
    <row r="150" spans="1:65" s="2" customFormat="1" ht="48.75">
      <c r="A150" s="30"/>
      <c r="B150" s="31"/>
      <c r="C150" s="32"/>
      <c r="D150" s="222" t="s">
        <v>226</v>
      </c>
      <c r="E150" s="32"/>
      <c r="F150" s="223" t="s">
        <v>639</v>
      </c>
      <c r="G150" s="32"/>
      <c r="H150" s="32"/>
      <c r="I150" s="120"/>
      <c r="J150" s="120"/>
      <c r="K150" s="32"/>
      <c r="L150" s="32"/>
      <c r="M150" s="35"/>
      <c r="N150" s="224"/>
      <c r="O150" s="225"/>
      <c r="P150" s="66"/>
      <c r="Q150" s="66"/>
      <c r="R150" s="66"/>
      <c r="S150" s="66"/>
      <c r="T150" s="66"/>
      <c r="U150" s="66"/>
      <c r="V150" s="66"/>
      <c r="W150" s="66"/>
      <c r="X150" s="66"/>
      <c r="Y150" s="67"/>
      <c r="Z150" s="30"/>
      <c r="AA150" s="30"/>
      <c r="AB150" s="30"/>
      <c r="AC150" s="30"/>
      <c r="AD150" s="30"/>
      <c r="AE150" s="30"/>
      <c r="AT150" s="14" t="s">
        <v>226</v>
      </c>
      <c r="AU150" s="14" t="s">
        <v>88</v>
      </c>
    </row>
    <row r="151" spans="1:65" s="2" customFormat="1" ht="29.25">
      <c r="A151" s="30"/>
      <c r="B151" s="31"/>
      <c r="C151" s="32"/>
      <c r="D151" s="222" t="s">
        <v>237</v>
      </c>
      <c r="E151" s="32"/>
      <c r="F151" s="236" t="s">
        <v>969</v>
      </c>
      <c r="G151" s="32"/>
      <c r="H151" s="32"/>
      <c r="I151" s="120"/>
      <c r="J151" s="120"/>
      <c r="K151" s="32"/>
      <c r="L151" s="32"/>
      <c r="M151" s="35"/>
      <c r="N151" s="224"/>
      <c r="O151" s="225"/>
      <c r="P151" s="66"/>
      <c r="Q151" s="66"/>
      <c r="R151" s="66"/>
      <c r="S151" s="66"/>
      <c r="T151" s="66"/>
      <c r="U151" s="66"/>
      <c r="V151" s="66"/>
      <c r="W151" s="66"/>
      <c r="X151" s="66"/>
      <c r="Y151" s="67"/>
      <c r="Z151" s="30"/>
      <c r="AA151" s="30"/>
      <c r="AB151" s="30"/>
      <c r="AC151" s="30"/>
      <c r="AD151" s="30"/>
      <c r="AE151" s="30"/>
      <c r="AT151" s="14" t="s">
        <v>237</v>
      </c>
      <c r="AU151" s="14" t="s">
        <v>88</v>
      </c>
    </row>
    <row r="152" spans="1:65" s="2" customFormat="1" ht="21.75" customHeight="1">
      <c r="A152" s="30"/>
      <c r="B152" s="31"/>
      <c r="C152" s="208" t="s">
        <v>278</v>
      </c>
      <c r="D152" s="208" t="s">
        <v>219</v>
      </c>
      <c r="E152" s="209" t="s">
        <v>970</v>
      </c>
      <c r="F152" s="210" t="s">
        <v>971</v>
      </c>
      <c r="G152" s="211" t="s">
        <v>222</v>
      </c>
      <c r="H152" s="212">
        <v>1</v>
      </c>
      <c r="I152" s="213"/>
      <c r="J152" s="213"/>
      <c r="K152" s="214">
        <f>ROUND(P152*H152,2)</f>
        <v>0</v>
      </c>
      <c r="L152" s="210" t="s">
        <v>223</v>
      </c>
      <c r="M152" s="35"/>
      <c r="N152" s="215" t="s">
        <v>1</v>
      </c>
      <c r="O152" s="216" t="s">
        <v>41</v>
      </c>
      <c r="P152" s="217">
        <f>I152+J152</f>
        <v>0</v>
      </c>
      <c r="Q152" s="217">
        <f>ROUND(I152*H152,2)</f>
        <v>0</v>
      </c>
      <c r="R152" s="217">
        <f>ROUND(J152*H152,2)</f>
        <v>0</v>
      </c>
      <c r="S152" s="66"/>
      <c r="T152" s="218">
        <f>S152*H152</f>
        <v>0</v>
      </c>
      <c r="U152" s="218">
        <v>0</v>
      </c>
      <c r="V152" s="218">
        <f>U152*H152</f>
        <v>0</v>
      </c>
      <c r="W152" s="218">
        <v>0</v>
      </c>
      <c r="X152" s="218">
        <f>W152*H152</f>
        <v>0</v>
      </c>
      <c r="Y152" s="219" t="s">
        <v>1</v>
      </c>
      <c r="Z152" s="30"/>
      <c r="AA152" s="30"/>
      <c r="AB152" s="30"/>
      <c r="AC152" s="30"/>
      <c r="AD152" s="30"/>
      <c r="AE152" s="30"/>
      <c r="AR152" s="220" t="s">
        <v>281</v>
      </c>
      <c r="AT152" s="220" t="s">
        <v>219</v>
      </c>
      <c r="AU152" s="220" t="s">
        <v>88</v>
      </c>
      <c r="AY152" s="14" t="s">
        <v>218</v>
      </c>
      <c r="BE152" s="221">
        <f>IF(O152="základní",K152,0)</f>
        <v>0</v>
      </c>
      <c r="BF152" s="221">
        <f>IF(O152="snížená",K152,0)</f>
        <v>0</v>
      </c>
      <c r="BG152" s="221">
        <f>IF(O152="zákl. přenesená",K152,0)</f>
        <v>0</v>
      </c>
      <c r="BH152" s="221">
        <f>IF(O152="sníž. přenesená",K152,0)</f>
        <v>0</v>
      </c>
      <c r="BI152" s="221">
        <f>IF(O152="nulová",K152,0)</f>
        <v>0</v>
      </c>
      <c r="BJ152" s="14" t="s">
        <v>86</v>
      </c>
      <c r="BK152" s="221">
        <f>ROUND(P152*H152,2)</f>
        <v>0</v>
      </c>
      <c r="BL152" s="14" t="s">
        <v>281</v>
      </c>
      <c r="BM152" s="220" t="s">
        <v>972</v>
      </c>
    </row>
    <row r="153" spans="1:65" s="2" customFormat="1" ht="29.25">
      <c r="A153" s="30"/>
      <c r="B153" s="31"/>
      <c r="C153" s="32"/>
      <c r="D153" s="222" t="s">
        <v>226</v>
      </c>
      <c r="E153" s="32"/>
      <c r="F153" s="223" t="s">
        <v>973</v>
      </c>
      <c r="G153" s="32"/>
      <c r="H153" s="32"/>
      <c r="I153" s="120"/>
      <c r="J153" s="120"/>
      <c r="K153" s="32"/>
      <c r="L153" s="32"/>
      <c r="M153" s="35"/>
      <c r="N153" s="224"/>
      <c r="O153" s="225"/>
      <c r="P153" s="66"/>
      <c r="Q153" s="66"/>
      <c r="R153" s="66"/>
      <c r="S153" s="66"/>
      <c r="T153" s="66"/>
      <c r="U153" s="66"/>
      <c r="V153" s="66"/>
      <c r="W153" s="66"/>
      <c r="X153" s="66"/>
      <c r="Y153" s="67"/>
      <c r="Z153" s="30"/>
      <c r="AA153" s="30"/>
      <c r="AB153" s="30"/>
      <c r="AC153" s="30"/>
      <c r="AD153" s="30"/>
      <c r="AE153" s="30"/>
      <c r="AT153" s="14" t="s">
        <v>226</v>
      </c>
      <c r="AU153" s="14" t="s">
        <v>88</v>
      </c>
    </row>
    <row r="154" spans="1:65" s="2" customFormat="1" ht="33" customHeight="1">
      <c r="A154" s="30"/>
      <c r="B154" s="31"/>
      <c r="C154" s="208" t="s">
        <v>265</v>
      </c>
      <c r="D154" s="208" t="s">
        <v>219</v>
      </c>
      <c r="E154" s="209" t="s">
        <v>974</v>
      </c>
      <c r="F154" s="210" t="s">
        <v>975</v>
      </c>
      <c r="G154" s="211" t="s">
        <v>222</v>
      </c>
      <c r="H154" s="212">
        <v>2</v>
      </c>
      <c r="I154" s="213"/>
      <c r="J154" s="213"/>
      <c r="K154" s="214">
        <f>ROUND(P154*H154,2)</f>
        <v>0</v>
      </c>
      <c r="L154" s="210" t="s">
        <v>223</v>
      </c>
      <c r="M154" s="35"/>
      <c r="N154" s="215" t="s">
        <v>1</v>
      </c>
      <c r="O154" s="216" t="s">
        <v>41</v>
      </c>
      <c r="P154" s="217">
        <f>I154+J154</f>
        <v>0</v>
      </c>
      <c r="Q154" s="217">
        <f>ROUND(I154*H154,2)</f>
        <v>0</v>
      </c>
      <c r="R154" s="217">
        <f>ROUND(J154*H154,2)</f>
        <v>0</v>
      </c>
      <c r="S154" s="66"/>
      <c r="T154" s="218">
        <f>S154*H154</f>
        <v>0</v>
      </c>
      <c r="U154" s="218">
        <v>0</v>
      </c>
      <c r="V154" s="218">
        <f>U154*H154</f>
        <v>0</v>
      </c>
      <c r="W154" s="218">
        <v>0</v>
      </c>
      <c r="X154" s="218">
        <f>W154*H154</f>
        <v>0</v>
      </c>
      <c r="Y154" s="219" t="s">
        <v>1</v>
      </c>
      <c r="Z154" s="30"/>
      <c r="AA154" s="30"/>
      <c r="AB154" s="30"/>
      <c r="AC154" s="30"/>
      <c r="AD154" s="30"/>
      <c r="AE154" s="30"/>
      <c r="AR154" s="220" t="s">
        <v>281</v>
      </c>
      <c r="AT154" s="220" t="s">
        <v>219</v>
      </c>
      <c r="AU154" s="220" t="s">
        <v>88</v>
      </c>
      <c r="AY154" s="14" t="s">
        <v>218</v>
      </c>
      <c r="BE154" s="221">
        <f>IF(O154="základní",K154,0)</f>
        <v>0</v>
      </c>
      <c r="BF154" s="221">
        <f>IF(O154="snížená",K154,0)</f>
        <v>0</v>
      </c>
      <c r="BG154" s="221">
        <f>IF(O154="zákl. přenesená",K154,0)</f>
        <v>0</v>
      </c>
      <c r="BH154" s="221">
        <f>IF(O154="sníž. přenesená",K154,0)</f>
        <v>0</v>
      </c>
      <c r="BI154" s="221">
        <f>IF(O154="nulová",K154,0)</f>
        <v>0</v>
      </c>
      <c r="BJ154" s="14" t="s">
        <v>86</v>
      </c>
      <c r="BK154" s="221">
        <f>ROUND(P154*H154,2)</f>
        <v>0</v>
      </c>
      <c r="BL154" s="14" t="s">
        <v>281</v>
      </c>
      <c r="BM154" s="220" t="s">
        <v>976</v>
      </c>
    </row>
    <row r="155" spans="1:65" s="2" customFormat="1" ht="39">
      <c r="A155" s="30"/>
      <c r="B155" s="31"/>
      <c r="C155" s="32"/>
      <c r="D155" s="222" t="s">
        <v>226</v>
      </c>
      <c r="E155" s="32"/>
      <c r="F155" s="223" t="s">
        <v>977</v>
      </c>
      <c r="G155" s="32"/>
      <c r="H155" s="32"/>
      <c r="I155" s="120"/>
      <c r="J155" s="120"/>
      <c r="K155" s="32"/>
      <c r="L155" s="32"/>
      <c r="M155" s="35"/>
      <c r="N155" s="224"/>
      <c r="O155" s="225"/>
      <c r="P155" s="66"/>
      <c r="Q155" s="66"/>
      <c r="R155" s="66"/>
      <c r="S155" s="66"/>
      <c r="T155" s="66"/>
      <c r="U155" s="66"/>
      <c r="V155" s="66"/>
      <c r="W155" s="66"/>
      <c r="X155" s="66"/>
      <c r="Y155" s="67"/>
      <c r="Z155" s="30"/>
      <c r="AA155" s="30"/>
      <c r="AB155" s="30"/>
      <c r="AC155" s="30"/>
      <c r="AD155" s="30"/>
      <c r="AE155" s="30"/>
      <c r="AT155" s="14" t="s">
        <v>226</v>
      </c>
      <c r="AU155" s="14" t="s">
        <v>88</v>
      </c>
    </row>
    <row r="156" spans="1:65" s="2" customFormat="1" ht="21.75" customHeight="1">
      <c r="A156" s="30"/>
      <c r="B156" s="31"/>
      <c r="C156" s="226" t="s">
        <v>267</v>
      </c>
      <c r="D156" s="226" t="s">
        <v>232</v>
      </c>
      <c r="E156" s="227" t="s">
        <v>978</v>
      </c>
      <c r="F156" s="228" t="s">
        <v>979</v>
      </c>
      <c r="G156" s="229" t="s">
        <v>486</v>
      </c>
      <c r="H156" s="230">
        <v>2</v>
      </c>
      <c r="I156" s="231"/>
      <c r="J156" s="232"/>
      <c r="K156" s="233">
        <f>ROUND(P156*H156,2)</f>
        <v>0</v>
      </c>
      <c r="L156" s="228" t="s">
        <v>223</v>
      </c>
      <c r="M156" s="234"/>
      <c r="N156" s="235" t="s">
        <v>1</v>
      </c>
      <c r="O156" s="216" t="s">
        <v>41</v>
      </c>
      <c r="P156" s="217">
        <f>I156+J156</f>
        <v>0</v>
      </c>
      <c r="Q156" s="217">
        <f>ROUND(I156*H156,2)</f>
        <v>0</v>
      </c>
      <c r="R156" s="217">
        <f>ROUND(J156*H156,2)</f>
        <v>0</v>
      </c>
      <c r="S156" s="66"/>
      <c r="T156" s="218">
        <f>S156*H156</f>
        <v>0</v>
      </c>
      <c r="U156" s="218">
        <v>0</v>
      </c>
      <c r="V156" s="218">
        <f>U156*H156</f>
        <v>0</v>
      </c>
      <c r="W156" s="218">
        <v>0</v>
      </c>
      <c r="X156" s="218">
        <f>W156*H156</f>
        <v>0</v>
      </c>
      <c r="Y156" s="219" t="s">
        <v>1</v>
      </c>
      <c r="Z156" s="30"/>
      <c r="AA156" s="30"/>
      <c r="AB156" s="30"/>
      <c r="AC156" s="30"/>
      <c r="AD156" s="30"/>
      <c r="AE156" s="30"/>
      <c r="AR156" s="220" t="s">
        <v>502</v>
      </c>
      <c r="AT156" s="220" t="s">
        <v>232</v>
      </c>
      <c r="AU156" s="220" t="s">
        <v>88</v>
      </c>
      <c r="AY156" s="14" t="s">
        <v>218</v>
      </c>
      <c r="BE156" s="221">
        <f>IF(O156="základní",K156,0)</f>
        <v>0</v>
      </c>
      <c r="BF156" s="221">
        <f>IF(O156="snížená",K156,0)</f>
        <v>0</v>
      </c>
      <c r="BG156" s="221">
        <f>IF(O156="zákl. přenesená",K156,0)</f>
        <v>0</v>
      </c>
      <c r="BH156" s="221">
        <f>IF(O156="sníž. přenesená",K156,0)</f>
        <v>0</v>
      </c>
      <c r="BI156" s="221">
        <f>IF(O156="nulová",K156,0)</f>
        <v>0</v>
      </c>
      <c r="BJ156" s="14" t="s">
        <v>86</v>
      </c>
      <c r="BK156" s="221">
        <f>ROUND(P156*H156,2)</f>
        <v>0</v>
      </c>
      <c r="BL156" s="14" t="s">
        <v>502</v>
      </c>
      <c r="BM156" s="220" t="s">
        <v>980</v>
      </c>
    </row>
    <row r="157" spans="1:65" s="2" customFormat="1" ht="19.5">
      <c r="A157" s="30"/>
      <c r="B157" s="31"/>
      <c r="C157" s="32"/>
      <c r="D157" s="222" t="s">
        <v>226</v>
      </c>
      <c r="E157" s="32"/>
      <c r="F157" s="223" t="s">
        <v>979</v>
      </c>
      <c r="G157" s="32"/>
      <c r="H157" s="32"/>
      <c r="I157" s="120"/>
      <c r="J157" s="120"/>
      <c r="K157" s="32"/>
      <c r="L157" s="32"/>
      <c r="M157" s="35"/>
      <c r="N157" s="224"/>
      <c r="O157" s="225"/>
      <c r="P157" s="66"/>
      <c r="Q157" s="66"/>
      <c r="R157" s="66"/>
      <c r="S157" s="66"/>
      <c r="T157" s="66"/>
      <c r="U157" s="66"/>
      <c r="V157" s="66"/>
      <c r="W157" s="66"/>
      <c r="X157" s="66"/>
      <c r="Y157" s="67"/>
      <c r="Z157" s="30"/>
      <c r="AA157" s="30"/>
      <c r="AB157" s="30"/>
      <c r="AC157" s="30"/>
      <c r="AD157" s="30"/>
      <c r="AE157" s="30"/>
      <c r="AT157" s="14" t="s">
        <v>226</v>
      </c>
      <c r="AU157" s="14" t="s">
        <v>88</v>
      </c>
    </row>
    <row r="158" spans="1:65" s="2" customFormat="1" ht="21.75" customHeight="1">
      <c r="A158" s="30"/>
      <c r="B158" s="31"/>
      <c r="C158" s="208" t="s">
        <v>512</v>
      </c>
      <c r="D158" s="208" t="s">
        <v>219</v>
      </c>
      <c r="E158" s="209" t="s">
        <v>981</v>
      </c>
      <c r="F158" s="210" t="s">
        <v>982</v>
      </c>
      <c r="G158" s="211" t="s">
        <v>222</v>
      </c>
      <c r="H158" s="212">
        <v>1</v>
      </c>
      <c r="I158" s="213"/>
      <c r="J158" s="213"/>
      <c r="K158" s="214">
        <f>ROUND(P158*H158,2)</f>
        <v>0</v>
      </c>
      <c r="L158" s="210" t="s">
        <v>223</v>
      </c>
      <c r="M158" s="35"/>
      <c r="N158" s="215" t="s">
        <v>1</v>
      </c>
      <c r="O158" s="216" t="s">
        <v>41</v>
      </c>
      <c r="P158" s="217">
        <f>I158+J158</f>
        <v>0</v>
      </c>
      <c r="Q158" s="217">
        <f>ROUND(I158*H158,2)</f>
        <v>0</v>
      </c>
      <c r="R158" s="217">
        <f>ROUND(J158*H158,2)</f>
        <v>0</v>
      </c>
      <c r="S158" s="66"/>
      <c r="T158" s="218">
        <f>S158*H158</f>
        <v>0</v>
      </c>
      <c r="U158" s="218">
        <v>0</v>
      </c>
      <c r="V158" s="218">
        <f>U158*H158</f>
        <v>0</v>
      </c>
      <c r="W158" s="218">
        <v>0</v>
      </c>
      <c r="X158" s="218">
        <f>W158*H158</f>
        <v>0</v>
      </c>
      <c r="Y158" s="219" t="s">
        <v>1</v>
      </c>
      <c r="Z158" s="30"/>
      <c r="AA158" s="30"/>
      <c r="AB158" s="30"/>
      <c r="AC158" s="30"/>
      <c r="AD158" s="30"/>
      <c r="AE158" s="30"/>
      <c r="AR158" s="220" t="s">
        <v>281</v>
      </c>
      <c r="AT158" s="220" t="s">
        <v>219</v>
      </c>
      <c r="AU158" s="220" t="s">
        <v>88</v>
      </c>
      <c r="AY158" s="14" t="s">
        <v>218</v>
      </c>
      <c r="BE158" s="221">
        <f>IF(O158="základní",K158,0)</f>
        <v>0</v>
      </c>
      <c r="BF158" s="221">
        <f>IF(O158="snížená",K158,0)</f>
        <v>0</v>
      </c>
      <c r="BG158" s="221">
        <f>IF(O158="zákl. přenesená",K158,0)</f>
        <v>0</v>
      </c>
      <c r="BH158" s="221">
        <f>IF(O158="sníž. přenesená",K158,0)</f>
        <v>0</v>
      </c>
      <c r="BI158" s="221">
        <f>IF(O158="nulová",K158,0)</f>
        <v>0</v>
      </c>
      <c r="BJ158" s="14" t="s">
        <v>86</v>
      </c>
      <c r="BK158" s="221">
        <f>ROUND(P158*H158,2)</f>
        <v>0</v>
      </c>
      <c r="BL158" s="14" t="s">
        <v>281</v>
      </c>
      <c r="BM158" s="220" t="s">
        <v>983</v>
      </c>
    </row>
    <row r="159" spans="1:65" s="2" customFormat="1" ht="29.25">
      <c r="A159" s="30"/>
      <c r="B159" s="31"/>
      <c r="C159" s="32"/>
      <c r="D159" s="222" t="s">
        <v>226</v>
      </c>
      <c r="E159" s="32"/>
      <c r="F159" s="223" t="s">
        <v>984</v>
      </c>
      <c r="G159" s="32"/>
      <c r="H159" s="32"/>
      <c r="I159" s="120"/>
      <c r="J159" s="120"/>
      <c r="K159" s="32"/>
      <c r="L159" s="32"/>
      <c r="M159" s="35"/>
      <c r="N159" s="224"/>
      <c r="O159" s="225"/>
      <c r="P159" s="66"/>
      <c r="Q159" s="66"/>
      <c r="R159" s="66"/>
      <c r="S159" s="66"/>
      <c r="T159" s="66"/>
      <c r="U159" s="66"/>
      <c r="V159" s="66"/>
      <c r="W159" s="66"/>
      <c r="X159" s="66"/>
      <c r="Y159" s="67"/>
      <c r="Z159" s="30"/>
      <c r="AA159" s="30"/>
      <c r="AB159" s="30"/>
      <c r="AC159" s="30"/>
      <c r="AD159" s="30"/>
      <c r="AE159" s="30"/>
      <c r="AT159" s="14" t="s">
        <v>226</v>
      </c>
      <c r="AU159" s="14" t="s">
        <v>88</v>
      </c>
    </row>
    <row r="160" spans="1:65" s="12" customFormat="1" ht="25.9" customHeight="1">
      <c r="B160" s="193"/>
      <c r="C160" s="194"/>
      <c r="D160" s="195" t="s">
        <v>77</v>
      </c>
      <c r="E160" s="196" t="s">
        <v>276</v>
      </c>
      <c r="F160" s="196" t="s">
        <v>277</v>
      </c>
      <c r="G160" s="194"/>
      <c r="H160" s="194"/>
      <c r="I160" s="197"/>
      <c r="J160" s="197"/>
      <c r="K160" s="198">
        <f>BK160</f>
        <v>0</v>
      </c>
      <c r="L160" s="194"/>
      <c r="M160" s="199"/>
      <c r="N160" s="200"/>
      <c r="O160" s="201"/>
      <c r="P160" s="201"/>
      <c r="Q160" s="202">
        <f>SUM(Q161:Q179)</f>
        <v>0</v>
      </c>
      <c r="R160" s="202">
        <f>SUM(R161:R179)</f>
        <v>0</v>
      </c>
      <c r="S160" s="201"/>
      <c r="T160" s="203">
        <f>SUM(T161:T179)</f>
        <v>0</v>
      </c>
      <c r="U160" s="201"/>
      <c r="V160" s="203">
        <f>SUM(V161:V179)</f>
        <v>0</v>
      </c>
      <c r="W160" s="201"/>
      <c r="X160" s="203">
        <f>SUM(X161:X179)</f>
        <v>0</v>
      </c>
      <c r="Y160" s="204"/>
      <c r="AR160" s="205" t="s">
        <v>224</v>
      </c>
      <c r="AT160" s="206" t="s">
        <v>77</v>
      </c>
      <c r="AU160" s="206" t="s">
        <v>78</v>
      </c>
      <c r="AY160" s="205" t="s">
        <v>218</v>
      </c>
      <c r="BK160" s="207">
        <f>SUM(BK161:BK179)</f>
        <v>0</v>
      </c>
    </row>
    <row r="161" spans="1:65" s="2" customFormat="1" ht="33" customHeight="1">
      <c r="A161" s="30"/>
      <c r="B161" s="31"/>
      <c r="C161" s="208" t="s">
        <v>523</v>
      </c>
      <c r="D161" s="208" t="s">
        <v>219</v>
      </c>
      <c r="E161" s="209" t="s">
        <v>985</v>
      </c>
      <c r="F161" s="210" t="s">
        <v>986</v>
      </c>
      <c r="G161" s="211" t="s">
        <v>222</v>
      </c>
      <c r="H161" s="212">
        <v>1</v>
      </c>
      <c r="I161" s="213"/>
      <c r="J161" s="213"/>
      <c r="K161" s="214">
        <f>ROUND(P161*H161,2)</f>
        <v>0</v>
      </c>
      <c r="L161" s="210" t="s">
        <v>223</v>
      </c>
      <c r="M161" s="35"/>
      <c r="N161" s="215" t="s">
        <v>1</v>
      </c>
      <c r="O161" s="216" t="s">
        <v>41</v>
      </c>
      <c r="P161" s="217">
        <f>I161+J161</f>
        <v>0</v>
      </c>
      <c r="Q161" s="217">
        <f>ROUND(I161*H161,2)</f>
        <v>0</v>
      </c>
      <c r="R161" s="217">
        <f>ROUND(J161*H161,2)</f>
        <v>0</v>
      </c>
      <c r="S161" s="66"/>
      <c r="T161" s="218">
        <f>S161*H161</f>
        <v>0</v>
      </c>
      <c r="U161" s="218">
        <v>0</v>
      </c>
      <c r="V161" s="218">
        <f>U161*H161</f>
        <v>0</v>
      </c>
      <c r="W161" s="218">
        <v>0</v>
      </c>
      <c r="X161" s="218">
        <f>W161*H161</f>
        <v>0</v>
      </c>
      <c r="Y161" s="219" t="s">
        <v>1</v>
      </c>
      <c r="Z161" s="30"/>
      <c r="AA161" s="30"/>
      <c r="AB161" s="30"/>
      <c r="AC161" s="30"/>
      <c r="AD161" s="30"/>
      <c r="AE161" s="30"/>
      <c r="AR161" s="220" t="s">
        <v>281</v>
      </c>
      <c r="AT161" s="220" t="s">
        <v>219</v>
      </c>
      <c r="AU161" s="220" t="s">
        <v>86</v>
      </c>
      <c r="AY161" s="14" t="s">
        <v>218</v>
      </c>
      <c r="BE161" s="221">
        <f>IF(O161="základní",K161,0)</f>
        <v>0</v>
      </c>
      <c r="BF161" s="221">
        <f>IF(O161="snížená",K161,0)</f>
        <v>0</v>
      </c>
      <c r="BG161" s="221">
        <f>IF(O161="zákl. přenesená",K161,0)</f>
        <v>0</v>
      </c>
      <c r="BH161" s="221">
        <f>IF(O161="sníž. přenesená",K161,0)</f>
        <v>0</v>
      </c>
      <c r="BI161" s="221">
        <f>IF(O161="nulová",K161,0)</f>
        <v>0</v>
      </c>
      <c r="BJ161" s="14" t="s">
        <v>86</v>
      </c>
      <c r="BK161" s="221">
        <f>ROUND(P161*H161,2)</f>
        <v>0</v>
      </c>
      <c r="BL161" s="14" t="s">
        <v>281</v>
      </c>
      <c r="BM161" s="220" t="s">
        <v>987</v>
      </c>
    </row>
    <row r="162" spans="1:65" s="2" customFormat="1" ht="58.5">
      <c r="A162" s="30"/>
      <c r="B162" s="31"/>
      <c r="C162" s="32"/>
      <c r="D162" s="222" t="s">
        <v>226</v>
      </c>
      <c r="E162" s="32"/>
      <c r="F162" s="223" t="s">
        <v>988</v>
      </c>
      <c r="G162" s="32"/>
      <c r="H162" s="32"/>
      <c r="I162" s="120"/>
      <c r="J162" s="120"/>
      <c r="K162" s="32"/>
      <c r="L162" s="32"/>
      <c r="M162" s="35"/>
      <c r="N162" s="224"/>
      <c r="O162" s="225"/>
      <c r="P162" s="66"/>
      <c r="Q162" s="66"/>
      <c r="R162" s="66"/>
      <c r="S162" s="66"/>
      <c r="T162" s="66"/>
      <c r="U162" s="66"/>
      <c r="V162" s="66"/>
      <c r="W162" s="66"/>
      <c r="X162" s="66"/>
      <c r="Y162" s="67"/>
      <c r="Z162" s="30"/>
      <c r="AA162" s="30"/>
      <c r="AB162" s="30"/>
      <c r="AC162" s="30"/>
      <c r="AD162" s="30"/>
      <c r="AE162" s="30"/>
      <c r="AT162" s="14" t="s">
        <v>226</v>
      </c>
      <c r="AU162" s="14" t="s">
        <v>86</v>
      </c>
    </row>
    <row r="163" spans="1:65" s="2" customFormat="1" ht="44.25" customHeight="1">
      <c r="A163" s="30"/>
      <c r="B163" s="31"/>
      <c r="C163" s="208" t="s">
        <v>528</v>
      </c>
      <c r="D163" s="208" t="s">
        <v>219</v>
      </c>
      <c r="E163" s="209" t="s">
        <v>989</v>
      </c>
      <c r="F163" s="210" t="s">
        <v>990</v>
      </c>
      <c r="G163" s="211" t="s">
        <v>222</v>
      </c>
      <c r="H163" s="212">
        <v>1</v>
      </c>
      <c r="I163" s="213"/>
      <c r="J163" s="213"/>
      <c r="K163" s="214">
        <f>ROUND(P163*H163,2)</f>
        <v>0</v>
      </c>
      <c r="L163" s="210" t="s">
        <v>223</v>
      </c>
      <c r="M163" s="35"/>
      <c r="N163" s="215" t="s">
        <v>1</v>
      </c>
      <c r="O163" s="216" t="s">
        <v>41</v>
      </c>
      <c r="P163" s="217">
        <f>I163+J163</f>
        <v>0</v>
      </c>
      <c r="Q163" s="217">
        <f>ROUND(I163*H163,2)</f>
        <v>0</v>
      </c>
      <c r="R163" s="217">
        <f>ROUND(J163*H163,2)</f>
        <v>0</v>
      </c>
      <c r="S163" s="66"/>
      <c r="T163" s="218">
        <f>S163*H163</f>
        <v>0</v>
      </c>
      <c r="U163" s="218">
        <v>0</v>
      </c>
      <c r="V163" s="218">
        <f>U163*H163</f>
        <v>0</v>
      </c>
      <c r="W163" s="218">
        <v>0</v>
      </c>
      <c r="X163" s="218">
        <f>W163*H163</f>
        <v>0</v>
      </c>
      <c r="Y163" s="219" t="s">
        <v>1</v>
      </c>
      <c r="Z163" s="30"/>
      <c r="AA163" s="30"/>
      <c r="AB163" s="30"/>
      <c r="AC163" s="30"/>
      <c r="AD163" s="30"/>
      <c r="AE163" s="30"/>
      <c r="AR163" s="220" t="s">
        <v>281</v>
      </c>
      <c r="AT163" s="220" t="s">
        <v>219</v>
      </c>
      <c r="AU163" s="220" t="s">
        <v>86</v>
      </c>
      <c r="AY163" s="14" t="s">
        <v>218</v>
      </c>
      <c r="BE163" s="221">
        <f>IF(O163="základní",K163,0)</f>
        <v>0</v>
      </c>
      <c r="BF163" s="221">
        <f>IF(O163="snížená",K163,0)</f>
        <v>0</v>
      </c>
      <c r="BG163" s="221">
        <f>IF(O163="zákl. přenesená",K163,0)</f>
        <v>0</v>
      </c>
      <c r="BH163" s="221">
        <f>IF(O163="sníž. přenesená",K163,0)</f>
        <v>0</v>
      </c>
      <c r="BI163" s="221">
        <f>IF(O163="nulová",K163,0)</f>
        <v>0</v>
      </c>
      <c r="BJ163" s="14" t="s">
        <v>86</v>
      </c>
      <c r="BK163" s="221">
        <f>ROUND(P163*H163,2)</f>
        <v>0</v>
      </c>
      <c r="BL163" s="14" t="s">
        <v>281</v>
      </c>
      <c r="BM163" s="220" t="s">
        <v>991</v>
      </c>
    </row>
    <row r="164" spans="1:65" s="2" customFormat="1" ht="68.25">
      <c r="A164" s="30"/>
      <c r="B164" s="31"/>
      <c r="C164" s="32"/>
      <c r="D164" s="222" t="s">
        <v>226</v>
      </c>
      <c r="E164" s="32"/>
      <c r="F164" s="223" t="s">
        <v>992</v>
      </c>
      <c r="G164" s="32"/>
      <c r="H164" s="32"/>
      <c r="I164" s="120"/>
      <c r="J164" s="120"/>
      <c r="K164" s="32"/>
      <c r="L164" s="32"/>
      <c r="M164" s="35"/>
      <c r="N164" s="224"/>
      <c r="O164" s="225"/>
      <c r="P164" s="66"/>
      <c r="Q164" s="66"/>
      <c r="R164" s="66"/>
      <c r="S164" s="66"/>
      <c r="T164" s="66"/>
      <c r="U164" s="66"/>
      <c r="V164" s="66"/>
      <c r="W164" s="66"/>
      <c r="X164" s="66"/>
      <c r="Y164" s="67"/>
      <c r="Z164" s="30"/>
      <c r="AA164" s="30"/>
      <c r="AB164" s="30"/>
      <c r="AC164" s="30"/>
      <c r="AD164" s="30"/>
      <c r="AE164" s="30"/>
      <c r="AT164" s="14" t="s">
        <v>226</v>
      </c>
      <c r="AU164" s="14" t="s">
        <v>86</v>
      </c>
    </row>
    <row r="165" spans="1:65" s="2" customFormat="1" ht="21.75" customHeight="1">
      <c r="A165" s="30"/>
      <c r="B165" s="31"/>
      <c r="C165" s="208" t="s">
        <v>534</v>
      </c>
      <c r="D165" s="208" t="s">
        <v>219</v>
      </c>
      <c r="E165" s="209" t="s">
        <v>541</v>
      </c>
      <c r="F165" s="210" t="s">
        <v>542</v>
      </c>
      <c r="G165" s="211" t="s">
        <v>222</v>
      </c>
      <c r="H165" s="212">
        <v>1</v>
      </c>
      <c r="I165" s="213"/>
      <c r="J165" s="213"/>
      <c r="K165" s="214">
        <f>ROUND(P165*H165,2)</f>
        <v>0</v>
      </c>
      <c r="L165" s="210" t="s">
        <v>223</v>
      </c>
      <c r="M165" s="35"/>
      <c r="N165" s="215" t="s">
        <v>1</v>
      </c>
      <c r="O165" s="216" t="s">
        <v>41</v>
      </c>
      <c r="P165" s="217">
        <f>I165+J165</f>
        <v>0</v>
      </c>
      <c r="Q165" s="217">
        <f>ROUND(I165*H165,2)</f>
        <v>0</v>
      </c>
      <c r="R165" s="217">
        <f>ROUND(J165*H165,2)</f>
        <v>0</v>
      </c>
      <c r="S165" s="66"/>
      <c r="T165" s="218">
        <f>S165*H165</f>
        <v>0</v>
      </c>
      <c r="U165" s="218">
        <v>0</v>
      </c>
      <c r="V165" s="218">
        <f>U165*H165</f>
        <v>0</v>
      </c>
      <c r="W165" s="218">
        <v>0</v>
      </c>
      <c r="X165" s="218">
        <f>W165*H165</f>
        <v>0</v>
      </c>
      <c r="Y165" s="219" t="s">
        <v>1</v>
      </c>
      <c r="Z165" s="30"/>
      <c r="AA165" s="30"/>
      <c r="AB165" s="30"/>
      <c r="AC165" s="30"/>
      <c r="AD165" s="30"/>
      <c r="AE165" s="30"/>
      <c r="AR165" s="220" t="s">
        <v>281</v>
      </c>
      <c r="AT165" s="220" t="s">
        <v>219</v>
      </c>
      <c r="AU165" s="220" t="s">
        <v>86</v>
      </c>
      <c r="AY165" s="14" t="s">
        <v>218</v>
      </c>
      <c r="BE165" s="221">
        <f>IF(O165="základní",K165,0)</f>
        <v>0</v>
      </c>
      <c r="BF165" s="221">
        <f>IF(O165="snížená",K165,0)</f>
        <v>0</v>
      </c>
      <c r="BG165" s="221">
        <f>IF(O165="zákl. přenesená",K165,0)</f>
        <v>0</v>
      </c>
      <c r="BH165" s="221">
        <f>IF(O165="sníž. přenesená",K165,0)</f>
        <v>0</v>
      </c>
      <c r="BI165" s="221">
        <f>IF(O165="nulová",K165,0)</f>
        <v>0</v>
      </c>
      <c r="BJ165" s="14" t="s">
        <v>86</v>
      </c>
      <c r="BK165" s="221">
        <f>ROUND(P165*H165,2)</f>
        <v>0</v>
      </c>
      <c r="BL165" s="14" t="s">
        <v>281</v>
      </c>
      <c r="BM165" s="220" t="s">
        <v>993</v>
      </c>
    </row>
    <row r="166" spans="1:65" s="2" customFormat="1" ht="29.25">
      <c r="A166" s="30"/>
      <c r="B166" s="31"/>
      <c r="C166" s="32"/>
      <c r="D166" s="222" t="s">
        <v>226</v>
      </c>
      <c r="E166" s="32"/>
      <c r="F166" s="223" t="s">
        <v>544</v>
      </c>
      <c r="G166" s="32"/>
      <c r="H166" s="32"/>
      <c r="I166" s="120"/>
      <c r="J166" s="120"/>
      <c r="K166" s="32"/>
      <c r="L166" s="32"/>
      <c r="M166" s="35"/>
      <c r="N166" s="224"/>
      <c r="O166" s="225"/>
      <c r="P166" s="66"/>
      <c r="Q166" s="66"/>
      <c r="R166" s="66"/>
      <c r="S166" s="66"/>
      <c r="T166" s="66"/>
      <c r="U166" s="66"/>
      <c r="V166" s="66"/>
      <c r="W166" s="66"/>
      <c r="X166" s="66"/>
      <c r="Y166" s="67"/>
      <c r="Z166" s="30"/>
      <c r="AA166" s="30"/>
      <c r="AB166" s="30"/>
      <c r="AC166" s="30"/>
      <c r="AD166" s="30"/>
      <c r="AE166" s="30"/>
      <c r="AT166" s="14" t="s">
        <v>226</v>
      </c>
      <c r="AU166" s="14" t="s">
        <v>86</v>
      </c>
    </row>
    <row r="167" spans="1:65" s="2" customFormat="1" ht="21.75" customHeight="1">
      <c r="A167" s="30"/>
      <c r="B167" s="31"/>
      <c r="C167" s="208" t="s">
        <v>537</v>
      </c>
      <c r="D167" s="208" t="s">
        <v>219</v>
      </c>
      <c r="E167" s="209" t="s">
        <v>545</v>
      </c>
      <c r="F167" s="210" t="s">
        <v>546</v>
      </c>
      <c r="G167" s="211" t="s">
        <v>518</v>
      </c>
      <c r="H167" s="212">
        <v>20</v>
      </c>
      <c r="I167" s="213"/>
      <c r="J167" s="213"/>
      <c r="K167" s="214">
        <f>ROUND(P167*H167,2)</f>
        <v>0</v>
      </c>
      <c r="L167" s="210" t="s">
        <v>223</v>
      </c>
      <c r="M167" s="35"/>
      <c r="N167" s="215" t="s">
        <v>1</v>
      </c>
      <c r="O167" s="216" t="s">
        <v>41</v>
      </c>
      <c r="P167" s="217">
        <f>I167+J167</f>
        <v>0</v>
      </c>
      <c r="Q167" s="217">
        <f>ROUND(I167*H167,2)</f>
        <v>0</v>
      </c>
      <c r="R167" s="217">
        <f>ROUND(J167*H167,2)</f>
        <v>0</v>
      </c>
      <c r="S167" s="66"/>
      <c r="T167" s="218">
        <f>S167*H167</f>
        <v>0</v>
      </c>
      <c r="U167" s="218">
        <v>0</v>
      </c>
      <c r="V167" s="218">
        <f>U167*H167</f>
        <v>0</v>
      </c>
      <c r="W167" s="218">
        <v>0</v>
      </c>
      <c r="X167" s="218">
        <f>W167*H167</f>
        <v>0</v>
      </c>
      <c r="Y167" s="219" t="s">
        <v>1</v>
      </c>
      <c r="Z167" s="30"/>
      <c r="AA167" s="30"/>
      <c r="AB167" s="30"/>
      <c r="AC167" s="30"/>
      <c r="AD167" s="30"/>
      <c r="AE167" s="30"/>
      <c r="AR167" s="220" t="s">
        <v>281</v>
      </c>
      <c r="AT167" s="220" t="s">
        <v>219</v>
      </c>
      <c r="AU167" s="220" t="s">
        <v>86</v>
      </c>
      <c r="AY167" s="14" t="s">
        <v>218</v>
      </c>
      <c r="BE167" s="221">
        <f>IF(O167="základní",K167,0)</f>
        <v>0</v>
      </c>
      <c r="BF167" s="221">
        <f>IF(O167="snížená",K167,0)</f>
        <v>0</v>
      </c>
      <c r="BG167" s="221">
        <f>IF(O167="zákl. přenesená",K167,0)</f>
        <v>0</v>
      </c>
      <c r="BH167" s="221">
        <f>IF(O167="sníž. přenesená",K167,0)</f>
        <v>0</v>
      </c>
      <c r="BI167" s="221">
        <f>IF(O167="nulová",K167,0)</f>
        <v>0</v>
      </c>
      <c r="BJ167" s="14" t="s">
        <v>86</v>
      </c>
      <c r="BK167" s="221">
        <f>ROUND(P167*H167,2)</f>
        <v>0</v>
      </c>
      <c r="BL167" s="14" t="s">
        <v>281</v>
      </c>
      <c r="BM167" s="220" t="s">
        <v>994</v>
      </c>
    </row>
    <row r="168" spans="1:65" s="2" customFormat="1" ht="29.25">
      <c r="A168" s="30"/>
      <c r="B168" s="31"/>
      <c r="C168" s="32"/>
      <c r="D168" s="222" t="s">
        <v>226</v>
      </c>
      <c r="E168" s="32"/>
      <c r="F168" s="223" t="s">
        <v>548</v>
      </c>
      <c r="G168" s="32"/>
      <c r="H168" s="32"/>
      <c r="I168" s="120"/>
      <c r="J168" s="120"/>
      <c r="K168" s="32"/>
      <c r="L168" s="32"/>
      <c r="M168" s="35"/>
      <c r="N168" s="224"/>
      <c r="O168" s="225"/>
      <c r="P168" s="66"/>
      <c r="Q168" s="66"/>
      <c r="R168" s="66"/>
      <c r="S168" s="66"/>
      <c r="T168" s="66"/>
      <c r="U168" s="66"/>
      <c r="V168" s="66"/>
      <c r="W168" s="66"/>
      <c r="X168" s="66"/>
      <c r="Y168" s="67"/>
      <c r="Z168" s="30"/>
      <c r="AA168" s="30"/>
      <c r="AB168" s="30"/>
      <c r="AC168" s="30"/>
      <c r="AD168" s="30"/>
      <c r="AE168" s="30"/>
      <c r="AT168" s="14" t="s">
        <v>226</v>
      </c>
      <c r="AU168" s="14" t="s">
        <v>86</v>
      </c>
    </row>
    <row r="169" spans="1:65" s="2" customFormat="1" ht="21.75" customHeight="1">
      <c r="A169" s="30"/>
      <c r="B169" s="31"/>
      <c r="C169" s="208" t="s">
        <v>540</v>
      </c>
      <c r="D169" s="208" t="s">
        <v>219</v>
      </c>
      <c r="E169" s="209" t="s">
        <v>550</v>
      </c>
      <c r="F169" s="210" t="s">
        <v>551</v>
      </c>
      <c r="G169" s="211" t="s">
        <v>518</v>
      </c>
      <c r="H169" s="212">
        <v>15</v>
      </c>
      <c r="I169" s="213"/>
      <c r="J169" s="213"/>
      <c r="K169" s="214">
        <f>ROUND(P169*H169,2)</f>
        <v>0</v>
      </c>
      <c r="L169" s="210" t="s">
        <v>223</v>
      </c>
      <c r="M169" s="35"/>
      <c r="N169" s="215" t="s">
        <v>1</v>
      </c>
      <c r="O169" s="216" t="s">
        <v>41</v>
      </c>
      <c r="P169" s="217">
        <f>I169+J169</f>
        <v>0</v>
      </c>
      <c r="Q169" s="217">
        <f>ROUND(I169*H169,2)</f>
        <v>0</v>
      </c>
      <c r="R169" s="217">
        <f>ROUND(J169*H169,2)</f>
        <v>0</v>
      </c>
      <c r="S169" s="66"/>
      <c r="T169" s="218">
        <f>S169*H169</f>
        <v>0</v>
      </c>
      <c r="U169" s="218">
        <v>0</v>
      </c>
      <c r="V169" s="218">
        <f>U169*H169</f>
        <v>0</v>
      </c>
      <c r="W169" s="218">
        <v>0</v>
      </c>
      <c r="X169" s="218">
        <f>W169*H169</f>
        <v>0</v>
      </c>
      <c r="Y169" s="219" t="s">
        <v>1</v>
      </c>
      <c r="Z169" s="30"/>
      <c r="AA169" s="30"/>
      <c r="AB169" s="30"/>
      <c r="AC169" s="30"/>
      <c r="AD169" s="30"/>
      <c r="AE169" s="30"/>
      <c r="AR169" s="220" t="s">
        <v>281</v>
      </c>
      <c r="AT169" s="220" t="s">
        <v>219</v>
      </c>
      <c r="AU169" s="220" t="s">
        <v>86</v>
      </c>
      <c r="AY169" s="14" t="s">
        <v>218</v>
      </c>
      <c r="BE169" s="221">
        <f>IF(O169="základní",K169,0)</f>
        <v>0</v>
      </c>
      <c r="BF169" s="221">
        <f>IF(O169="snížená",K169,0)</f>
        <v>0</v>
      </c>
      <c r="BG169" s="221">
        <f>IF(O169="zákl. přenesená",K169,0)</f>
        <v>0</v>
      </c>
      <c r="BH169" s="221">
        <f>IF(O169="sníž. přenesená",K169,0)</f>
        <v>0</v>
      </c>
      <c r="BI169" s="221">
        <f>IF(O169="nulová",K169,0)</f>
        <v>0</v>
      </c>
      <c r="BJ169" s="14" t="s">
        <v>86</v>
      </c>
      <c r="BK169" s="221">
        <f>ROUND(P169*H169,2)</f>
        <v>0</v>
      </c>
      <c r="BL169" s="14" t="s">
        <v>281</v>
      </c>
      <c r="BM169" s="220" t="s">
        <v>995</v>
      </c>
    </row>
    <row r="170" spans="1:65" s="2" customFormat="1" ht="48.75">
      <c r="A170" s="30"/>
      <c r="B170" s="31"/>
      <c r="C170" s="32"/>
      <c r="D170" s="222" t="s">
        <v>226</v>
      </c>
      <c r="E170" s="32"/>
      <c r="F170" s="223" t="s">
        <v>553</v>
      </c>
      <c r="G170" s="32"/>
      <c r="H170" s="32"/>
      <c r="I170" s="120"/>
      <c r="J170" s="120"/>
      <c r="K170" s="32"/>
      <c r="L170" s="32"/>
      <c r="M170" s="35"/>
      <c r="N170" s="224"/>
      <c r="O170" s="225"/>
      <c r="P170" s="66"/>
      <c r="Q170" s="66"/>
      <c r="R170" s="66"/>
      <c r="S170" s="66"/>
      <c r="T170" s="66"/>
      <c r="U170" s="66"/>
      <c r="V170" s="66"/>
      <c r="W170" s="66"/>
      <c r="X170" s="66"/>
      <c r="Y170" s="67"/>
      <c r="Z170" s="30"/>
      <c r="AA170" s="30"/>
      <c r="AB170" s="30"/>
      <c r="AC170" s="30"/>
      <c r="AD170" s="30"/>
      <c r="AE170" s="30"/>
      <c r="AT170" s="14" t="s">
        <v>226</v>
      </c>
      <c r="AU170" s="14" t="s">
        <v>86</v>
      </c>
    </row>
    <row r="171" spans="1:65" s="2" customFormat="1" ht="21.75" customHeight="1">
      <c r="A171" s="30"/>
      <c r="B171" s="31"/>
      <c r="C171" s="208" t="s">
        <v>8</v>
      </c>
      <c r="D171" s="208" t="s">
        <v>219</v>
      </c>
      <c r="E171" s="209" t="s">
        <v>555</v>
      </c>
      <c r="F171" s="210" t="s">
        <v>556</v>
      </c>
      <c r="G171" s="211" t="s">
        <v>518</v>
      </c>
      <c r="H171" s="212">
        <v>2</v>
      </c>
      <c r="I171" s="213"/>
      <c r="J171" s="213"/>
      <c r="K171" s="214">
        <f>ROUND(P171*H171,2)</f>
        <v>0</v>
      </c>
      <c r="L171" s="210" t="s">
        <v>223</v>
      </c>
      <c r="M171" s="35"/>
      <c r="N171" s="215" t="s">
        <v>1</v>
      </c>
      <c r="O171" s="216" t="s">
        <v>41</v>
      </c>
      <c r="P171" s="217">
        <f>I171+J171</f>
        <v>0</v>
      </c>
      <c r="Q171" s="217">
        <f>ROUND(I171*H171,2)</f>
        <v>0</v>
      </c>
      <c r="R171" s="217">
        <f>ROUND(J171*H171,2)</f>
        <v>0</v>
      </c>
      <c r="S171" s="66"/>
      <c r="T171" s="218">
        <f>S171*H171</f>
        <v>0</v>
      </c>
      <c r="U171" s="218">
        <v>0</v>
      </c>
      <c r="V171" s="218">
        <f>U171*H171</f>
        <v>0</v>
      </c>
      <c r="W171" s="218">
        <v>0</v>
      </c>
      <c r="X171" s="218">
        <f>W171*H171</f>
        <v>0</v>
      </c>
      <c r="Y171" s="219" t="s">
        <v>1</v>
      </c>
      <c r="Z171" s="30"/>
      <c r="AA171" s="30"/>
      <c r="AB171" s="30"/>
      <c r="AC171" s="30"/>
      <c r="AD171" s="30"/>
      <c r="AE171" s="30"/>
      <c r="AR171" s="220" t="s">
        <v>281</v>
      </c>
      <c r="AT171" s="220" t="s">
        <v>219</v>
      </c>
      <c r="AU171" s="220" t="s">
        <v>86</v>
      </c>
      <c r="AY171" s="14" t="s">
        <v>218</v>
      </c>
      <c r="BE171" s="221">
        <f>IF(O171="základní",K171,0)</f>
        <v>0</v>
      </c>
      <c r="BF171" s="221">
        <f>IF(O171="snížená",K171,0)</f>
        <v>0</v>
      </c>
      <c r="BG171" s="221">
        <f>IF(O171="zákl. přenesená",K171,0)</f>
        <v>0</v>
      </c>
      <c r="BH171" s="221">
        <f>IF(O171="sníž. přenesená",K171,0)</f>
        <v>0</v>
      </c>
      <c r="BI171" s="221">
        <f>IF(O171="nulová",K171,0)</f>
        <v>0</v>
      </c>
      <c r="BJ171" s="14" t="s">
        <v>86</v>
      </c>
      <c r="BK171" s="221">
        <f>ROUND(P171*H171,2)</f>
        <v>0</v>
      </c>
      <c r="BL171" s="14" t="s">
        <v>281</v>
      </c>
      <c r="BM171" s="220" t="s">
        <v>996</v>
      </c>
    </row>
    <row r="172" spans="1:65" s="2" customFormat="1" ht="19.5">
      <c r="A172" s="30"/>
      <c r="B172" s="31"/>
      <c r="C172" s="32"/>
      <c r="D172" s="222" t="s">
        <v>226</v>
      </c>
      <c r="E172" s="32"/>
      <c r="F172" s="223" t="s">
        <v>558</v>
      </c>
      <c r="G172" s="32"/>
      <c r="H172" s="32"/>
      <c r="I172" s="120"/>
      <c r="J172" s="120"/>
      <c r="K172" s="32"/>
      <c r="L172" s="32"/>
      <c r="M172" s="35"/>
      <c r="N172" s="224"/>
      <c r="O172" s="225"/>
      <c r="P172" s="66"/>
      <c r="Q172" s="66"/>
      <c r="R172" s="66"/>
      <c r="S172" s="66"/>
      <c r="T172" s="66"/>
      <c r="U172" s="66"/>
      <c r="V172" s="66"/>
      <c r="W172" s="66"/>
      <c r="X172" s="66"/>
      <c r="Y172" s="67"/>
      <c r="Z172" s="30"/>
      <c r="AA172" s="30"/>
      <c r="AB172" s="30"/>
      <c r="AC172" s="30"/>
      <c r="AD172" s="30"/>
      <c r="AE172" s="30"/>
      <c r="AT172" s="14" t="s">
        <v>226</v>
      </c>
      <c r="AU172" s="14" t="s">
        <v>86</v>
      </c>
    </row>
    <row r="173" spans="1:65" s="2" customFormat="1" ht="21.75" customHeight="1">
      <c r="A173" s="30"/>
      <c r="B173" s="31"/>
      <c r="C173" s="208" t="s">
        <v>549</v>
      </c>
      <c r="D173" s="208" t="s">
        <v>219</v>
      </c>
      <c r="E173" s="209" t="s">
        <v>560</v>
      </c>
      <c r="F173" s="210" t="s">
        <v>561</v>
      </c>
      <c r="G173" s="211" t="s">
        <v>518</v>
      </c>
      <c r="H173" s="212">
        <v>2</v>
      </c>
      <c r="I173" s="213"/>
      <c r="J173" s="213"/>
      <c r="K173" s="214">
        <f>ROUND(P173*H173,2)</f>
        <v>0</v>
      </c>
      <c r="L173" s="210" t="s">
        <v>223</v>
      </c>
      <c r="M173" s="35"/>
      <c r="N173" s="215" t="s">
        <v>1</v>
      </c>
      <c r="O173" s="216" t="s">
        <v>41</v>
      </c>
      <c r="P173" s="217">
        <f>I173+J173</f>
        <v>0</v>
      </c>
      <c r="Q173" s="217">
        <f>ROUND(I173*H173,2)</f>
        <v>0</v>
      </c>
      <c r="R173" s="217">
        <f>ROUND(J173*H173,2)</f>
        <v>0</v>
      </c>
      <c r="S173" s="66"/>
      <c r="T173" s="218">
        <f>S173*H173</f>
        <v>0</v>
      </c>
      <c r="U173" s="218">
        <v>0</v>
      </c>
      <c r="V173" s="218">
        <f>U173*H173</f>
        <v>0</v>
      </c>
      <c r="W173" s="218">
        <v>0</v>
      </c>
      <c r="X173" s="218">
        <f>W173*H173</f>
        <v>0</v>
      </c>
      <c r="Y173" s="219" t="s">
        <v>1</v>
      </c>
      <c r="Z173" s="30"/>
      <c r="AA173" s="30"/>
      <c r="AB173" s="30"/>
      <c r="AC173" s="30"/>
      <c r="AD173" s="30"/>
      <c r="AE173" s="30"/>
      <c r="AR173" s="220" t="s">
        <v>281</v>
      </c>
      <c r="AT173" s="220" t="s">
        <v>219</v>
      </c>
      <c r="AU173" s="220" t="s">
        <v>86</v>
      </c>
      <c r="AY173" s="14" t="s">
        <v>218</v>
      </c>
      <c r="BE173" s="221">
        <f>IF(O173="základní",K173,0)</f>
        <v>0</v>
      </c>
      <c r="BF173" s="221">
        <f>IF(O173="snížená",K173,0)</f>
        <v>0</v>
      </c>
      <c r="BG173" s="221">
        <f>IF(O173="zákl. přenesená",K173,0)</f>
        <v>0</v>
      </c>
      <c r="BH173" s="221">
        <f>IF(O173="sníž. přenesená",K173,0)</f>
        <v>0</v>
      </c>
      <c r="BI173" s="221">
        <f>IF(O173="nulová",K173,0)</f>
        <v>0</v>
      </c>
      <c r="BJ173" s="14" t="s">
        <v>86</v>
      </c>
      <c r="BK173" s="221">
        <f>ROUND(P173*H173,2)</f>
        <v>0</v>
      </c>
      <c r="BL173" s="14" t="s">
        <v>281</v>
      </c>
      <c r="BM173" s="220" t="s">
        <v>997</v>
      </c>
    </row>
    <row r="174" spans="1:65" s="2" customFormat="1" ht="29.25">
      <c r="A174" s="30"/>
      <c r="B174" s="31"/>
      <c r="C174" s="32"/>
      <c r="D174" s="222" t="s">
        <v>226</v>
      </c>
      <c r="E174" s="32"/>
      <c r="F174" s="223" t="s">
        <v>563</v>
      </c>
      <c r="G174" s="32"/>
      <c r="H174" s="32"/>
      <c r="I174" s="120"/>
      <c r="J174" s="120"/>
      <c r="K174" s="32"/>
      <c r="L174" s="32"/>
      <c r="M174" s="35"/>
      <c r="N174" s="224"/>
      <c r="O174" s="225"/>
      <c r="P174" s="66"/>
      <c r="Q174" s="66"/>
      <c r="R174" s="66"/>
      <c r="S174" s="66"/>
      <c r="T174" s="66"/>
      <c r="U174" s="66"/>
      <c r="V174" s="66"/>
      <c r="W174" s="66"/>
      <c r="X174" s="66"/>
      <c r="Y174" s="67"/>
      <c r="Z174" s="30"/>
      <c r="AA174" s="30"/>
      <c r="AB174" s="30"/>
      <c r="AC174" s="30"/>
      <c r="AD174" s="30"/>
      <c r="AE174" s="30"/>
      <c r="AT174" s="14" t="s">
        <v>226</v>
      </c>
      <c r="AU174" s="14" t="s">
        <v>86</v>
      </c>
    </row>
    <row r="175" spans="1:65" s="2" customFormat="1" ht="55.5" customHeight="1">
      <c r="A175" s="30"/>
      <c r="B175" s="31"/>
      <c r="C175" s="208" t="s">
        <v>554</v>
      </c>
      <c r="D175" s="208" t="s">
        <v>219</v>
      </c>
      <c r="E175" s="209" t="s">
        <v>998</v>
      </c>
      <c r="F175" s="210" t="s">
        <v>999</v>
      </c>
      <c r="G175" s="211" t="s">
        <v>222</v>
      </c>
      <c r="H175" s="212">
        <v>2</v>
      </c>
      <c r="I175" s="213"/>
      <c r="J175" s="213"/>
      <c r="K175" s="214">
        <f>ROUND(P175*H175,2)</f>
        <v>0</v>
      </c>
      <c r="L175" s="210" t="s">
        <v>223</v>
      </c>
      <c r="M175" s="35"/>
      <c r="N175" s="215" t="s">
        <v>1</v>
      </c>
      <c r="O175" s="216" t="s">
        <v>41</v>
      </c>
      <c r="P175" s="217">
        <f>I175+J175</f>
        <v>0</v>
      </c>
      <c r="Q175" s="217">
        <f>ROUND(I175*H175,2)</f>
        <v>0</v>
      </c>
      <c r="R175" s="217">
        <f>ROUND(J175*H175,2)</f>
        <v>0</v>
      </c>
      <c r="S175" s="66"/>
      <c r="T175" s="218">
        <f>S175*H175</f>
        <v>0</v>
      </c>
      <c r="U175" s="218">
        <v>0</v>
      </c>
      <c r="V175" s="218">
        <f>U175*H175</f>
        <v>0</v>
      </c>
      <c r="W175" s="218">
        <v>0</v>
      </c>
      <c r="X175" s="218">
        <f>W175*H175</f>
        <v>0</v>
      </c>
      <c r="Y175" s="219" t="s">
        <v>1</v>
      </c>
      <c r="Z175" s="30"/>
      <c r="AA175" s="30"/>
      <c r="AB175" s="30"/>
      <c r="AC175" s="30"/>
      <c r="AD175" s="30"/>
      <c r="AE175" s="30"/>
      <c r="AR175" s="220" t="s">
        <v>281</v>
      </c>
      <c r="AT175" s="220" t="s">
        <v>219</v>
      </c>
      <c r="AU175" s="220" t="s">
        <v>86</v>
      </c>
      <c r="AY175" s="14" t="s">
        <v>218</v>
      </c>
      <c r="BE175" s="221">
        <f>IF(O175="základní",K175,0)</f>
        <v>0</v>
      </c>
      <c r="BF175" s="221">
        <f>IF(O175="snížená",K175,0)</f>
        <v>0</v>
      </c>
      <c r="BG175" s="221">
        <f>IF(O175="zákl. přenesená",K175,0)</f>
        <v>0</v>
      </c>
      <c r="BH175" s="221">
        <f>IF(O175="sníž. přenesená",K175,0)</f>
        <v>0</v>
      </c>
      <c r="BI175" s="221">
        <f>IF(O175="nulová",K175,0)</f>
        <v>0</v>
      </c>
      <c r="BJ175" s="14" t="s">
        <v>86</v>
      </c>
      <c r="BK175" s="221">
        <f>ROUND(P175*H175,2)</f>
        <v>0</v>
      </c>
      <c r="BL175" s="14" t="s">
        <v>281</v>
      </c>
      <c r="BM175" s="220" t="s">
        <v>1000</v>
      </c>
    </row>
    <row r="176" spans="1:65" s="2" customFormat="1" ht="136.5">
      <c r="A176" s="30"/>
      <c r="B176" s="31"/>
      <c r="C176" s="32"/>
      <c r="D176" s="222" t="s">
        <v>226</v>
      </c>
      <c r="E176" s="32"/>
      <c r="F176" s="223" t="s">
        <v>1001</v>
      </c>
      <c r="G176" s="32"/>
      <c r="H176" s="32"/>
      <c r="I176" s="120"/>
      <c r="J176" s="120"/>
      <c r="K176" s="32"/>
      <c r="L176" s="32"/>
      <c r="M176" s="35"/>
      <c r="N176" s="224"/>
      <c r="O176" s="225"/>
      <c r="P176" s="66"/>
      <c r="Q176" s="66"/>
      <c r="R176" s="66"/>
      <c r="S176" s="66"/>
      <c r="T176" s="66"/>
      <c r="U176" s="66"/>
      <c r="V176" s="66"/>
      <c r="W176" s="66"/>
      <c r="X176" s="66"/>
      <c r="Y176" s="67"/>
      <c r="Z176" s="30"/>
      <c r="AA176" s="30"/>
      <c r="AB176" s="30"/>
      <c r="AC176" s="30"/>
      <c r="AD176" s="30"/>
      <c r="AE176" s="30"/>
      <c r="AT176" s="14" t="s">
        <v>226</v>
      </c>
      <c r="AU176" s="14" t="s">
        <v>86</v>
      </c>
    </row>
    <row r="177" spans="1:65" s="2" customFormat="1" ht="19.5">
      <c r="A177" s="30"/>
      <c r="B177" s="31"/>
      <c r="C177" s="32"/>
      <c r="D177" s="222" t="s">
        <v>237</v>
      </c>
      <c r="E177" s="32"/>
      <c r="F177" s="236" t="s">
        <v>569</v>
      </c>
      <c r="G177" s="32"/>
      <c r="H177" s="32"/>
      <c r="I177" s="120"/>
      <c r="J177" s="120"/>
      <c r="K177" s="32"/>
      <c r="L177" s="32"/>
      <c r="M177" s="35"/>
      <c r="N177" s="224"/>
      <c r="O177" s="225"/>
      <c r="P177" s="66"/>
      <c r="Q177" s="66"/>
      <c r="R177" s="66"/>
      <c r="S177" s="66"/>
      <c r="T177" s="66"/>
      <c r="U177" s="66"/>
      <c r="V177" s="66"/>
      <c r="W177" s="66"/>
      <c r="X177" s="66"/>
      <c r="Y177" s="67"/>
      <c r="Z177" s="30"/>
      <c r="AA177" s="30"/>
      <c r="AB177" s="30"/>
      <c r="AC177" s="30"/>
      <c r="AD177" s="30"/>
      <c r="AE177" s="30"/>
      <c r="AT177" s="14" t="s">
        <v>237</v>
      </c>
      <c r="AU177" s="14" t="s">
        <v>86</v>
      </c>
    </row>
    <row r="178" spans="1:65" s="2" customFormat="1" ht="21.75" customHeight="1">
      <c r="A178" s="30"/>
      <c r="B178" s="31"/>
      <c r="C178" s="208" t="s">
        <v>559</v>
      </c>
      <c r="D178" s="208" t="s">
        <v>219</v>
      </c>
      <c r="E178" s="209" t="s">
        <v>577</v>
      </c>
      <c r="F178" s="210" t="s">
        <v>578</v>
      </c>
      <c r="G178" s="211" t="s">
        <v>573</v>
      </c>
      <c r="H178" s="212">
        <v>1</v>
      </c>
      <c r="I178" s="213"/>
      <c r="J178" s="213"/>
      <c r="K178" s="214">
        <f>ROUND(P178*H178,2)</f>
        <v>0</v>
      </c>
      <c r="L178" s="210" t="s">
        <v>223</v>
      </c>
      <c r="M178" s="35"/>
      <c r="N178" s="215" t="s">
        <v>1</v>
      </c>
      <c r="O178" s="216" t="s">
        <v>41</v>
      </c>
      <c r="P178" s="217">
        <f>I178+J178</f>
        <v>0</v>
      </c>
      <c r="Q178" s="217">
        <f>ROUND(I178*H178,2)</f>
        <v>0</v>
      </c>
      <c r="R178" s="217">
        <f>ROUND(J178*H178,2)</f>
        <v>0</v>
      </c>
      <c r="S178" s="66"/>
      <c r="T178" s="218">
        <f>S178*H178</f>
        <v>0</v>
      </c>
      <c r="U178" s="218">
        <v>0</v>
      </c>
      <c r="V178" s="218">
        <f>U178*H178</f>
        <v>0</v>
      </c>
      <c r="W178" s="218">
        <v>0</v>
      </c>
      <c r="X178" s="218">
        <f>W178*H178</f>
        <v>0</v>
      </c>
      <c r="Y178" s="219" t="s">
        <v>1</v>
      </c>
      <c r="Z178" s="30"/>
      <c r="AA178" s="30"/>
      <c r="AB178" s="30"/>
      <c r="AC178" s="30"/>
      <c r="AD178" s="30"/>
      <c r="AE178" s="30"/>
      <c r="AR178" s="220" t="s">
        <v>281</v>
      </c>
      <c r="AT178" s="220" t="s">
        <v>219</v>
      </c>
      <c r="AU178" s="220" t="s">
        <v>86</v>
      </c>
      <c r="AY178" s="14" t="s">
        <v>218</v>
      </c>
      <c r="BE178" s="221">
        <f>IF(O178="základní",K178,0)</f>
        <v>0</v>
      </c>
      <c r="BF178" s="221">
        <f>IF(O178="snížená",K178,0)</f>
        <v>0</v>
      </c>
      <c r="BG178" s="221">
        <f>IF(O178="zákl. přenesená",K178,0)</f>
        <v>0</v>
      </c>
      <c r="BH178" s="221">
        <f>IF(O178="sníž. přenesená",K178,0)</f>
        <v>0</v>
      </c>
      <c r="BI178" s="221">
        <f>IF(O178="nulová",K178,0)</f>
        <v>0</v>
      </c>
      <c r="BJ178" s="14" t="s">
        <v>86</v>
      </c>
      <c r="BK178" s="221">
        <f>ROUND(P178*H178,2)</f>
        <v>0</v>
      </c>
      <c r="BL178" s="14" t="s">
        <v>281</v>
      </c>
      <c r="BM178" s="220" t="s">
        <v>1002</v>
      </c>
    </row>
    <row r="179" spans="1:65" s="2" customFormat="1" ht="48.75">
      <c r="A179" s="30"/>
      <c r="B179" s="31"/>
      <c r="C179" s="32"/>
      <c r="D179" s="222" t="s">
        <v>226</v>
      </c>
      <c r="E179" s="32"/>
      <c r="F179" s="223" t="s">
        <v>580</v>
      </c>
      <c r="G179" s="32"/>
      <c r="H179" s="32"/>
      <c r="I179" s="120"/>
      <c r="J179" s="120"/>
      <c r="K179" s="32"/>
      <c r="L179" s="32"/>
      <c r="M179" s="35"/>
      <c r="N179" s="239"/>
      <c r="O179" s="240"/>
      <c r="P179" s="241"/>
      <c r="Q179" s="241"/>
      <c r="R179" s="241"/>
      <c r="S179" s="241"/>
      <c r="T179" s="241"/>
      <c r="U179" s="241"/>
      <c r="V179" s="241"/>
      <c r="W179" s="241"/>
      <c r="X179" s="241"/>
      <c r="Y179" s="242"/>
      <c r="Z179" s="30"/>
      <c r="AA179" s="30"/>
      <c r="AB179" s="30"/>
      <c r="AC179" s="30"/>
      <c r="AD179" s="30"/>
      <c r="AE179" s="30"/>
      <c r="AT179" s="14" t="s">
        <v>226</v>
      </c>
      <c r="AU179" s="14" t="s">
        <v>86</v>
      </c>
    </row>
    <row r="180" spans="1:65" s="2" customFormat="1" ht="6.95" customHeight="1">
      <c r="A180" s="30"/>
      <c r="B180" s="50"/>
      <c r="C180" s="51"/>
      <c r="D180" s="51"/>
      <c r="E180" s="51"/>
      <c r="F180" s="51"/>
      <c r="G180" s="51"/>
      <c r="H180" s="51"/>
      <c r="I180" s="157"/>
      <c r="J180" s="157"/>
      <c r="K180" s="51"/>
      <c r="L180" s="51"/>
      <c r="M180" s="35"/>
      <c r="N180" s="30"/>
      <c r="P180" s="30"/>
      <c r="Q180" s="30"/>
      <c r="R180" s="30"/>
      <c r="S180" s="30"/>
      <c r="T180" s="30"/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</row>
  </sheetData>
  <sheetProtection algorithmName="SHA-512" hashValue="Csrk4vGCULRAP9ghTV9BtZjzWpvPHM08/KFMsxV9qtnDfc8xDk378FO/4eTGBqj9RCf8eXspExhtstP0tQ4EcQ==" saltValue="cQaHvZVhQWTH408oedqK0e3gSPt7c5BAD2Ow7GNRETUVbzrApYsoP4hWiNWnfZVNL4HpJnWt2WZEx+PM0jR2Eg==" spinCount="100000" sheet="1" objects="1" scenarios="1" formatColumns="0" formatRows="0" autoFilter="0"/>
  <autoFilter ref="C122:L179"/>
  <mergeCells count="12">
    <mergeCell ref="E115:H115"/>
    <mergeCell ref="M2:Z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0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13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3"/>
      <c r="J2" s="113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T2" s="14" t="s">
        <v>173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6"/>
      <c r="J3" s="116"/>
      <c r="K3" s="115"/>
      <c r="L3" s="115"/>
      <c r="M3" s="17"/>
      <c r="AT3" s="14" t="s">
        <v>88</v>
      </c>
    </row>
    <row r="4" spans="1:46" s="1" customFormat="1" ht="24.95" customHeight="1">
      <c r="B4" s="17"/>
      <c r="D4" s="117" t="s">
        <v>180</v>
      </c>
      <c r="I4" s="113"/>
      <c r="J4" s="113"/>
      <c r="M4" s="17"/>
      <c r="N4" s="118" t="s">
        <v>11</v>
      </c>
      <c r="AT4" s="14" t="s">
        <v>4</v>
      </c>
    </row>
    <row r="5" spans="1:46" s="1" customFormat="1" ht="6.95" customHeight="1">
      <c r="B5" s="17"/>
      <c r="I5" s="113"/>
      <c r="J5" s="113"/>
      <c r="M5" s="17"/>
    </row>
    <row r="6" spans="1:46" s="1" customFormat="1" ht="12" customHeight="1">
      <c r="B6" s="17"/>
      <c r="D6" s="119" t="s">
        <v>17</v>
      </c>
      <c r="I6" s="113"/>
      <c r="J6" s="113"/>
      <c r="M6" s="17"/>
    </row>
    <row r="7" spans="1:46" s="1" customFormat="1" ht="16.5" customHeight="1">
      <c r="B7" s="17"/>
      <c r="E7" s="289" t="str">
        <f>'Rekapitulace stavby'!K6</f>
        <v>Údržba, opravy a odstraňování závad u SEE 2020</v>
      </c>
      <c r="F7" s="290"/>
      <c r="G7" s="290"/>
      <c r="H7" s="290"/>
      <c r="I7" s="113"/>
      <c r="J7" s="113"/>
      <c r="M7" s="17"/>
    </row>
    <row r="8" spans="1:46" s="1" customFormat="1" ht="12" customHeight="1">
      <c r="B8" s="17"/>
      <c r="D8" s="119" t="s">
        <v>181</v>
      </c>
      <c r="I8" s="113"/>
      <c r="J8" s="113"/>
      <c r="M8" s="17"/>
    </row>
    <row r="9" spans="1:46" s="2" customFormat="1" ht="23.25" customHeight="1">
      <c r="A9" s="30"/>
      <c r="B9" s="35"/>
      <c r="C9" s="30"/>
      <c r="D9" s="30"/>
      <c r="E9" s="289" t="s">
        <v>932</v>
      </c>
      <c r="F9" s="292"/>
      <c r="G9" s="292"/>
      <c r="H9" s="292"/>
      <c r="I9" s="120"/>
      <c r="J9" s="120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19" t="s">
        <v>341</v>
      </c>
      <c r="E10" s="30"/>
      <c r="F10" s="30"/>
      <c r="G10" s="30"/>
      <c r="H10" s="30"/>
      <c r="I10" s="120"/>
      <c r="J10" s="120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5"/>
      <c r="C11" s="30"/>
      <c r="D11" s="30"/>
      <c r="E11" s="291" t="s">
        <v>1003</v>
      </c>
      <c r="F11" s="292"/>
      <c r="G11" s="292"/>
      <c r="H11" s="292"/>
      <c r="I11" s="120"/>
      <c r="J11" s="120"/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5"/>
      <c r="C12" s="30"/>
      <c r="D12" s="30"/>
      <c r="E12" s="30"/>
      <c r="F12" s="30"/>
      <c r="G12" s="30"/>
      <c r="H12" s="30"/>
      <c r="I12" s="120"/>
      <c r="J12" s="120"/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5"/>
      <c r="C13" s="30"/>
      <c r="D13" s="119" t="s">
        <v>19</v>
      </c>
      <c r="E13" s="30"/>
      <c r="F13" s="108" t="s">
        <v>1</v>
      </c>
      <c r="G13" s="30"/>
      <c r="H13" s="30"/>
      <c r="I13" s="121" t="s">
        <v>20</v>
      </c>
      <c r="J13" s="122" t="s">
        <v>1</v>
      </c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9" t="s">
        <v>21</v>
      </c>
      <c r="E14" s="30"/>
      <c r="F14" s="108" t="s">
        <v>22</v>
      </c>
      <c r="G14" s="30"/>
      <c r="H14" s="30"/>
      <c r="I14" s="121" t="s">
        <v>23</v>
      </c>
      <c r="J14" s="123">
        <f>'Rekapitulace stavby'!AN8</f>
        <v>0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5"/>
      <c r="C15" s="30"/>
      <c r="D15" s="30"/>
      <c r="E15" s="30"/>
      <c r="F15" s="30"/>
      <c r="G15" s="30"/>
      <c r="H15" s="30"/>
      <c r="I15" s="120"/>
      <c r="J15" s="120"/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5"/>
      <c r="C16" s="30"/>
      <c r="D16" s="119" t="s">
        <v>24</v>
      </c>
      <c r="E16" s="30"/>
      <c r="F16" s="30"/>
      <c r="G16" s="30"/>
      <c r="H16" s="30"/>
      <c r="I16" s="121" t="s">
        <v>25</v>
      </c>
      <c r="J16" s="122" t="str">
        <f>IF('Rekapitulace stavby'!AN10="","",'Rekapitulace stavby'!AN10)</f>
        <v>70994234</v>
      </c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5"/>
      <c r="C17" s="30"/>
      <c r="D17" s="30"/>
      <c r="E17" s="108" t="str">
        <f>IF('Rekapitulace stavby'!E11="","",'Rekapitulace stavby'!E11)</f>
        <v>Správa železnic, státní organizace</v>
      </c>
      <c r="F17" s="30"/>
      <c r="G17" s="30"/>
      <c r="H17" s="30"/>
      <c r="I17" s="121" t="s">
        <v>28</v>
      </c>
      <c r="J17" s="122" t="str">
        <f>IF('Rekapitulace stavby'!AN11="","",'Rekapitulace stavby'!AN11)</f>
        <v>CZ70994234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5"/>
      <c r="C18" s="30"/>
      <c r="D18" s="30"/>
      <c r="E18" s="30"/>
      <c r="F18" s="30"/>
      <c r="G18" s="30"/>
      <c r="H18" s="30"/>
      <c r="I18" s="120"/>
      <c r="J18" s="120"/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5"/>
      <c r="C19" s="30"/>
      <c r="D19" s="119" t="s">
        <v>30</v>
      </c>
      <c r="E19" s="30"/>
      <c r="F19" s="30"/>
      <c r="G19" s="30"/>
      <c r="H19" s="30"/>
      <c r="I19" s="121" t="s">
        <v>25</v>
      </c>
      <c r="J19" s="27" t="str">
        <f>'Rekapitulace stavby'!AN13</f>
        <v>Vyplň údaj</v>
      </c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5"/>
      <c r="C20" s="30"/>
      <c r="D20" s="30"/>
      <c r="E20" s="293" t="str">
        <f>'Rekapitulace stavby'!E14</f>
        <v>Vyplň údaj</v>
      </c>
      <c r="F20" s="294"/>
      <c r="G20" s="294"/>
      <c r="H20" s="294"/>
      <c r="I20" s="121" t="s">
        <v>28</v>
      </c>
      <c r="J20" s="27" t="str">
        <f>'Rekapitulace stavby'!AN14</f>
        <v>Vyplň údaj</v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5"/>
      <c r="C21" s="30"/>
      <c r="D21" s="30"/>
      <c r="E21" s="30"/>
      <c r="F21" s="30"/>
      <c r="G21" s="30"/>
      <c r="H21" s="30"/>
      <c r="I21" s="120"/>
      <c r="J21" s="120"/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5"/>
      <c r="C22" s="30"/>
      <c r="D22" s="119" t="s">
        <v>32</v>
      </c>
      <c r="E22" s="30"/>
      <c r="F22" s="30"/>
      <c r="G22" s="30"/>
      <c r="H22" s="30"/>
      <c r="I22" s="121" t="s">
        <v>25</v>
      </c>
      <c r="J22" s="122" t="str">
        <f>IF('Rekapitulace stavby'!AN16="","",'Rekapitulace stavby'!AN16)</f>
        <v/>
      </c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5"/>
      <c r="C23" s="30"/>
      <c r="D23" s="30"/>
      <c r="E23" s="108" t="str">
        <f>IF('Rekapitulace stavby'!E17="","",'Rekapitulace stavby'!E17)</f>
        <v xml:space="preserve"> </v>
      </c>
      <c r="F23" s="30"/>
      <c r="G23" s="30"/>
      <c r="H23" s="30"/>
      <c r="I23" s="121" t="s">
        <v>28</v>
      </c>
      <c r="J23" s="122" t="str">
        <f>IF('Rekapitulace stavby'!AN17="","",'Rekapitulace stavby'!AN17)</f>
        <v/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5"/>
      <c r="C24" s="30"/>
      <c r="D24" s="30"/>
      <c r="E24" s="30"/>
      <c r="F24" s="30"/>
      <c r="G24" s="30"/>
      <c r="H24" s="30"/>
      <c r="I24" s="120"/>
      <c r="J24" s="120"/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5"/>
      <c r="C25" s="30"/>
      <c r="D25" s="119" t="s">
        <v>34</v>
      </c>
      <c r="E25" s="30"/>
      <c r="F25" s="30"/>
      <c r="G25" s="30"/>
      <c r="H25" s="30"/>
      <c r="I25" s="121" t="s">
        <v>25</v>
      </c>
      <c r="J25" s="122" t="str">
        <f>IF('Rekapitulace stavby'!AN19="","",'Rekapitulace stavby'!AN19)</f>
        <v/>
      </c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5"/>
      <c r="C26" s="30"/>
      <c r="D26" s="30"/>
      <c r="E26" s="108" t="str">
        <f>IF('Rekapitulace stavby'!E20="","",'Rekapitulace stavby'!E20)</f>
        <v xml:space="preserve"> </v>
      </c>
      <c r="F26" s="30"/>
      <c r="G26" s="30"/>
      <c r="H26" s="30"/>
      <c r="I26" s="121" t="s">
        <v>28</v>
      </c>
      <c r="J26" s="122" t="str">
        <f>IF('Rekapitulace stavby'!AN20="","",'Rekapitulace stavby'!AN20)</f>
        <v/>
      </c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30"/>
      <c r="E27" s="30"/>
      <c r="F27" s="30"/>
      <c r="G27" s="30"/>
      <c r="H27" s="30"/>
      <c r="I27" s="120"/>
      <c r="J27" s="120"/>
      <c r="K27" s="30"/>
      <c r="L27" s="30"/>
      <c r="M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5"/>
      <c r="C28" s="30"/>
      <c r="D28" s="119" t="s">
        <v>35</v>
      </c>
      <c r="E28" s="30"/>
      <c r="F28" s="30"/>
      <c r="G28" s="30"/>
      <c r="H28" s="30"/>
      <c r="I28" s="120"/>
      <c r="J28" s="120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124"/>
      <c r="B29" s="125"/>
      <c r="C29" s="124"/>
      <c r="D29" s="124"/>
      <c r="E29" s="295" t="s">
        <v>1</v>
      </c>
      <c r="F29" s="295"/>
      <c r="G29" s="295"/>
      <c r="H29" s="295"/>
      <c r="I29" s="126"/>
      <c r="J29" s="126"/>
      <c r="K29" s="124"/>
      <c r="L29" s="124"/>
      <c r="M29" s="127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pans="1:31" s="2" customFormat="1" ht="6.95" customHeight="1">
      <c r="A30" s="30"/>
      <c r="B30" s="35"/>
      <c r="C30" s="30"/>
      <c r="D30" s="30"/>
      <c r="E30" s="30"/>
      <c r="F30" s="30"/>
      <c r="G30" s="30"/>
      <c r="H30" s="30"/>
      <c r="I30" s="120"/>
      <c r="J30" s="120"/>
      <c r="K30" s="30"/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28"/>
      <c r="E31" s="128"/>
      <c r="F31" s="128"/>
      <c r="G31" s="128"/>
      <c r="H31" s="128"/>
      <c r="I31" s="129"/>
      <c r="J31" s="129"/>
      <c r="K31" s="128"/>
      <c r="L31" s="128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2.75">
      <c r="A32" s="30"/>
      <c r="B32" s="35"/>
      <c r="C32" s="30"/>
      <c r="D32" s="30"/>
      <c r="E32" s="119" t="s">
        <v>183</v>
      </c>
      <c r="F32" s="30"/>
      <c r="G32" s="30"/>
      <c r="H32" s="30"/>
      <c r="I32" s="120"/>
      <c r="J32" s="120"/>
      <c r="K32" s="130">
        <f>I98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2.75">
      <c r="A33" s="30"/>
      <c r="B33" s="35"/>
      <c r="C33" s="30"/>
      <c r="D33" s="30"/>
      <c r="E33" s="119" t="s">
        <v>184</v>
      </c>
      <c r="F33" s="30"/>
      <c r="G33" s="30"/>
      <c r="H33" s="30"/>
      <c r="I33" s="120"/>
      <c r="J33" s="120"/>
      <c r="K33" s="130">
        <f>J98</f>
        <v>0</v>
      </c>
      <c r="L33" s="30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25.35" customHeight="1">
      <c r="A34" s="30"/>
      <c r="B34" s="35"/>
      <c r="C34" s="30"/>
      <c r="D34" s="131" t="s">
        <v>36</v>
      </c>
      <c r="E34" s="30"/>
      <c r="F34" s="30"/>
      <c r="G34" s="30"/>
      <c r="H34" s="30"/>
      <c r="I34" s="120"/>
      <c r="J34" s="120"/>
      <c r="K34" s="132">
        <f>ROUND(K123, 2)</f>
        <v>0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6.95" customHeight="1">
      <c r="A35" s="30"/>
      <c r="B35" s="35"/>
      <c r="C35" s="30"/>
      <c r="D35" s="128"/>
      <c r="E35" s="128"/>
      <c r="F35" s="128"/>
      <c r="G35" s="128"/>
      <c r="H35" s="128"/>
      <c r="I35" s="129"/>
      <c r="J35" s="129"/>
      <c r="K35" s="128"/>
      <c r="L35" s="128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30"/>
      <c r="F36" s="133" t="s">
        <v>38</v>
      </c>
      <c r="G36" s="30"/>
      <c r="H36" s="30"/>
      <c r="I36" s="134" t="s">
        <v>37</v>
      </c>
      <c r="J36" s="120"/>
      <c r="K36" s="133" t="s">
        <v>39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customHeight="1">
      <c r="A37" s="30"/>
      <c r="B37" s="35"/>
      <c r="C37" s="30"/>
      <c r="D37" s="135" t="s">
        <v>40</v>
      </c>
      <c r="E37" s="119" t="s">
        <v>41</v>
      </c>
      <c r="F37" s="130">
        <f>ROUND((SUM(BE123:BE179)),  2)</f>
        <v>0</v>
      </c>
      <c r="G37" s="30"/>
      <c r="H37" s="30"/>
      <c r="I37" s="136">
        <v>0.21</v>
      </c>
      <c r="J37" s="120"/>
      <c r="K37" s="130">
        <f>ROUND(((SUM(BE123:BE179))*I37),  2)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5"/>
      <c r="C38" s="30"/>
      <c r="D38" s="30"/>
      <c r="E38" s="119" t="s">
        <v>42</v>
      </c>
      <c r="F38" s="130">
        <f>ROUND((SUM(BF123:BF179)),  2)</f>
        <v>0</v>
      </c>
      <c r="G38" s="30"/>
      <c r="H38" s="30"/>
      <c r="I38" s="136">
        <v>0.15</v>
      </c>
      <c r="J38" s="120"/>
      <c r="K38" s="130">
        <f>ROUND(((SUM(BF123:BF179))*I38),  2)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9" t="s">
        <v>43</v>
      </c>
      <c r="F39" s="130">
        <f>ROUND((SUM(BG123:BG179)),  2)</f>
        <v>0</v>
      </c>
      <c r="G39" s="30"/>
      <c r="H39" s="30"/>
      <c r="I39" s="136">
        <v>0.21</v>
      </c>
      <c r="J39" s="120"/>
      <c r="K39" s="130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5"/>
      <c r="C40" s="30"/>
      <c r="D40" s="30"/>
      <c r="E40" s="119" t="s">
        <v>44</v>
      </c>
      <c r="F40" s="130">
        <f>ROUND((SUM(BH123:BH179)),  2)</f>
        <v>0</v>
      </c>
      <c r="G40" s="30"/>
      <c r="H40" s="30"/>
      <c r="I40" s="136">
        <v>0.15</v>
      </c>
      <c r="J40" s="120"/>
      <c r="K40" s="130">
        <f>0</f>
        <v>0</v>
      </c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14.45" hidden="1" customHeight="1">
      <c r="A41" s="30"/>
      <c r="B41" s="35"/>
      <c r="C41" s="30"/>
      <c r="D41" s="30"/>
      <c r="E41" s="119" t="s">
        <v>45</v>
      </c>
      <c r="F41" s="130">
        <f>ROUND((SUM(BI123:BI179)),  2)</f>
        <v>0</v>
      </c>
      <c r="G41" s="30"/>
      <c r="H41" s="30"/>
      <c r="I41" s="136">
        <v>0</v>
      </c>
      <c r="J41" s="120"/>
      <c r="K41" s="130">
        <f>0</f>
        <v>0</v>
      </c>
      <c r="L41" s="30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6.95" customHeight="1">
      <c r="A42" s="30"/>
      <c r="B42" s="35"/>
      <c r="C42" s="30"/>
      <c r="D42" s="30"/>
      <c r="E42" s="30"/>
      <c r="F42" s="30"/>
      <c r="G42" s="30"/>
      <c r="H42" s="30"/>
      <c r="I42" s="120"/>
      <c r="J42" s="120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2" customFormat="1" ht="25.35" customHeight="1">
      <c r="A43" s="30"/>
      <c r="B43" s="35"/>
      <c r="C43" s="137"/>
      <c r="D43" s="138" t="s">
        <v>46</v>
      </c>
      <c r="E43" s="139"/>
      <c r="F43" s="139"/>
      <c r="G43" s="140" t="s">
        <v>47</v>
      </c>
      <c r="H43" s="141" t="s">
        <v>48</v>
      </c>
      <c r="I43" s="142"/>
      <c r="J43" s="142"/>
      <c r="K43" s="143">
        <f>SUM(K34:K41)</f>
        <v>0</v>
      </c>
      <c r="L43" s="144"/>
      <c r="M43" s="47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2" customFormat="1" ht="14.45" customHeight="1">
      <c r="A44" s="30"/>
      <c r="B44" s="35"/>
      <c r="C44" s="30"/>
      <c r="D44" s="30"/>
      <c r="E44" s="30"/>
      <c r="F44" s="30"/>
      <c r="G44" s="30"/>
      <c r="H44" s="30"/>
      <c r="I44" s="120"/>
      <c r="J44" s="120"/>
      <c r="K44" s="30"/>
      <c r="L44" s="30"/>
      <c r="M44" s="47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1" customFormat="1" ht="14.45" customHeight="1">
      <c r="B45" s="17"/>
      <c r="I45" s="113"/>
      <c r="J45" s="113"/>
      <c r="M45" s="17"/>
    </row>
    <row r="46" spans="1:31" s="1" customFormat="1" ht="14.45" customHeight="1">
      <c r="B46" s="17"/>
      <c r="I46" s="113"/>
      <c r="J46" s="113"/>
      <c r="M46" s="17"/>
    </row>
    <row r="47" spans="1:31" s="1" customFormat="1" ht="14.45" customHeight="1">
      <c r="B47" s="17"/>
      <c r="I47" s="113"/>
      <c r="J47" s="113"/>
      <c r="M47" s="17"/>
    </row>
    <row r="48" spans="1:31" s="1" customFormat="1" ht="14.45" customHeight="1">
      <c r="B48" s="17"/>
      <c r="I48" s="113"/>
      <c r="J48" s="113"/>
      <c r="M48" s="17"/>
    </row>
    <row r="49" spans="1:31" s="1" customFormat="1" ht="14.45" customHeight="1">
      <c r="B49" s="17"/>
      <c r="I49" s="113"/>
      <c r="J49" s="113"/>
      <c r="M49" s="17"/>
    </row>
    <row r="50" spans="1:31" s="2" customFormat="1" ht="14.45" customHeight="1">
      <c r="B50" s="47"/>
      <c r="D50" s="145" t="s">
        <v>49</v>
      </c>
      <c r="E50" s="146"/>
      <c r="F50" s="146"/>
      <c r="G50" s="145" t="s">
        <v>50</v>
      </c>
      <c r="H50" s="146"/>
      <c r="I50" s="147"/>
      <c r="J50" s="147"/>
      <c r="K50" s="146"/>
      <c r="L50" s="146"/>
      <c r="M50" s="47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0"/>
      <c r="B61" s="35"/>
      <c r="C61" s="30"/>
      <c r="D61" s="148" t="s">
        <v>51</v>
      </c>
      <c r="E61" s="149"/>
      <c r="F61" s="150" t="s">
        <v>52</v>
      </c>
      <c r="G61" s="148" t="s">
        <v>51</v>
      </c>
      <c r="H61" s="149"/>
      <c r="I61" s="151"/>
      <c r="J61" s="152" t="s">
        <v>52</v>
      </c>
      <c r="K61" s="149"/>
      <c r="L61" s="149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0"/>
      <c r="B65" s="35"/>
      <c r="C65" s="30"/>
      <c r="D65" s="145" t="s">
        <v>53</v>
      </c>
      <c r="E65" s="153"/>
      <c r="F65" s="153"/>
      <c r="G65" s="145" t="s">
        <v>54</v>
      </c>
      <c r="H65" s="153"/>
      <c r="I65" s="154"/>
      <c r="J65" s="154"/>
      <c r="K65" s="153"/>
      <c r="L65" s="153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0"/>
      <c r="B76" s="35"/>
      <c r="C76" s="30"/>
      <c r="D76" s="148" t="s">
        <v>51</v>
      </c>
      <c r="E76" s="149"/>
      <c r="F76" s="150" t="s">
        <v>52</v>
      </c>
      <c r="G76" s="148" t="s">
        <v>51</v>
      </c>
      <c r="H76" s="149"/>
      <c r="I76" s="151"/>
      <c r="J76" s="152" t="s">
        <v>52</v>
      </c>
      <c r="K76" s="149"/>
      <c r="L76" s="149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55"/>
      <c r="C77" s="156"/>
      <c r="D77" s="156"/>
      <c r="E77" s="156"/>
      <c r="F77" s="156"/>
      <c r="G77" s="156"/>
      <c r="H77" s="156"/>
      <c r="I77" s="157"/>
      <c r="J77" s="157"/>
      <c r="K77" s="156"/>
      <c r="L77" s="156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158"/>
      <c r="C81" s="159"/>
      <c r="D81" s="159"/>
      <c r="E81" s="159"/>
      <c r="F81" s="159"/>
      <c r="G81" s="159"/>
      <c r="H81" s="159"/>
      <c r="I81" s="160"/>
      <c r="J81" s="160"/>
      <c r="K81" s="159"/>
      <c r="L81" s="159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0" t="s">
        <v>185</v>
      </c>
      <c r="D82" s="32"/>
      <c r="E82" s="32"/>
      <c r="F82" s="32"/>
      <c r="G82" s="32"/>
      <c r="H82" s="32"/>
      <c r="I82" s="120"/>
      <c r="J82" s="120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20"/>
      <c r="J83" s="120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6" t="s">
        <v>17</v>
      </c>
      <c r="D84" s="32"/>
      <c r="E84" s="32"/>
      <c r="F84" s="32"/>
      <c r="G84" s="32"/>
      <c r="H84" s="32"/>
      <c r="I84" s="120"/>
      <c r="J84" s="120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2"/>
      <c r="D85" s="32"/>
      <c r="E85" s="296" t="str">
        <f>E7</f>
        <v>Údržba, opravy a odstraňování závad u SEE 2020</v>
      </c>
      <c r="F85" s="297"/>
      <c r="G85" s="297"/>
      <c r="H85" s="297"/>
      <c r="I85" s="120"/>
      <c r="J85" s="120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18"/>
      <c r="C86" s="26" t="s">
        <v>181</v>
      </c>
      <c r="D86" s="19"/>
      <c r="E86" s="19"/>
      <c r="F86" s="19"/>
      <c r="G86" s="19"/>
      <c r="H86" s="19"/>
      <c r="I86" s="113"/>
      <c r="J86" s="113"/>
      <c r="K86" s="19"/>
      <c r="L86" s="19"/>
      <c r="M86" s="17"/>
    </row>
    <row r="87" spans="1:31" s="2" customFormat="1" ht="23.25" customHeight="1">
      <c r="A87" s="30"/>
      <c r="B87" s="31"/>
      <c r="C87" s="32"/>
      <c r="D87" s="32"/>
      <c r="E87" s="296" t="s">
        <v>932</v>
      </c>
      <c r="F87" s="298"/>
      <c r="G87" s="298"/>
      <c r="H87" s="298"/>
      <c r="I87" s="120"/>
      <c r="J87" s="120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6" t="s">
        <v>341</v>
      </c>
      <c r="D88" s="32"/>
      <c r="E88" s="32"/>
      <c r="F88" s="32"/>
      <c r="G88" s="32"/>
      <c r="H88" s="32"/>
      <c r="I88" s="120"/>
      <c r="J88" s="120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2"/>
      <c r="D89" s="32"/>
      <c r="E89" s="251" t="str">
        <f>E11</f>
        <v>PS09-2 - Orava záložního zdroje G2_G3 na TS7</v>
      </c>
      <c r="F89" s="298"/>
      <c r="G89" s="298"/>
      <c r="H89" s="298"/>
      <c r="I89" s="120"/>
      <c r="J89" s="120"/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20"/>
      <c r="J90" s="120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6" t="s">
        <v>21</v>
      </c>
      <c r="D91" s="32"/>
      <c r="E91" s="32"/>
      <c r="F91" s="24" t="str">
        <f>F14</f>
        <v>OŘ Olomouc</v>
      </c>
      <c r="G91" s="32"/>
      <c r="H91" s="32"/>
      <c r="I91" s="121" t="s">
        <v>23</v>
      </c>
      <c r="J91" s="123">
        <f>IF(J14="","",J14)</f>
        <v>0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2"/>
      <c r="D92" s="32"/>
      <c r="E92" s="32"/>
      <c r="F92" s="32"/>
      <c r="G92" s="32"/>
      <c r="H92" s="32"/>
      <c r="I92" s="120"/>
      <c r="J92" s="120"/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6" t="s">
        <v>24</v>
      </c>
      <c r="D93" s="32"/>
      <c r="E93" s="32"/>
      <c r="F93" s="24" t="str">
        <f>E17</f>
        <v>Správa železnic, státní organizace</v>
      </c>
      <c r="G93" s="32"/>
      <c r="H93" s="32"/>
      <c r="I93" s="121" t="s">
        <v>32</v>
      </c>
      <c r="J93" s="161" t="str">
        <f>E23</f>
        <v xml:space="preserve"> </v>
      </c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6" t="s">
        <v>30</v>
      </c>
      <c r="D94" s="32"/>
      <c r="E94" s="32"/>
      <c r="F94" s="24" t="str">
        <f>IF(E20="","",E20)</f>
        <v>Vyplň údaj</v>
      </c>
      <c r="G94" s="32"/>
      <c r="H94" s="32"/>
      <c r="I94" s="121" t="s">
        <v>34</v>
      </c>
      <c r="J94" s="161" t="str">
        <f>E26</f>
        <v xml:space="preserve"> </v>
      </c>
      <c r="K94" s="32"/>
      <c r="L94" s="32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20"/>
      <c r="J95" s="120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62" t="s">
        <v>186</v>
      </c>
      <c r="D96" s="163"/>
      <c r="E96" s="163"/>
      <c r="F96" s="163"/>
      <c r="G96" s="163"/>
      <c r="H96" s="163"/>
      <c r="I96" s="164" t="s">
        <v>187</v>
      </c>
      <c r="J96" s="164" t="s">
        <v>188</v>
      </c>
      <c r="K96" s="165" t="s">
        <v>189</v>
      </c>
      <c r="L96" s="163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2"/>
      <c r="D97" s="32"/>
      <c r="E97" s="32"/>
      <c r="F97" s="32"/>
      <c r="G97" s="32"/>
      <c r="H97" s="32"/>
      <c r="I97" s="120"/>
      <c r="J97" s="120"/>
      <c r="K97" s="32"/>
      <c r="L97" s="32"/>
      <c r="M97" s="47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66" t="s">
        <v>190</v>
      </c>
      <c r="D98" s="32"/>
      <c r="E98" s="32"/>
      <c r="F98" s="32"/>
      <c r="G98" s="32"/>
      <c r="H98" s="32"/>
      <c r="I98" s="167">
        <f t="shared" ref="I98:J100" si="0">Q123</f>
        <v>0</v>
      </c>
      <c r="J98" s="167">
        <f t="shared" si="0"/>
        <v>0</v>
      </c>
      <c r="K98" s="79">
        <f>K123</f>
        <v>0</v>
      </c>
      <c r="L98" s="32"/>
      <c r="M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4" t="s">
        <v>191</v>
      </c>
    </row>
    <row r="99" spans="1:47" s="9" customFormat="1" ht="24.95" customHeight="1">
      <c r="B99" s="168"/>
      <c r="C99" s="169"/>
      <c r="D99" s="170" t="s">
        <v>447</v>
      </c>
      <c r="E99" s="171"/>
      <c r="F99" s="171"/>
      <c r="G99" s="171"/>
      <c r="H99" s="171"/>
      <c r="I99" s="172">
        <f t="shared" si="0"/>
        <v>0</v>
      </c>
      <c r="J99" s="172">
        <f t="shared" si="0"/>
        <v>0</v>
      </c>
      <c r="K99" s="173">
        <f>K124</f>
        <v>0</v>
      </c>
      <c r="L99" s="169"/>
      <c r="M99" s="174"/>
    </row>
    <row r="100" spans="1:47" s="10" customFormat="1" ht="19.899999999999999" customHeight="1">
      <c r="B100" s="175"/>
      <c r="C100" s="102"/>
      <c r="D100" s="176" t="s">
        <v>448</v>
      </c>
      <c r="E100" s="177"/>
      <c r="F100" s="177"/>
      <c r="G100" s="177"/>
      <c r="H100" s="177"/>
      <c r="I100" s="178">
        <f t="shared" si="0"/>
        <v>0</v>
      </c>
      <c r="J100" s="178">
        <f t="shared" si="0"/>
        <v>0</v>
      </c>
      <c r="K100" s="179">
        <f>K125</f>
        <v>0</v>
      </c>
      <c r="L100" s="102"/>
      <c r="M100" s="180"/>
    </row>
    <row r="101" spans="1:47" s="9" customFormat="1" ht="24.95" customHeight="1">
      <c r="B101" s="168"/>
      <c r="C101" s="169"/>
      <c r="D101" s="170" t="s">
        <v>197</v>
      </c>
      <c r="E101" s="171"/>
      <c r="F101" s="171"/>
      <c r="G101" s="171"/>
      <c r="H101" s="171"/>
      <c r="I101" s="172">
        <f>Q160</f>
        <v>0</v>
      </c>
      <c r="J101" s="172">
        <f>R160</f>
        <v>0</v>
      </c>
      <c r="K101" s="173">
        <f>K160</f>
        <v>0</v>
      </c>
      <c r="L101" s="169"/>
      <c r="M101" s="174"/>
    </row>
    <row r="102" spans="1:47" s="2" customFormat="1" ht="21.75" customHeight="1">
      <c r="A102" s="30"/>
      <c r="B102" s="31"/>
      <c r="C102" s="32"/>
      <c r="D102" s="32"/>
      <c r="E102" s="32"/>
      <c r="F102" s="32"/>
      <c r="G102" s="32"/>
      <c r="H102" s="32"/>
      <c r="I102" s="120"/>
      <c r="J102" s="120"/>
      <c r="K102" s="32"/>
      <c r="L102" s="32"/>
      <c r="M102" s="47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47" s="2" customFormat="1" ht="6.95" customHeight="1">
      <c r="A103" s="30"/>
      <c r="B103" s="50"/>
      <c r="C103" s="51"/>
      <c r="D103" s="51"/>
      <c r="E103" s="51"/>
      <c r="F103" s="51"/>
      <c r="G103" s="51"/>
      <c r="H103" s="51"/>
      <c r="I103" s="157"/>
      <c r="J103" s="157"/>
      <c r="K103" s="51"/>
      <c r="L103" s="51"/>
      <c r="M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7" spans="1:47" s="2" customFormat="1" ht="6.95" customHeight="1">
      <c r="A107" s="30"/>
      <c r="B107" s="52"/>
      <c r="C107" s="53"/>
      <c r="D107" s="53"/>
      <c r="E107" s="53"/>
      <c r="F107" s="53"/>
      <c r="G107" s="53"/>
      <c r="H107" s="53"/>
      <c r="I107" s="160"/>
      <c r="J107" s="160"/>
      <c r="K107" s="53"/>
      <c r="L107" s="53"/>
      <c r="M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24.95" customHeight="1">
      <c r="A108" s="30"/>
      <c r="B108" s="31"/>
      <c r="C108" s="20" t="s">
        <v>198</v>
      </c>
      <c r="D108" s="32"/>
      <c r="E108" s="32"/>
      <c r="F108" s="32"/>
      <c r="G108" s="32"/>
      <c r="H108" s="32"/>
      <c r="I108" s="120"/>
      <c r="J108" s="120"/>
      <c r="K108" s="32"/>
      <c r="L108" s="32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6.95" customHeight="1">
      <c r="A109" s="30"/>
      <c r="B109" s="31"/>
      <c r="C109" s="32"/>
      <c r="D109" s="32"/>
      <c r="E109" s="32"/>
      <c r="F109" s="32"/>
      <c r="G109" s="32"/>
      <c r="H109" s="32"/>
      <c r="I109" s="120"/>
      <c r="J109" s="120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12" customHeight="1">
      <c r="A110" s="30"/>
      <c r="B110" s="31"/>
      <c r="C110" s="26" t="s">
        <v>17</v>
      </c>
      <c r="D110" s="32"/>
      <c r="E110" s="32"/>
      <c r="F110" s="32"/>
      <c r="G110" s="32"/>
      <c r="H110" s="32"/>
      <c r="I110" s="120"/>
      <c r="J110" s="120"/>
      <c r="K110" s="32"/>
      <c r="L110" s="32"/>
      <c r="M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2" customFormat="1" ht="16.5" customHeight="1">
      <c r="A111" s="30"/>
      <c r="B111" s="31"/>
      <c r="C111" s="32"/>
      <c r="D111" s="32"/>
      <c r="E111" s="296" t="str">
        <f>E7</f>
        <v>Údržba, opravy a odstraňování závad u SEE 2020</v>
      </c>
      <c r="F111" s="297"/>
      <c r="G111" s="297"/>
      <c r="H111" s="297"/>
      <c r="I111" s="120"/>
      <c r="J111" s="120"/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1" customFormat="1" ht="12" customHeight="1">
      <c r="B112" s="18"/>
      <c r="C112" s="26" t="s">
        <v>181</v>
      </c>
      <c r="D112" s="19"/>
      <c r="E112" s="19"/>
      <c r="F112" s="19"/>
      <c r="G112" s="19"/>
      <c r="H112" s="19"/>
      <c r="I112" s="113"/>
      <c r="J112" s="113"/>
      <c r="K112" s="19"/>
      <c r="L112" s="19"/>
      <c r="M112" s="17"/>
    </row>
    <row r="113" spans="1:65" s="2" customFormat="1" ht="23.25" customHeight="1">
      <c r="A113" s="30"/>
      <c r="B113" s="31"/>
      <c r="C113" s="32"/>
      <c r="D113" s="32"/>
      <c r="E113" s="296" t="s">
        <v>932</v>
      </c>
      <c r="F113" s="298"/>
      <c r="G113" s="298"/>
      <c r="H113" s="298"/>
      <c r="I113" s="120"/>
      <c r="J113" s="120"/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6" t="s">
        <v>341</v>
      </c>
      <c r="D114" s="32"/>
      <c r="E114" s="32"/>
      <c r="F114" s="32"/>
      <c r="G114" s="32"/>
      <c r="H114" s="32"/>
      <c r="I114" s="120"/>
      <c r="J114" s="120"/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6.5" customHeight="1">
      <c r="A115" s="30"/>
      <c r="B115" s="31"/>
      <c r="C115" s="32"/>
      <c r="D115" s="32"/>
      <c r="E115" s="251" t="str">
        <f>E11</f>
        <v>PS09-2 - Orava záložního zdroje G2_G3 na TS7</v>
      </c>
      <c r="F115" s="298"/>
      <c r="G115" s="298"/>
      <c r="H115" s="298"/>
      <c r="I115" s="120"/>
      <c r="J115" s="120"/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2"/>
      <c r="D116" s="32"/>
      <c r="E116" s="32"/>
      <c r="F116" s="32"/>
      <c r="G116" s="32"/>
      <c r="H116" s="32"/>
      <c r="I116" s="120"/>
      <c r="J116" s="120"/>
      <c r="K116" s="32"/>
      <c r="L116" s="32"/>
      <c r="M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2" customHeight="1">
      <c r="A117" s="30"/>
      <c r="B117" s="31"/>
      <c r="C117" s="26" t="s">
        <v>21</v>
      </c>
      <c r="D117" s="32"/>
      <c r="E117" s="32"/>
      <c r="F117" s="24" t="str">
        <f>F14</f>
        <v>OŘ Olomouc</v>
      </c>
      <c r="G117" s="32"/>
      <c r="H117" s="32"/>
      <c r="I117" s="121" t="s">
        <v>23</v>
      </c>
      <c r="J117" s="123">
        <f>IF(J14="","",J14)</f>
        <v>0</v>
      </c>
      <c r="K117" s="32"/>
      <c r="L117" s="32"/>
      <c r="M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6.95" customHeight="1">
      <c r="A118" s="30"/>
      <c r="B118" s="31"/>
      <c r="C118" s="32"/>
      <c r="D118" s="32"/>
      <c r="E118" s="32"/>
      <c r="F118" s="32"/>
      <c r="G118" s="32"/>
      <c r="H118" s="32"/>
      <c r="I118" s="120"/>
      <c r="J118" s="120"/>
      <c r="K118" s="32"/>
      <c r="L118" s="32"/>
      <c r="M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2" customHeight="1">
      <c r="A119" s="30"/>
      <c r="B119" s="31"/>
      <c r="C119" s="26" t="s">
        <v>24</v>
      </c>
      <c r="D119" s="32"/>
      <c r="E119" s="32"/>
      <c r="F119" s="24" t="str">
        <f>E17</f>
        <v>Správa železnic, státní organizace</v>
      </c>
      <c r="G119" s="32"/>
      <c r="H119" s="32"/>
      <c r="I119" s="121" t="s">
        <v>32</v>
      </c>
      <c r="J119" s="161" t="str">
        <f>E23</f>
        <v xml:space="preserve"> </v>
      </c>
      <c r="K119" s="32"/>
      <c r="L119" s="32"/>
      <c r="M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5.2" customHeight="1">
      <c r="A120" s="30"/>
      <c r="B120" s="31"/>
      <c r="C120" s="26" t="s">
        <v>30</v>
      </c>
      <c r="D120" s="32"/>
      <c r="E120" s="32"/>
      <c r="F120" s="24" t="str">
        <f>IF(E20="","",E20)</f>
        <v>Vyplň údaj</v>
      </c>
      <c r="G120" s="32"/>
      <c r="H120" s="32"/>
      <c r="I120" s="121" t="s">
        <v>34</v>
      </c>
      <c r="J120" s="161" t="str">
        <f>E26</f>
        <v xml:space="preserve"> </v>
      </c>
      <c r="K120" s="32"/>
      <c r="L120" s="32"/>
      <c r="M120" s="47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10.35" customHeight="1">
      <c r="A121" s="30"/>
      <c r="B121" s="31"/>
      <c r="C121" s="32"/>
      <c r="D121" s="32"/>
      <c r="E121" s="32"/>
      <c r="F121" s="32"/>
      <c r="G121" s="32"/>
      <c r="H121" s="32"/>
      <c r="I121" s="120"/>
      <c r="J121" s="120"/>
      <c r="K121" s="32"/>
      <c r="L121" s="32"/>
      <c r="M121" s="47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11" customFormat="1" ht="29.25" customHeight="1">
      <c r="A122" s="181"/>
      <c r="B122" s="182"/>
      <c r="C122" s="183" t="s">
        <v>199</v>
      </c>
      <c r="D122" s="184" t="s">
        <v>61</v>
      </c>
      <c r="E122" s="184" t="s">
        <v>57</v>
      </c>
      <c r="F122" s="184" t="s">
        <v>58</v>
      </c>
      <c r="G122" s="184" t="s">
        <v>200</v>
      </c>
      <c r="H122" s="184" t="s">
        <v>201</v>
      </c>
      <c r="I122" s="185" t="s">
        <v>202</v>
      </c>
      <c r="J122" s="185" t="s">
        <v>203</v>
      </c>
      <c r="K122" s="184" t="s">
        <v>189</v>
      </c>
      <c r="L122" s="186" t="s">
        <v>204</v>
      </c>
      <c r="M122" s="187"/>
      <c r="N122" s="70" t="s">
        <v>1</v>
      </c>
      <c r="O122" s="71" t="s">
        <v>40</v>
      </c>
      <c r="P122" s="71" t="s">
        <v>205</v>
      </c>
      <c r="Q122" s="71" t="s">
        <v>206</v>
      </c>
      <c r="R122" s="71" t="s">
        <v>207</v>
      </c>
      <c r="S122" s="71" t="s">
        <v>208</v>
      </c>
      <c r="T122" s="71" t="s">
        <v>209</v>
      </c>
      <c r="U122" s="71" t="s">
        <v>210</v>
      </c>
      <c r="V122" s="71" t="s">
        <v>211</v>
      </c>
      <c r="W122" s="71" t="s">
        <v>212</v>
      </c>
      <c r="X122" s="71" t="s">
        <v>213</v>
      </c>
      <c r="Y122" s="72" t="s">
        <v>214</v>
      </c>
      <c r="Z122" s="181"/>
      <c r="AA122" s="181"/>
      <c r="AB122" s="181"/>
      <c r="AC122" s="181"/>
      <c r="AD122" s="181"/>
      <c r="AE122" s="181"/>
    </row>
    <row r="123" spans="1:65" s="2" customFormat="1" ht="22.9" customHeight="1">
      <c r="A123" s="30"/>
      <c r="B123" s="31"/>
      <c r="C123" s="77" t="s">
        <v>215</v>
      </c>
      <c r="D123" s="32"/>
      <c r="E123" s="32"/>
      <c r="F123" s="32"/>
      <c r="G123" s="32"/>
      <c r="H123" s="32"/>
      <c r="I123" s="120"/>
      <c r="J123" s="120"/>
      <c r="K123" s="188">
        <f>BK123</f>
        <v>0</v>
      </c>
      <c r="L123" s="32"/>
      <c r="M123" s="35"/>
      <c r="N123" s="73"/>
      <c r="O123" s="189"/>
      <c r="P123" s="74"/>
      <c r="Q123" s="190">
        <f>Q124+Q160</f>
        <v>0</v>
      </c>
      <c r="R123" s="190">
        <f>R124+R160</f>
        <v>0</v>
      </c>
      <c r="S123" s="74"/>
      <c r="T123" s="191">
        <f>T124+T160</f>
        <v>0</v>
      </c>
      <c r="U123" s="74"/>
      <c r="V123" s="191">
        <f>V124+V160</f>
        <v>4.4000000000000003E-3</v>
      </c>
      <c r="W123" s="74"/>
      <c r="X123" s="191">
        <f>X124+X160</f>
        <v>0</v>
      </c>
      <c r="Y123" s="75"/>
      <c r="Z123" s="30"/>
      <c r="AA123" s="30"/>
      <c r="AB123" s="30"/>
      <c r="AC123" s="30"/>
      <c r="AD123" s="30"/>
      <c r="AE123" s="30"/>
      <c r="AT123" s="14" t="s">
        <v>77</v>
      </c>
      <c r="AU123" s="14" t="s">
        <v>191</v>
      </c>
      <c r="BK123" s="192">
        <f>BK124+BK160</f>
        <v>0</v>
      </c>
    </row>
    <row r="124" spans="1:65" s="12" customFormat="1" ht="25.9" customHeight="1">
      <c r="B124" s="193"/>
      <c r="C124" s="194"/>
      <c r="D124" s="195" t="s">
        <v>77</v>
      </c>
      <c r="E124" s="196" t="s">
        <v>475</v>
      </c>
      <c r="F124" s="196" t="s">
        <v>476</v>
      </c>
      <c r="G124" s="194"/>
      <c r="H124" s="194"/>
      <c r="I124" s="197"/>
      <c r="J124" s="197"/>
      <c r="K124" s="198">
        <f>BK124</f>
        <v>0</v>
      </c>
      <c r="L124" s="194"/>
      <c r="M124" s="199"/>
      <c r="N124" s="200"/>
      <c r="O124" s="201"/>
      <c r="P124" s="201"/>
      <c r="Q124" s="202">
        <f>Q125</f>
        <v>0</v>
      </c>
      <c r="R124" s="202">
        <f>R125</f>
        <v>0</v>
      </c>
      <c r="S124" s="201"/>
      <c r="T124" s="203">
        <f>T125</f>
        <v>0</v>
      </c>
      <c r="U124" s="201"/>
      <c r="V124" s="203">
        <f>V125</f>
        <v>4.4000000000000003E-3</v>
      </c>
      <c r="W124" s="201"/>
      <c r="X124" s="203">
        <f>X125</f>
        <v>0</v>
      </c>
      <c r="Y124" s="204"/>
      <c r="AR124" s="205" t="s">
        <v>88</v>
      </c>
      <c r="AT124" s="206" t="s">
        <v>77</v>
      </c>
      <c r="AU124" s="206" t="s">
        <v>78</v>
      </c>
      <c r="AY124" s="205" t="s">
        <v>218</v>
      </c>
      <c r="BK124" s="207">
        <f>BK125</f>
        <v>0</v>
      </c>
    </row>
    <row r="125" spans="1:65" s="12" customFormat="1" ht="22.9" customHeight="1">
      <c r="B125" s="193"/>
      <c r="C125" s="194"/>
      <c r="D125" s="195" t="s">
        <v>77</v>
      </c>
      <c r="E125" s="237" t="s">
        <v>477</v>
      </c>
      <c r="F125" s="237" t="s">
        <v>478</v>
      </c>
      <c r="G125" s="194"/>
      <c r="H125" s="194"/>
      <c r="I125" s="197"/>
      <c r="J125" s="197"/>
      <c r="K125" s="238">
        <f>BK125</f>
        <v>0</v>
      </c>
      <c r="L125" s="194"/>
      <c r="M125" s="199"/>
      <c r="N125" s="200"/>
      <c r="O125" s="201"/>
      <c r="P125" s="201"/>
      <c r="Q125" s="202">
        <f>SUM(Q126:Q159)</f>
        <v>0</v>
      </c>
      <c r="R125" s="202">
        <f>SUM(R126:R159)</f>
        <v>0</v>
      </c>
      <c r="S125" s="201"/>
      <c r="T125" s="203">
        <f>SUM(T126:T159)</f>
        <v>0</v>
      </c>
      <c r="U125" s="201"/>
      <c r="V125" s="203">
        <f>SUM(V126:V159)</f>
        <v>4.4000000000000003E-3</v>
      </c>
      <c r="W125" s="201"/>
      <c r="X125" s="203">
        <f>SUM(X126:X159)</f>
        <v>0</v>
      </c>
      <c r="Y125" s="204"/>
      <c r="AR125" s="205" t="s">
        <v>88</v>
      </c>
      <c r="AT125" s="206" t="s">
        <v>77</v>
      </c>
      <c r="AU125" s="206" t="s">
        <v>86</v>
      </c>
      <c r="AY125" s="205" t="s">
        <v>218</v>
      </c>
      <c r="BK125" s="207">
        <f>SUM(BK126:BK159)</f>
        <v>0</v>
      </c>
    </row>
    <row r="126" spans="1:65" s="2" customFormat="1" ht="33" customHeight="1">
      <c r="A126" s="30"/>
      <c r="B126" s="31"/>
      <c r="C126" s="226" t="s">
        <v>86</v>
      </c>
      <c r="D126" s="226" t="s">
        <v>232</v>
      </c>
      <c r="E126" s="227" t="s">
        <v>934</v>
      </c>
      <c r="F126" s="228" t="s">
        <v>935</v>
      </c>
      <c r="G126" s="229" t="s">
        <v>222</v>
      </c>
      <c r="H126" s="230">
        <v>1</v>
      </c>
      <c r="I126" s="231"/>
      <c r="J126" s="232"/>
      <c r="K126" s="233">
        <f>ROUND(P126*H126,2)</f>
        <v>0</v>
      </c>
      <c r="L126" s="228" t="s">
        <v>223</v>
      </c>
      <c r="M126" s="234"/>
      <c r="N126" s="235" t="s">
        <v>1</v>
      </c>
      <c r="O126" s="216" t="s">
        <v>41</v>
      </c>
      <c r="P126" s="217">
        <f>I126+J126</f>
        <v>0</v>
      </c>
      <c r="Q126" s="217">
        <f>ROUND(I126*H126,2)</f>
        <v>0</v>
      </c>
      <c r="R126" s="217">
        <f>ROUND(J126*H126,2)</f>
        <v>0</v>
      </c>
      <c r="S126" s="66"/>
      <c r="T126" s="218">
        <f>S126*H126</f>
        <v>0</v>
      </c>
      <c r="U126" s="218">
        <v>0</v>
      </c>
      <c r="V126" s="218">
        <f>U126*H126</f>
        <v>0</v>
      </c>
      <c r="W126" s="218">
        <v>0</v>
      </c>
      <c r="X126" s="218">
        <f>W126*H126</f>
        <v>0</v>
      </c>
      <c r="Y126" s="219" t="s">
        <v>1</v>
      </c>
      <c r="Z126" s="30"/>
      <c r="AA126" s="30"/>
      <c r="AB126" s="30"/>
      <c r="AC126" s="30"/>
      <c r="AD126" s="30"/>
      <c r="AE126" s="30"/>
      <c r="AR126" s="220" t="s">
        <v>531</v>
      </c>
      <c r="AT126" s="220" t="s">
        <v>232</v>
      </c>
      <c r="AU126" s="220" t="s">
        <v>88</v>
      </c>
      <c r="AY126" s="14" t="s">
        <v>218</v>
      </c>
      <c r="BE126" s="221">
        <f>IF(O126="základní",K126,0)</f>
        <v>0</v>
      </c>
      <c r="BF126" s="221">
        <f>IF(O126="snížená",K126,0)</f>
        <v>0</v>
      </c>
      <c r="BG126" s="221">
        <f>IF(O126="zákl. přenesená",K126,0)</f>
        <v>0</v>
      </c>
      <c r="BH126" s="221">
        <f>IF(O126="sníž. přenesená",K126,0)</f>
        <v>0</v>
      </c>
      <c r="BI126" s="221">
        <f>IF(O126="nulová",K126,0)</f>
        <v>0</v>
      </c>
      <c r="BJ126" s="14" t="s">
        <v>86</v>
      </c>
      <c r="BK126" s="221">
        <f>ROUND(P126*H126,2)</f>
        <v>0</v>
      </c>
      <c r="BL126" s="14" t="s">
        <v>523</v>
      </c>
      <c r="BM126" s="220" t="s">
        <v>1004</v>
      </c>
    </row>
    <row r="127" spans="1:65" s="2" customFormat="1" ht="29.25">
      <c r="A127" s="30"/>
      <c r="B127" s="31"/>
      <c r="C127" s="32"/>
      <c r="D127" s="222" t="s">
        <v>226</v>
      </c>
      <c r="E127" s="32"/>
      <c r="F127" s="223" t="s">
        <v>935</v>
      </c>
      <c r="G127" s="32"/>
      <c r="H127" s="32"/>
      <c r="I127" s="120"/>
      <c r="J127" s="120"/>
      <c r="K127" s="32"/>
      <c r="L127" s="32"/>
      <c r="M127" s="35"/>
      <c r="N127" s="224"/>
      <c r="O127" s="225"/>
      <c r="P127" s="66"/>
      <c r="Q127" s="66"/>
      <c r="R127" s="66"/>
      <c r="S127" s="66"/>
      <c r="T127" s="66"/>
      <c r="U127" s="66"/>
      <c r="V127" s="66"/>
      <c r="W127" s="66"/>
      <c r="X127" s="66"/>
      <c r="Y127" s="67"/>
      <c r="Z127" s="30"/>
      <c r="AA127" s="30"/>
      <c r="AB127" s="30"/>
      <c r="AC127" s="30"/>
      <c r="AD127" s="30"/>
      <c r="AE127" s="30"/>
      <c r="AT127" s="14" t="s">
        <v>226</v>
      </c>
      <c r="AU127" s="14" t="s">
        <v>88</v>
      </c>
    </row>
    <row r="128" spans="1:65" s="2" customFormat="1" ht="39">
      <c r="A128" s="30"/>
      <c r="B128" s="31"/>
      <c r="C128" s="32"/>
      <c r="D128" s="222" t="s">
        <v>237</v>
      </c>
      <c r="E128" s="32"/>
      <c r="F128" s="236" t="s">
        <v>937</v>
      </c>
      <c r="G128" s="32"/>
      <c r="H128" s="32"/>
      <c r="I128" s="120"/>
      <c r="J128" s="120"/>
      <c r="K128" s="32"/>
      <c r="L128" s="32"/>
      <c r="M128" s="35"/>
      <c r="N128" s="224"/>
      <c r="O128" s="225"/>
      <c r="P128" s="66"/>
      <c r="Q128" s="66"/>
      <c r="R128" s="66"/>
      <c r="S128" s="66"/>
      <c r="T128" s="66"/>
      <c r="U128" s="66"/>
      <c r="V128" s="66"/>
      <c r="W128" s="66"/>
      <c r="X128" s="66"/>
      <c r="Y128" s="67"/>
      <c r="Z128" s="30"/>
      <c r="AA128" s="30"/>
      <c r="AB128" s="30"/>
      <c r="AC128" s="30"/>
      <c r="AD128" s="30"/>
      <c r="AE128" s="30"/>
      <c r="AT128" s="14" t="s">
        <v>237</v>
      </c>
      <c r="AU128" s="14" t="s">
        <v>88</v>
      </c>
    </row>
    <row r="129" spans="1:65" s="2" customFormat="1" ht="33" customHeight="1">
      <c r="A129" s="30"/>
      <c r="B129" s="31"/>
      <c r="C129" s="226" t="s">
        <v>88</v>
      </c>
      <c r="D129" s="226" t="s">
        <v>232</v>
      </c>
      <c r="E129" s="227" t="s">
        <v>938</v>
      </c>
      <c r="F129" s="228" t="s">
        <v>935</v>
      </c>
      <c r="G129" s="229" t="s">
        <v>222</v>
      </c>
      <c r="H129" s="230">
        <v>1</v>
      </c>
      <c r="I129" s="231"/>
      <c r="J129" s="232"/>
      <c r="K129" s="233">
        <f>ROUND(P129*H129,2)</f>
        <v>0</v>
      </c>
      <c r="L129" s="228" t="s">
        <v>223</v>
      </c>
      <c r="M129" s="234"/>
      <c r="N129" s="235" t="s">
        <v>1</v>
      </c>
      <c r="O129" s="216" t="s">
        <v>41</v>
      </c>
      <c r="P129" s="217">
        <f>I129+J129</f>
        <v>0</v>
      </c>
      <c r="Q129" s="217">
        <f>ROUND(I129*H129,2)</f>
        <v>0</v>
      </c>
      <c r="R129" s="217">
        <f>ROUND(J129*H129,2)</f>
        <v>0</v>
      </c>
      <c r="S129" s="66"/>
      <c r="T129" s="218">
        <f>S129*H129</f>
        <v>0</v>
      </c>
      <c r="U129" s="218">
        <v>0</v>
      </c>
      <c r="V129" s="218">
        <f>U129*H129</f>
        <v>0</v>
      </c>
      <c r="W129" s="218">
        <v>0</v>
      </c>
      <c r="X129" s="218">
        <f>W129*H129</f>
        <v>0</v>
      </c>
      <c r="Y129" s="219" t="s">
        <v>1</v>
      </c>
      <c r="Z129" s="30"/>
      <c r="AA129" s="30"/>
      <c r="AB129" s="30"/>
      <c r="AC129" s="30"/>
      <c r="AD129" s="30"/>
      <c r="AE129" s="30"/>
      <c r="AR129" s="220" t="s">
        <v>531</v>
      </c>
      <c r="AT129" s="220" t="s">
        <v>232</v>
      </c>
      <c r="AU129" s="220" t="s">
        <v>88</v>
      </c>
      <c r="AY129" s="14" t="s">
        <v>218</v>
      </c>
      <c r="BE129" s="221">
        <f>IF(O129="základní",K129,0)</f>
        <v>0</v>
      </c>
      <c r="BF129" s="221">
        <f>IF(O129="snížená",K129,0)</f>
        <v>0</v>
      </c>
      <c r="BG129" s="221">
        <f>IF(O129="zákl. přenesená",K129,0)</f>
        <v>0</v>
      </c>
      <c r="BH129" s="221">
        <f>IF(O129="sníž. přenesená",K129,0)</f>
        <v>0</v>
      </c>
      <c r="BI129" s="221">
        <f>IF(O129="nulová",K129,0)</f>
        <v>0</v>
      </c>
      <c r="BJ129" s="14" t="s">
        <v>86</v>
      </c>
      <c r="BK129" s="221">
        <f>ROUND(P129*H129,2)</f>
        <v>0</v>
      </c>
      <c r="BL129" s="14" t="s">
        <v>523</v>
      </c>
      <c r="BM129" s="220" t="s">
        <v>1005</v>
      </c>
    </row>
    <row r="130" spans="1:65" s="2" customFormat="1" ht="29.25">
      <c r="A130" s="30"/>
      <c r="B130" s="31"/>
      <c r="C130" s="32"/>
      <c r="D130" s="222" t="s">
        <v>226</v>
      </c>
      <c r="E130" s="32"/>
      <c r="F130" s="223" t="s">
        <v>935</v>
      </c>
      <c r="G130" s="32"/>
      <c r="H130" s="32"/>
      <c r="I130" s="120"/>
      <c r="J130" s="120"/>
      <c r="K130" s="32"/>
      <c r="L130" s="32"/>
      <c r="M130" s="35"/>
      <c r="N130" s="224"/>
      <c r="O130" s="225"/>
      <c r="P130" s="66"/>
      <c r="Q130" s="66"/>
      <c r="R130" s="66"/>
      <c r="S130" s="66"/>
      <c r="T130" s="66"/>
      <c r="U130" s="66"/>
      <c r="V130" s="66"/>
      <c r="W130" s="66"/>
      <c r="X130" s="66"/>
      <c r="Y130" s="67"/>
      <c r="Z130" s="30"/>
      <c r="AA130" s="30"/>
      <c r="AB130" s="30"/>
      <c r="AC130" s="30"/>
      <c r="AD130" s="30"/>
      <c r="AE130" s="30"/>
      <c r="AT130" s="14" t="s">
        <v>226</v>
      </c>
      <c r="AU130" s="14" t="s">
        <v>88</v>
      </c>
    </row>
    <row r="131" spans="1:65" s="2" customFormat="1" ht="39">
      <c r="A131" s="30"/>
      <c r="B131" s="31"/>
      <c r="C131" s="32"/>
      <c r="D131" s="222" t="s">
        <v>237</v>
      </c>
      <c r="E131" s="32"/>
      <c r="F131" s="236" t="s">
        <v>940</v>
      </c>
      <c r="G131" s="32"/>
      <c r="H131" s="32"/>
      <c r="I131" s="120"/>
      <c r="J131" s="120"/>
      <c r="K131" s="32"/>
      <c r="L131" s="32"/>
      <c r="M131" s="35"/>
      <c r="N131" s="224"/>
      <c r="O131" s="225"/>
      <c r="P131" s="66"/>
      <c r="Q131" s="66"/>
      <c r="R131" s="66"/>
      <c r="S131" s="66"/>
      <c r="T131" s="66"/>
      <c r="U131" s="66"/>
      <c r="V131" s="66"/>
      <c r="W131" s="66"/>
      <c r="X131" s="66"/>
      <c r="Y131" s="67"/>
      <c r="Z131" s="30"/>
      <c r="AA131" s="30"/>
      <c r="AB131" s="30"/>
      <c r="AC131" s="30"/>
      <c r="AD131" s="30"/>
      <c r="AE131" s="30"/>
      <c r="AT131" s="14" t="s">
        <v>237</v>
      </c>
      <c r="AU131" s="14" t="s">
        <v>88</v>
      </c>
    </row>
    <row r="132" spans="1:65" s="2" customFormat="1" ht="33" customHeight="1">
      <c r="A132" s="30"/>
      <c r="B132" s="31"/>
      <c r="C132" s="226" t="s">
        <v>231</v>
      </c>
      <c r="D132" s="226" t="s">
        <v>232</v>
      </c>
      <c r="E132" s="227" t="s">
        <v>941</v>
      </c>
      <c r="F132" s="228" t="s">
        <v>942</v>
      </c>
      <c r="G132" s="229" t="s">
        <v>222</v>
      </c>
      <c r="H132" s="230">
        <v>2</v>
      </c>
      <c r="I132" s="231"/>
      <c r="J132" s="232"/>
      <c r="K132" s="233">
        <f>ROUND(P132*H132,2)</f>
        <v>0</v>
      </c>
      <c r="L132" s="228" t="s">
        <v>223</v>
      </c>
      <c r="M132" s="234"/>
      <c r="N132" s="235" t="s">
        <v>1</v>
      </c>
      <c r="O132" s="216" t="s">
        <v>41</v>
      </c>
      <c r="P132" s="217">
        <f>I132+J132</f>
        <v>0</v>
      </c>
      <c r="Q132" s="217">
        <f>ROUND(I132*H132,2)</f>
        <v>0</v>
      </c>
      <c r="R132" s="217">
        <f>ROUND(J132*H132,2)</f>
        <v>0</v>
      </c>
      <c r="S132" s="66"/>
      <c r="T132" s="218">
        <f>S132*H132</f>
        <v>0</v>
      </c>
      <c r="U132" s="218">
        <v>0</v>
      </c>
      <c r="V132" s="218">
        <f>U132*H132</f>
        <v>0</v>
      </c>
      <c r="W132" s="218">
        <v>0</v>
      </c>
      <c r="X132" s="218">
        <f>W132*H132</f>
        <v>0</v>
      </c>
      <c r="Y132" s="219" t="s">
        <v>1</v>
      </c>
      <c r="Z132" s="30"/>
      <c r="AA132" s="30"/>
      <c r="AB132" s="30"/>
      <c r="AC132" s="30"/>
      <c r="AD132" s="30"/>
      <c r="AE132" s="30"/>
      <c r="AR132" s="220" t="s">
        <v>531</v>
      </c>
      <c r="AT132" s="220" t="s">
        <v>232</v>
      </c>
      <c r="AU132" s="220" t="s">
        <v>88</v>
      </c>
      <c r="AY132" s="14" t="s">
        <v>218</v>
      </c>
      <c r="BE132" s="221">
        <f>IF(O132="základní",K132,0)</f>
        <v>0</v>
      </c>
      <c r="BF132" s="221">
        <f>IF(O132="snížená",K132,0)</f>
        <v>0</v>
      </c>
      <c r="BG132" s="221">
        <f>IF(O132="zákl. přenesená",K132,0)</f>
        <v>0</v>
      </c>
      <c r="BH132" s="221">
        <f>IF(O132="sníž. přenesená",K132,0)</f>
        <v>0</v>
      </c>
      <c r="BI132" s="221">
        <f>IF(O132="nulová",K132,0)</f>
        <v>0</v>
      </c>
      <c r="BJ132" s="14" t="s">
        <v>86</v>
      </c>
      <c r="BK132" s="221">
        <f>ROUND(P132*H132,2)</f>
        <v>0</v>
      </c>
      <c r="BL132" s="14" t="s">
        <v>523</v>
      </c>
      <c r="BM132" s="220" t="s">
        <v>1006</v>
      </c>
    </row>
    <row r="133" spans="1:65" s="2" customFormat="1" ht="29.25">
      <c r="A133" s="30"/>
      <c r="B133" s="31"/>
      <c r="C133" s="32"/>
      <c r="D133" s="222" t="s">
        <v>226</v>
      </c>
      <c r="E133" s="32"/>
      <c r="F133" s="223" t="s">
        <v>942</v>
      </c>
      <c r="G133" s="32"/>
      <c r="H133" s="32"/>
      <c r="I133" s="120"/>
      <c r="J133" s="120"/>
      <c r="K133" s="32"/>
      <c r="L133" s="32"/>
      <c r="M133" s="35"/>
      <c r="N133" s="224"/>
      <c r="O133" s="225"/>
      <c r="P133" s="66"/>
      <c r="Q133" s="66"/>
      <c r="R133" s="66"/>
      <c r="S133" s="66"/>
      <c r="T133" s="66"/>
      <c r="U133" s="66"/>
      <c r="V133" s="66"/>
      <c r="W133" s="66"/>
      <c r="X133" s="66"/>
      <c r="Y133" s="67"/>
      <c r="Z133" s="30"/>
      <c r="AA133" s="30"/>
      <c r="AB133" s="30"/>
      <c r="AC133" s="30"/>
      <c r="AD133" s="30"/>
      <c r="AE133" s="30"/>
      <c r="AT133" s="14" t="s">
        <v>226</v>
      </c>
      <c r="AU133" s="14" t="s">
        <v>88</v>
      </c>
    </row>
    <row r="134" spans="1:65" s="2" customFormat="1" ht="33" customHeight="1">
      <c r="A134" s="30"/>
      <c r="B134" s="31"/>
      <c r="C134" s="226" t="s">
        <v>224</v>
      </c>
      <c r="D134" s="226" t="s">
        <v>232</v>
      </c>
      <c r="E134" s="227" t="s">
        <v>944</v>
      </c>
      <c r="F134" s="228" t="s">
        <v>945</v>
      </c>
      <c r="G134" s="229" t="s">
        <v>222</v>
      </c>
      <c r="H134" s="230">
        <v>2</v>
      </c>
      <c r="I134" s="231"/>
      <c r="J134" s="232"/>
      <c r="K134" s="233">
        <f>ROUND(P134*H134,2)</f>
        <v>0</v>
      </c>
      <c r="L134" s="228" t="s">
        <v>223</v>
      </c>
      <c r="M134" s="234"/>
      <c r="N134" s="235" t="s">
        <v>1</v>
      </c>
      <c r="O134" s="216" t="s">
        <v>41</v>
      </c>
      <c r="P134" s="217">
        <f>I134+J134</f>
        <v>0</v>
      </c>
      <c r="Q134" s="217">
        <f>ROUND(I134*H134,2)</f>
        <v>0</v>
      </c>
      <c r="R134" s="217">
        <f>ROUND(J134*H134,2)</f>
        <v>0</v>
      </c>
      <c r="S134" s="66"/>
      <c r="T134" s="218">
        <f>S134*H134</f>
        <v>0</v>
      </c>
      <c r="U134" s="218">
        <v>0</v>
      </c>
      <c r="V134" s="218">
        <f>U134*H134</f>
        <v>0</v>
      </c>
      <c r="W134" s="218">
        <v>0</v>
      </c>
      <c r="X134" s="218">
        <f>W134*H134</f>
        <v>0</v>
      </c>
      <c r="Y134" s="219" t="s">
        <v>1</v>
      </c>
      <c r="Z134" s="30"/>
      <c r="AA134" s="30"/>
      <c r="AB134" s="30"/>
      <c r="AC134" s="30"/>
      <c r="AD134" s="30"/>
      <c r="AE134" s="30"/>
      <c r="AR134" s="220" t="s">
        <v>531</v>
      </c>
      <c r="AT134" s="220" t="s">
        <v>232</v>
      </c>
      <c r="AU134" s="220" t="s">
        <v>88</v>
      </c>
      <c r="AY134" s="14" t="s">
        <v>218</v>
      </c>
      <c r="BE134" s="221">
        <f>IF(O134="základní",K134,0)</f>
        <v>0</v>
      </c>
      <c r="BF134" s="221">
        <f>IF(O134="snížená",K134,0)</f>
        <v>0</v>
      </c>
      <c r="BG134" s="221">
        <f>IF(O134="zákl. přenesená",K134,0)</f>
        <v>0</v>
      </c>
      <c r="BH134" s="221">
        <f>IF(O134="sníž. přenesená",K134,0)</f>
        <v>0</v>
      </c>
      <c r="BI134" s="221">
        <f>IF(O134="nulová",K134,0)</f>
        <v>0</v>
      </c>
      <c r="BJ134" s="14" t="s">
        <v>86</v>
      </c>
      <c r="BK134" s="221">
        <f>ROUND(P134*H134,2)</f>
        <v>0</v>
      </c>
      <c r="BL134" s="14" t="s">
        <v>523</v>
      </c>
      <c r="BM134" s="220" t="s">
        <v>1007</v>
      </c>
    </row>
    <row r="135" spans="1:65" s="2" customFormat="1" ht="29.25">
      <c r="A135" s="30"/>
      <c r="B135" s="31"/>
      <c r="C135" s="32"/>
      <c r="D135" s="222" t="s">
        <v>226</v>
      </c>
      <c r="E135" s="32"/>
      <c r="F135" s="223" t="s">
        <v>945</v>
      </c>
      <c r="G135" s="32"/>
      <c r="H135" s="32"/>
      <c r="I135" s="120"/>
      <c r="J135" s="120"/>
      <c r="K135" s="32"/>
      <c r="L135" s="32"/>
      <c r="M135" s="35"/>
      <c r="N135" s="224"/>
      <c r="O135" s="225"/>
      <c r="P135" s="66"/>
      <c r="Q135" s="66"/>
      <c r="R135" s="66"/>
      <c r="S135" s="66"/>
      <c r="T135" s="66"/>
      <c r="U135" s="66"/>
      <c r="V135" s="66"/>
      <c r="W135" s="66"/>
      <c r="X135" s="66"/>
      <c r="Y135" s="67"/>
      <c r="Z135" s="30"/>
      <c r="AA135" s="30"/>
      <c r="AB135" s="30"/>
      <c r="AC135" s="30"/>
      <c r="AD135" s="30"/>
      <c r="AE135" s="30"/>
      <c r="AT135" s="14" t="s">
        <v>226</v>
      </c>
      <c r="AU135" s="14" t="s">
        <v>88</v>
      </c>
    </row>
    <row r="136" spans="1:65" s="2" customFormat="1" ht="33" customHeight="1">
      <c r="A136" s="30"/>
      <c r="B136" s="31"/>
      <c r="C136" s="226" t="s">
        <v>246</v>
      </c>
      <c r="D136" s="226" t="s">
        <v>232</v>
      </c>
      <c r="E136" s="227" t="s">
        <v>947</v>
      </c>
      <c r="F136" s="228" t="s">
        <v>948</v>
      </c>
      <c r="G136" s="229" t="s">
        <v>222</v>
      </c>
      <c r="H136" s="230">
        <v>2</v>
      </c>
      <c r="I136" s="231"/>
      <c r="J136" s="232"/>
      <c r="K136" s="233">
        <f>ROUND(P136*H136,2)</f>
        <v>0</v>
      </c>
      <c r="L136" s="228" t="s">
        <v>223</v>
      </c>
      <c r="M136" s="234"/>
      <c r="N136" s="235" t="s">
        <v>1</v>
      </c>
      <c r="O136" s="216" t="s">
        <v>41</v>
      </c>
      <c r="P136" s="217">
        <f>I136+J136</f>
        <v>0</v>
      </c>
      <c r="Q136" s="217">
        <f>ROUND(I136*H136,2)</f>
        <v>0</v>
      </c>
      <c r="R136" s="217">
        <f>ROUND(J136*H136,2)</f>
        <v>0</v>
      </c>
      <c r="S136" s="66"/>
      <c r="T136" s="218">
        <f>S136*H136</f>
        <v>0</v>
      </c>
      <c r="U136" s="218">
        <v>0</v>
      </c>
      <c r="V136" s="218">
        <f>U136*H136</f>
        <v>0</v>
      </c>
      <c r="W136" s="218">
        <v>0</v>
      </c>
      <c r="X136" s="218">
        <f>W136*H136</f>
        <v>0</v>
      </c>
      <c r="Y136" s="219" t="s">
        <v>1</v>
      </c>
      <c r="Z136" s="30"/>
      <c r="AA136" s="30"/>
      <c r="AB136" s="30"/>
      <c r="AC136" s="30"/>
      <c r="AD136" s="30"/>
      <c r="AE136" s="30"/>
      <c r="AR136" s="220" t="s">
        <v>531</v>
      </c>
      <c r="AT136" s="220" t="s">
        <v>232</v>
      </c>
      <c r="AU136" s="220" t="s">
        <v>88</v>
      </c>
      <c r="AY136" s="14" t="s">
        <v>218</v>
      </c>
      <c r="BE136" s="221">
        <f>IF(O136="základní",K136,0)</f>
        <v>0</v>
      </c>
      <c r="BF136" s="221">
        <f>IF(O136="snížená",K136,0)</f>
        <v>0</v>
      </c>
      <c r="BG136" s="221">
        <f>IF(O136="zákl. přenesená",K136,0)</f>
        <v>0</v>
      </c>
      <c r="BH136" s="221">
        <f>IF(O136="sníž. přenesená",K136,0)</f>
        <v>0</v>
      </c>
      <c r="BI136" s="221">
        <f>IF(O136="nulová",K136,0)</f>
        <v>0</v>
      </c>
      <c r="BJ136" s="14" t="s">
        <v>86</v>
      </c>
      <c r="BK136" s="221">
        <f>ROUND(P136*H136,2)</f>
        <v>0</v>
      </c>
      <c r="BL136" s="14" t="s">
        <v>523</v>
      </c>
      <c r="BM136" s="220" t="s">
        <v>1008</v>
      </c>
    </row>
    <row r="137" spans="1:65" s="2" customFormat="1" ht="29.25">
      <c r="A137" s="30"/>
      <c r="B137" s="31"/>
      <c r="C137" s="32"/>
      <c r="D137" s="222" t="s">
        <v>226</v>
      </c>
      <c r="E137" s="32"/>
      <c r="F137" s="223" t="s">
        <v>948</v>
      </c>
      <c r="G137" s="32"/>
      <c r="H137" s="32"/>
      <c r="I137" s="120"/>
      <c r="J137" s="120"/>
      <c r="K137" s="32"/>
      <c r="L137" s="32"/>
      <c r="M137" s="35"/>
      <c r="N137" s="224"/>
      <c r="O137" s="225"/>
      <c r="P137" s="66"/>
      <c r="Q137" s="66"/>
      <c r="R137" s="66"/>
      <c r="S137" s="66"/>
      <c r="T137" s="66"/>
      <c r="U137" s="66"/>
      <c r="V137" s="66"/>
      <c r="W137" s="66"/>
      <c r="X137" s="66"/>
      <c r="Y137" s="67"/>
      <c r="Z137" s="30"/>
      <c r="AA137" s="30"/>
      <c r="AB137" s="30"/>
      <c r="AC137" s="30"/>
      <c r="AD137" s="30"/>
      <c r="AE137" s="30"/>
      <c r="AT137" s="14" t="s">
        <v>226</v>
      </c>
      <c r="AU137" s="14" t="s">
        <v>88</v>
      </c>
    </row>
    <row r="138" spans="1:65" s="2" customFormat="1" ht="33" customHeight="1">
      <c r="A138" s="30"/>
      <c r="B138" s="31"/>
      <c r="C138" s="226" t="s">
        <v>254</v>
      </c>
      <c r="D138" s="226" t="s">
        <v>232</v>
      </c>
      <c r="E138" s="227" t="s">
        <v>950</v>
      </c>
      <c r="F138" s="228" t="s">
        <v>951</v>
      </c>
      <c r="G138" s="229" t="s">
        <v>222</v>
      </c>
      <c r="H138" s="230">
        <v>2</v>
      </c>
      <c r="I138" s="231"/>
      <c r="J138" s="232"/>
      <c r="K138" s="233">
        <f>ROUND(P138*H138,2)</f>
        <v>0</v>
      </c>
      <c r="L138" s="228" t="s">
        <v>223</v>
      </c>
      <c r="M138" s="234"/>
      <c r="N138" s="235" t="s">
        <v>1</v>
      </c>
      <c r="O138" s="216" t="s">
        <v>41</v>
      </c>
      <c r="P138" s="217">
        <f>I138+J138</f>
        <v>0</v>
      </c>
      <c r="Q138" s="217">
        <f>ROUND(I138*H138,2)</f>
        <v>0</v>
      </c>
      <c r="R138" s="217">
        <f>ROUND(J138*H138,2)</f>
        <v>0</v>
      </c>
      <c r="S138" s="66"/>
      <c r="T138" s="218">
        <f>S138*H138</f>
        <v>0</v>
      </c>
      <c r="U138" s="218">
        <v>0</v>
      </c>
      <c r="V138" s="218">
        <f>U138*H138</f>
        <v>0</v>
      </c>
      <c r="W138" s="218">
        <v>0</v>
      </c>
      <c r="X138" s="218">
        <f>W138*H138</f>
        <v>0</v>
      </c>
      <c r="Y138" s="219" t="s">
        <v>1</v>
      </c>
      <c r="Z138" s="30"/>
      <c r="AA138" s="30"/>
      <c r="AB138" s="30"/>
      <c r="AC138" s="30"/>
      <c r="AD138" s="30"/>
      <c r="AE138" s="30"/>
      <c r="AR138" s="220" t="s">
        <v>531</v>
      </c>
      <c r="AT138" s="220" t="s">
        <v>232</v>
      </c>
      <c r="AU138" s="220" t="s">
        <v>88</v>
      </c>
      <c r="AY138" s="14" t="s">
        <v>218</v>
      </c>
      <c r="BE138" s="221">
        <f>IF(O138="základní",K138,0)</f>
        <v>0</v>
      </c>
      <c r="BF138" s="221">
        <f>IF(O138="snížená",K138,0)</f>
        <v>0</v>
      </c>
      <c r="BG138" s="221">
        <f>IF(O138="zákl. přenesená",K138,0)</f>
        <v>0</v>
      </c>
      <c r="BH138" s="221">
        <f>IF(O138="sníž. přenesená",K138,0)</f>
        <v>0</v>
      </c>
      <c r="BI138" s="221">
        <f>IF(O138="nulová",K138,0)</f>
        <v>0</v>
      </c>
      <c r="BJ138" s="14" t="s">
        <v>86</v>
      </c>
      <c r="BK138" s="221">
        <f>ROUND(P138*H138,2)</f>
        <v>0</v>
      </c>
      <c r="BL138" s="14" t="s">
        <v>523</v>
      </c>
      <c r="BM138" s="220" t="s">
        <v>1009</v>
      </c>
    </row>
    <row r="139" spans="1:65" s="2" customFormat="1" ht="29.25">
      <c r="A139" s="30"/>
      <c r="B139" s="31"/>
      <c r="C139" s="32"/>
      <c r="D139" s="222" t="s">
        <v>226</v>
      </c>
      <c r="E139" s="32"/>
      <c r="F139" s="223" t="s">
        <v>951</v>
      </c>
      <c r="G139" s="32"/>
      <c r="H139" s="32"/>
      <c r="I139" s="120"/>
      <c r="J139" s="120"/>
      <c r="K139" s="32"/>
      <c r="L139" s="32"/>
      <c r="M139" s="35"/>
      <c r="N139" s="224"/>
      <c r="O139" s="225"/>
      <c r="P139" s="66"/>
      <c r="Q139" s="66"/>
      <c r="R139" s="66"/>
      <c r="S139" s="66"/>
      <c r="T139" s="66"/>
      <c r="U139" s="66"/>
      <c r="V139" s="66"/>
      <c r="W139" s="66"/>
      <c r="X139" s="66"/>
      <c r="Y139" s="67"/>
      <c r="Z139" s="30"/>
      <c r="AA139" s="30"/>
      <c r="AB139" s="30"/>
      <c r="AC139" s="30"/>
      <c r="AD139" s="30"/>
      <c r="AE139" s="30"/>
      <c r="AT139" s="14" t="s">
        <v>226</v>
      </c>
      <c r="AU139" s="14" t="s">
        <v>88</v>
      </c>
    </row>
    <row r="140" spans="1:65" s="2" customFormat="1" ht="33" customHeight="1">
      <c r="A140" s="30"/>
      <c r="B140" s="31"/>
      <c r="C140" s="226" t="s">
        <v>257</v>
      </c>
      <c r="D140" s="226" t="s">
        <v>232</v>
      </c>
      <c r="E140" s="227" t="s">
        <v>953</v>
      </c>
      <c r="F140" s="228" t="s">
        <v>954</v>
      </c>
      <c r="G140" s="229" t="s">
        <v>222</v>
      </c>
      <c r="H140" s="230">
        <v>2</v>
      </c>
      <c r="I140" s="231"/>
      <c r="J140" s="232"/>
      <c r="K140" s="233">
        <f>ROUND(P140*H140,2)</f>
        <v>0</v>
      </c>
      <c r="L140" s="228" t="s">
        <v>223</v>
      </c>
      <c r="M140" s="234"/>
      <c r="N140" s="235" t="s">
        <v>1</v>
      </c>
      <c r="O140" s="216" t="s">
        <v>41</v>
      </c>
      <c r="P140" s="217">
        <f>I140+J140</f>
        <v>0</v>
      </c>
      <c r="Q140" s="217">
        <f>ROUND(I140*H140,2)</f>
        <v>0</v>
      </c>
      <c r="R140" s="217">
        <f>ROUND(J140*H140,2)</f>
        <v>0</v>
      </c>
      <c r="S140" s="66"/>
      <c r="T140" s="218">
        <f>S140*H140</f>
        <v>0</v>
      </c>
      <c r="U140" s="218">
        <v>0</v>
      </c>
      <c r="V140" s="218">
        <f>U140*H140</f>
        <v>0</v>
      </c>
      <c r="W140" s="218">
        <v>0</v>
      </c>
      <c r="X140" s="218">
        <f>W140*H140</f>
        <v>0</v>
      </c>
      <c r="Y140" s="219" t="s">
        <v>1</v>
      </c>
      <c r="Z140" s="30"/>
      <c r="AA140" s="30"/>
      <c r="AB140" s="30"/>
      <c r="AC140" s="30"/>
      <c r="AD140" s="30"/>
      <c r="AE140" s="30"/>
      <c r="AR140" s="220" t="s">
        <v>531</v>
      </c>
      <c r="AT140" s="220" t="s">
        <v>232</v>
      </c>
      <c r="AU140" s="220" t="s">
        <v>88</v>
      </c>
      <c r="AY140" s="14" t="s">
        <v>218</v>
      </c>
      <c r="BE140" s="221">
        <f>IF(O140="základní",K140,0)</f>
        <v>0</v>
      </c>
      <c r="BF140" s="221">
        <f>IF(O140="snížená",K140,0)</f>
        <v>0</v>
      </c>
      <c r="BG140" s="221">
        <f>IF(O140="zákl. přenesená",K140,0)</f>
        <v>0</v>
      </c>
      <c r="BH140" s="221">
        <f>IF(O140="sníž. přenesená",K140,0)</f>
        <v>0</v>
      </c>
      <c r="BI140" s="221">
        <f>IF(O140="nulová",K140,0)</f>
        <v>0</v>
      </c>
      <c r="BJ140" s="14" t="s">
        <v>86</v>
      </c>
      <c r="BK140" s="221">
        <f>ROUND(P140*H140,2)</f>
        <v>0</v>
      </c>
      <c r="BL140" s="14" t="s">
        <v>523</v>
      </c>
      <c r="BM140" s="220" t="s">
        <v>1010</v>
      </c>
    </row>
    <row r="141" spans="1:65" s="2" customFormat="1" ht="29.25">
      <c r="A141" s="30"/>
      <c r="B141" s="31"/>
      <c r="C141" s="32"/>
      <c r="D141" s="222" t="s">
        <v>226</v>
      </c>
      <c r="E141" s="32"/>
      <c r="F141" s="223" t="s">
        <v>954</v>
      </c>
      <c r="G141" s="32"/>
      <c r="H141" s="32"/>
      <c r="I141" s="120"/>
      <c r="J141" s="120"/>
      <c r="K141" s="32"/>
      <c r="L141" s="32"/>
      <c r="M141" s="35"/>
      <c r="N141" s="224"/>
      <c r="O141" s="225"/>
      <c r="P141" s="66"/>
      <c r="Q141" s="66"/>
      <c r="R141" s="66"/>
      <c r="S141" s="66"/>
      <c r="T141" s="66"/>
      <c r="U141" s="66"/>
      <c r="V141" s="66"/>
      <c r="W141" s="66"/>
      <c r="X141" s="66"/>
      <c r="Y141" s="67"/>
      <c r="Z141" s="30"/>
      <c r="AA141" s="30"/>
      <c r="AB141" s="30"/>
      <c r="AC141" s="30"/>
      <c r="AD141" s="30"/>
      <c r="AE141" s="30"/>
      <c r="AT141" s="14" t="s">
        <v>226</v>
      </c>
      <c r="AU141" s="14" t="s">
        <v>88</v>
      </c>
    </row>
    <row r="142" spans="1:65" s="2" customFormat="1" ht="16.5" customHeight="1">
      <c r="A142" s="30"/>
      <c r="B142" s="31"/>
      <c r="C142" s="208" t="s">
        <v>235</v>
      </c>
      <c r="D142" s="208" t="s">
        <v>219</v>
      </c>
      <c r="E142" s="209" t="s">
        <v>956</v>
      </c>
      <c r="F142" s="210" t="s">
        <v>957</v>
      </c>
      <c r="G142" s="211" t="s">
        <v>222</v>
      </c>
      <c r="H142" s="212">
        <v>2</v>
      </c>
      <c r="I142" s="213"/>
      <c r="J142" s="213"/>
      <c r="K142" s="214">
        <f>ROUND(P142*H142,2)</f>
        <v>0</v>
      </c>
      <c r="L142" s="210" t="s">
        <v>1</v>
      </c>
      <c r="M142" s="35"/>
      <c r="N142" s="215" t="s">
        <v>1</v>
      </c>
      <c r="O142" s="216" t="s">
        <v>41</v>
      </c>
      <c r="P142" s="217">
        <f>I142+J142</f>
        <v>0</v>
      </c>
      <c r="Q142" s="217">
        <f>ROUND(I142*H142,2)</f>
        <v>0</v>
      </c>
      <c r="R142" s="217">
        <f>ROUND(J142*H142,2)</f>
        <v>0</v>
      </c>
      <c r="S142" s="66"/>
      <c r="T142" s="218">
        <f>S142*H142</f>
        <v>0</v>
      </c>
      <c r="U142" s="218">
        <v>0</v>
      </c>
      <c r="V142" s="218">
        <f>U142*H142</f>
        <v>0</v>
      </c>
      <c r="W142" s="218">
        <v>0</v>
      </c>
      <c r="X142" s="218">
        <f>W142*H142</f>
        <v>0</v>
      </c>
      <c r="Y142" s="219" t="s">
        <v>1</v>
      </c>
      <c r="Z142" s="30"/>
      <c r="AA142" s="30"/>
      <c r="AB142" s="30"/>
      <c r="AC142" s="30"/>
      <c r="AD142" s="30"/>
      <c r="AE142" s="30"/>
      <c r="AR142" s="220" t="s">
        <v>523</v>
      </c>
      <c r="AT142" s="220" t="s">
        <v>219</v>
      </c>
      <c r="AU142" s="220" t="s">
        <v>88</v>
      </c>
      <c r="AY142" s="14" t="s">
        <v>218</v>
      </c>
      <c r="BE142" s="221">
        <f>IF(O142="základní",K142,0)</f>
        <v>0</v>
      </c>
      <c r="BF142" s="221">
        <f>IF(O142="snížená",K142,0)</f>
        <v>0</v>
      </c>
      <c r="BG142" s="221">
        <f>IF(O142="zákl. přenesená",K142,0)</f>
        <v>0</v>
      </c>
      <c r="BH142" s="221">
        <f>IF(O142="sníž. přenesená",K142,0)</f>
        <v>0</v>
      </c>
      <c r="BI142" s="221">
        <f>IF(O142="nulová",K142,0)</f>
        <v>0</v>
      </c>
      <c r="BJ142" s="14" t="s">
        <v>86</v>
      </c>
      <c r="BK142" s="221">
        <f>ROUND(P142*H142,2)</f>
        <v>0</v>
      </c>
      <c r="BL142" s="14" t="s">
        <v>523</v>
      </c>
      <c r="BM142" s="220" t="s">
        <v>1011</v>
      </c>
    </row>
    <row r="143" spans="1:65" s="2" customFormat="1" ht="29.25">
      <c r="A143" s="30"/>
      <c r="B143" s="31"/>
      <c r="C143" s="32"/>
      <c r="D143" s="222" t="s">
        <v>226</v>
      </c>
      <c r="E143" s="32"/>
      <c r="F143" s="223" t="s">
        <v>959</v>
      </c>
      <c r="G143" s="32"/>
      <c r="H143" s="32"/>
      <c r="I143" s="120"/>
      <c r="J143" s="120"/>
      <c r="K143" s="32"/>
      <c r="L143" s="32"/>
      <c r="M143" s="35"/>
      <c r="N143" s="224"/>
      <c r="O143" s="225"/>
      <c r="P143" s="66"/>
      <c r="Q143" s="66"/>
      <c r="R143" s="66"/>
      <c r="S143" s="66"/>
      <c r="T143" s="66"/>
      <c r="U143" s="66"/>
      <c r="V143" s="66"/>
      <c r="W143" s="66"/>
      <c r="X143" s="66"/>
      <c r="Y143" s="67"/>
      <c r="Z143" s="30"/>
      <c r="AA143" s="30"/>
      <c r="AB143" s="30"/>
      <c r="AC143" s="30"/>
      <c r="AD143" s="30"/>
      <c r="AE143" s="30"/>
      <c r="AT143" s="14" t="s">
        <v>226</v>
      </c>
      <c r="AU143" s="14" t="s">
        <v>88</v>
      </c>
    </row>
    <row r="144" spans="1:65" s="2" customFormat="1" ht="21.75" customHeight="1">
      <c r="A144" s="30"/>
      <c r="B144" s="31"/>
      <c r="C144" s="208" t="s">
        <v>265</v>
      </c>
      <c r="D144" s="208" t="s">
        <v>219</v>
      </c>
      <c r="E144" s="209" t="s">
        <v>960</v>
      </c>
      <c r="F144" s="210" t="s">
        <v>961</v>
      </c>
      <c r="G144" s="211" t="s">
        <v>486</v>
      </c>
      <c r="H144" s="212">
        <v>2</v>
      </c>
      <c r="I144" s="213"/>
      <c r="J144" s="213"/>
      <c r="K144" s="214">
        <f>ROUND(P144*H144,2)</f>
        <v>0</v>
      </c>
      <c r="L144" s="210" t="s">
        <v>223</v>
      </c>
      <c r="M144" s="35"/>
      <c r="N144" s="215" t="s">
        <v>1</v>
      </c>
      <c r="O144" s="216" t="s">
        <v>41</v>
      </c>
      <c r="P144" s="217">
        <f>I144+J144</f>
        <v>0</v>
      </c>
      <c r="Q144" s="217">
        <f>ROUND(I144*H144,2)</f>
        <v>0</v>
      </c>
      <c r="R144" s="217">
        <f>ROUND(J144*H144,2)</f>
        <v>0</v>
      </c>
      <c r="S144" s="66"/>
      <c r="T144" s="218">
        <f>S144*H144</f>
        <v>0</v>
      </c>
      <c r="U144" s="218">
        <v>0</v>
      </c>
      <c r="V144" s="218">
        <f>U144*H144</f>
        <v>0</v>
      </c>
      <c r="W144" s="218">
        <v>0</v>
      </c>
      <c r="X144" s="218">
        <f>W144*H144</f>
        <v>0</v>
      </c>
      <c r="Y144" s="219" t="s">
        <v>1</v>
      </c>
      <c r="Z144" s="30"/>
      <c r="AA144" s="30"/>
      <c r="AB144" s="30"/>
      <c r="AC144" s="30"/>
      <c r="AD144" s="30"/>
      <c r="AE144" s="30"/>
      <c r="AR144" s="220" t="s">
        <v>281</v>
      </c>
      <c r="AT144" s="220" t="s">
        <v>219</v>
      </c>
      <c r="AU144" s="220" t="s">
        <v>88</v>
      </c>
      <c r="AY144" s="14" t="s">
        <v>218</v>
      </c>
      <c r="BE144" s="221">
        <f>IF(O144="základní",K144,0)</f>
        <v>0</v>
      </c>
      <c r="BF144" s="221">
        <f>IF(O144="snížená",K144,0)</f>
        <v>0</v>
      </c>
      <c r="BG144" s="221">
        <f>IF(O144="zákl. přenesená",K144,0)</f>
        <v>0</v>
      </c>
      <c r="BH144" s="221">
        <f>IF(O144="sníž. přenesená",K144,0)</f>
        <v>0</v>
      </c>
      <c r="BI144" s="221">
        <f>IF(O144="nulová",K144,0)</f>
        <v>0</v>
      </c>
      <c r="BJ144" s="14" t="s">
        <v>86</v>
      </c>
      <c r="BK144" s="221">
        <f>ROUND(P144*H144,2)</f>
        <v>0</v>
      </c>
      <c r="BL144" s="14" t="s">
        <v>281</v>
      </c>
      <c r="BM144" s="220" t="s">
        <v>1012</v>
      </c>
    </row>
    <row r="145" spans="1:65" s="2" customFormat="1" ht="29.25">
      <c r="A145" s="30"/>
      <c r="B145" s="31"/>
      <c r="C145" s="32"/>
      <c r="D145" s="222" t="s">
        <v>226</v>
      </c>
      <c r="E145" s="32"/>
      <c r="F145" s="223" t="s">
        <v>963</v>
      </c>
      <c r="G145" s="32"/>
      <c r="H145" s="32"/>
      <c r="I145" s="120"/>
      <c r="J145" s="120"/>
      <c r="K145" s="32"/>
      <c r="L145" s="32"/>
      <c r="M145" s="35"/>
      <c r="N145" s="224"/>
      <c r="O145" s="225"/>
      <c r="P145" s="66"/>
      <c r="Q145" s="66"/>
      <c r="R145" s="66"/>
      <c r="S145" s="66"/>
      <c r="T145" s="66"/>
      <c r="U145" s="66"/>
      <c r="V145" s="66"/>
      <c r="W145" s="66"/>
      <c r="X145" s="66"/>
      <c r="Y145" s="67"/>
      <c r="Z145" s="30"/>
      <c r="AA145" s="30"/>
      <c r="AB145" s="30"/>
      <c r="AC145" s="30"/>
      <c r="AD145" s="30"/>
      <c r="AE145" s="30"/>
      <c r="AT145" s="14" t="s">
        <v>226</v>
      </c>
      <c r="AU145" s="14" t="s">
        <v>88</v>
      </c>
    </row>
    <row r="146" spans="1:65" s="2" customFormat="1" ht="16.5" customHeight="1">
      <c r="A146" s="30"/>
      <c r="B146" s="31"/>
      <c r="C146" s="226" t="s">
        <v>267</v>
      </c>
      <c r="D146" s="226" t="s">
        <v>232</v>
      </c>
      <c r="E146" s="227" t="s">
        <v>964</v>
      </c>
      <c r="F146" s="228" t="s">
        <v>965</v>
      </c>
      <c r="G146" s="229" t="s">
        <v>486</v>
      </c>
      <c r="H146" s="230">
        <v>4</v>
      </c>
      <c r="I146" s="231"/>
      <c r="J146" s="232"/>
      <c r="K146" s="233">
        <f>ROUND(P146*H146,2)</f>
        <v>0</v>
      </c>
      <c r="L146" s="228" t="s">
        <v>1</v>
      </c>
      <c r="M146" s="234"/>
      <c r="N146" s="235" t="s">
        <v>1</v>
      </c>
      <c r="O146" s="216" t="s">
        <v>41</v>
      </c>
      <c r="P146" s="217">
        <f>I146+J146</f>
        <v>0</v>
      </c>
      <c r="Q146" s="217">
        <f>ROUND(I146*H146,2)</f>
        <v>0</v>
      </c>
      <c r="R146" s="217">
        <f>ROUND(J146*H146,2)</f>
        <v>0</v>
      </c>
      <c r="S146" s="66"/>
      <c r="T146" s="218">
        <f>S146*H146</f>
        <v>0</v>
      </c>
      <c r="U146" s="218">
        <v>1.1000000000000001E-3</v>
      </c>
      <c r="V146" s="218">
        <f>U146*H146</f>
        <v>4.4000000000000003E-3</v>
      </c>
      <c r="W146" s="218">
        <v>0</v>
      </c>
      <c r="X146" s="218">
        <f>W146*H146</f>
        <v>0</v>
      </c>
      <c r="Y146" s="219" t="s">
        <v>1</v>
      </c>
      <c r="Z146" s="30"/>
      <c r="AA146" s="30"/>
      <c r="AB146" s="30"/>
      <c r="AC146" s="30"/>
      <c r="AD146" s="30"/>
      <c r="AE146" s="30"/>
      <c r="AR146" s="220" t="s">
        <v>281</v>
      </c>
      <c r="AT146" s="220" t="s">
        <v>232</v>
      </c>
      <c r="AU146" s="220" t="s">
        <v>88</v>
      </c>
      <c r="AY146" s="14" t="s">
        <v>218</v>
      </c>
      <c r="BE146" s="221">
        <f>IF(O146="základní",K146,0)</f>
        <v>0</v>
      </c>
      <c r="BF146" s="221">
        <f>IF(O146="snížená",K146,0)</f>
        <v>0</v>
      </c>
      <c r="BG146" s="221">
        <f>IF(O146="zákl. přenesená",K146,0)</f>
        <v>0</v>
      </c>
      <c r="BH146" s="221">
        <f>IF(O146="sníž. přenesená",K146,0)</f>
        <v>0</v>
      </c>
      <c r="BI146" s="221">
        <f>IF(O146="nulová",K146,0)</f>
        <v>0</v>
      </c>
      <c r="BJ146" s="14" t="s">
        <v>86</v>
      </c>
      <c r="BK146" s="221">
        <f>ROUND(P146*H146,2)</f>
        <v>0</v>
      </c>
      <c r="BL146" s="14" t="s">
        <v>281</v>
      </c>
      <c r="BM146" s="220" t="s">
        <v>1013</v>
      </c>
    </row>
    <row r="147" spans="1:65" s="2" customFormat="1" ht="11.25">
      <c r="A147" s="30"/>
      <c r="B147" s="31"/>
      <c r="C147" s="32"/>
      <c r="D147" s="222" t="s">
        <v>226</v>
      </c>
      <c r="E147" s="32"/>
      <c r="F147" s="223" t="s">
        <v>965</v>
      </c>
      <c r="G147" s="32"/>
      <c r="H147" s="32"/>
      <c r="I147" s="120"/>
      <c r="J147" s="120"/>
      <c r="K147" s="32"/>
      <c r="L147" s="32"/>
      <c r="M147" s="35"/>
      <c r="N147" s="224"/>
      <c r="O147" s="225"/>
      <c r="P147" s="66"/>
      <c r="Q147" s="66"/>
      <c r="R147" s="66"/>
      <c r="S147" s="66"/>
      <c r="T147" s="66"/>
      <c r="U147" s="66"/>
      <c r="V147" s="66"/>
      <c r="W147" s="66"/>
      <c r="X147" s="66"/>
      <c r="Y147" s="67"/>
      <c r="Z147" s="30"/>
      <c r="AA147" s="30"/>
      <c r="AB147" s="30"/>
      <c r="AC147" s="30"/>
      <c r="AD147" s="30"/>
      <c r="AE147" s="30"/>
      <c r="AT147" s="14" t="s">
        <v>226</v>
      </c>
      <c r="AU147" s="14" t="s">
        <v>88</v>
      </c>
    </row>
    <row r="148" spans="1:65" s="2" customFormat="1" ht="19.5">
      <c r="A148" s="30"/>
      <c r="B148" s="31"/>
      <c r="C148" s="32"/>
      <c r="D148" s="222" t="s">
        <v>237</v>
      </c>
      <c r="E148" s="32"/>
      <c r="F148" s="236" t="s">
        <v>967</v>
      </c>
      <c r="G148" s="32"/>
      <c r="H148" s="32"/>
      <c r="I148" s="120"/>
      <c r="J148" s="120"/>
      <c r="K148" s="32"/>
      <c r="L148" s="32"/>
      <c r="M148" s="35"/>
      <c r="N148" s="224"/>
      <c r="O148" s="225"/>
      <c r="P148" s="66"/>
      <c r="Q148" s="66"/>
      <c r="R148" s="66"/>
      <c r="S148" s="66"/>
      <c r="T148" s="66"/>
      <c r="U148" s="66"/>
      <c r="V148" s="66"/>
      <c r="W148" s="66"/>
      <c r="X148" s="66"/>
      <c r="Y148" s="67"/>
      <c r="Z148" s="30"/>
      <c r="AA148" s="30"/>
      <c r="AB148" s="30"/>
      <c r="AC148" s="30"/>
      <c r="AD148" s="30"/>
      <c r="AE148" s="30"/>
      <c r="AT148" s="14" t="s">
        <v>237</v>
      </c>
      <c r="AU148" s="14" t="s">
        <v>88</v>
      </c>
    </row>
    <row r="149" spans="1:65" s="2" customFormat="1" ht="33" customHeight="1">
      <c r="A149" s="30"/>
      <c r="B149" s="31"/>
      <c r="C149" s="208" t="s">
        <v>269</v>
      </c>
      <c r="D149" s="208" t="s">
        <v>219</v>
      </c>
      <c r="E149" s="209" t="s">
        <v>636</v>
      </c>
      <c r="F149" s="210" t="s">
        <v>637</v>
      </c>
      <c r="G149" s="211" t="s">
        <v>222</v>
      </c>
      <c r="H149" s="212">
        <v>40</v>
      </c>
      <c r="I149" s="213"/>
      <c r="J149" s="213"/>
      <c r="K149" s="214">
        <f>ROUND(P149*H149,2)</f>
        <v>0</v>
      </c>
      <c r="L149" s="210" t="s">
        <v>223</v>
      </c>
      <c r="M149" s="35"/>
      <c r="N149" s="215" t="s">
        <v>1</v>
      </c>
      <c r="O149" s="216" t="s">
        <v>41</v>
      </c>
      <c r="P149" s="217">
        <f>I149+J149</f>
        <v>0</v>
      </c>
      <c r="Q149" s="217">
        <f>ROUND(I149*H149,2)</f>
        <v>0</v>
      </c>
      <c r="R149" s="217">
        <f>ROUND(J149*H149,2)</f>
        <v>0</v>
      </c>
      <c r="S149" s="66"/>
      <c r="T149" s="218">
        <f>S149*H149</f>
        <v>0</v>
      </c>
      <c r="U149" s="218">
        <v>0</v>
      </c>
      <c r="V149" s="218">
        <f>U149*H149</f>
        <v>0</v>
      </c>
      <c r="W149" s="218">
        <v>0</v>
      </c>
      <c r="X149" s="218">
        <f>W149*H149</f>
        <v>0</v>
      </c>
      <c r="Y149" s="219" t="s">
        <v>1</v>
      </c>
      <c r="Z149" s="30"/>
      <c r="AA149" s="30"/>
      <c r="AB149" s="30"/>
      <c r="AC149" s="30"/>
      <c r="AD149" s="30"/>
      <c r="AE149" s="30"/>
      <c r="AR149" s="220" t="s">
        <v>281</v>
      </c>
      <c r="AT149" s="220" t="s">
        <v>219</v>
      </c>
      <c r="AU149" s="220" t="s">
        <v>88</v>
      </c>
      <c r="AY149" s="14" t="s">
        <v>218</v>
      </c>
      <c r="BE149" s="221">
        <f>IF(O149="základní",K149,0)</f>
        <v>0</v>
      </c>
      <c r="BF149" s="221">
        <f>IF(O149="snížená",K149,0)</f>
        <v>0</v>
      </c>
      <c r="BG149" s="221">
        <f>IF(O149="zákl. přenesená",K149,0)</f>
        <v>0</v>
      </c>
      <c r="BH149" s="221">
        <f>IF(O149="sníž. přenesená",K149,0)</f>
        <v>0</v>
      </c>
      <c r="BI149" s="221">
        <f>IF(O149="nulová",K149,0)</f>
        <v>0</v>
      </c>
      <c r="BJ149" s="14" t="s">
        <v>86</v>
      </c>
      <c r="BK149" s="221">
        <f>ROUND(P149*H149,2)</f>
        <v>0</v>
      </c>
      <c r="BL149" s="14" t="s">
        <v>281</v>
      </c>
      <c r="BM149" s="220" t="s">
        <v>1014</v>
      </c>
    </row>
    <row r="150" spans="1:65" s="2" customFormat="1" ht="48.75">
      <c r="A150" s="30"/>
      <c r="B150" s="31"/>
      <c r="C150" s="32"/>
      <c r="D150" s="222" t="s">
        <v>226</v>
      </c>
      <c r="E150" s="32"/>
      <c r="F150" s="223" t="s">
        <v>639</v>
      </c>
      <c r="G150" s="32"/>
      <c r="H150" s="32"/>
      <c r="I150" s="120"/>
      <c r="J150" s="120"/>
      <c r="K150" s="32"/>
      <c r="L150" s="32"/>
      <c r="M150" s="35"/>
      <c r="N150" s="224"/>
      <c r="O150" s="225"/>
      <c r="P150" s="66"/>
      <c r="Q150" s="66"/>
      <c r="R150" s="66"/>
      <c r="S150" s="66"/>
      <c r="T150" s="66"/>
      <c r="U150" s="66"/>
      <c r="V150" s="66"/>
      <c r="W150" s="66"/>
      <c r="X150" s="66"/>
      <c r="Y150" s="67"/>
      <c r="Z150" s="30"/>
      <c r="AA150" s="30"/>
      <c r="AB150" s="30"/>
      <c r="AC150" s="30"/>
      <c r="AD150" s="30"/>
      <c r="AE150" s="30"/>
      <c r="AT150" s="14" t="s">
        <v>226</v>
      </c>
      <c r="AU150" s="14" t="s">
        <v>88</v>
      </c>
    </row>
    <row r="151" spans="1:65" s="2" customFormat="1" ht="29.25">
      <c r="A151" s="30"/>
      <c r="B151" s="31"/>
      <c r="C151" s="32"/>
      <c r="D151" s="222" t="s">
        <v>237</v>
      </c>
      <c r="E151" s="32"/>
      <c r="F151" s="236" t="s">
        <v>969</v>
      </c>
      <c r="G151" s="32"/>
      <c r="H151" s="32"/>
      <c r="I151" s="120"/>
      <c r="J151" s="120"/>
      <c r="K151" s="32"/>
      <c r="L151" s="32"/>
      <c r="M151" s="35"/>
      <c r="N151" s="224"/>
      <c r="O151" s="225"/>
      <c r="P151" s="66"/>
      <c r="Q151" s="66"/>
      <c r="R151" s="66"/>
      <c r="S151" s="66"/>
      <c r="T151" s="66"/>
      <c r="U151" s="66"/>
      <c r="V151" s="66"/>
      <c r="W151" s="66"/>
      <c r="X151" s="66"/>
      <c r="Y151" s="67"/>
      <c r="Z151" s="30"/>
      <c r="AA151" s="30"/>
      <c r="AB151" s="30"/>
      <c r="AC151" s="30"/>
      <c r="AD151" s="30"/>
      <c r="AE151" s="30"/>
      <c r="AT151" s="14" t="s">
        <v>237</v>
      </c>
      <c r="AU151" s="14" t="s">
        <v>88</v>
      </c>
    </row>
    <row r="152" spans="1:65" s="2" customFormat="1" ht="21.75" customHeight="1">
      <c r="A152" s="30"/>
      <c r="B152" s="31"/>
      <c r="C152" s="208" t="s">
        <v>274</v>
      </c>
      <c r="D152" s="208" t="s">
        <v>219</v>
      </c>
      <c r="E152" s="209" t="s">
        <v>970</v>
      </c>
      <c r="F152" s="210" t="s">
        <v>971</v>
      </c>
      <c r="G152" s="211" t="s">
        <v>222</v>
      </c>
      <c r="H152" s="212">
        <v>3</v>
      </c>
      <c r="I152" s="213"/>
      <c r="J152" s="213"/>
      <c r="K152" s="214">
        <f>ROUND(P152*H152,2)</f>
        <v>0</v>
      </c>
      <c r="L152" s="210" t="s">
        <v>223</v>
      </c>
      <c r="M152" s="35"/>
      <c r="N152" s="215" t="s">
        <v>1</v>
      </c>
      <c r="O152" s="216" t="s">
        <v>41</v>
      </c>
      <c r="P152" s="217">
        <f>I152+J152</f>
        <v>0</v>
      </c>
      <c r="Q152" s="217">
        <f>ROUND(I152*H152,2)</f>
        <v>0</v>
      </c>
      <c r="R152" s="217">
        <f>ROUND(J152*H152,2)</f>
        <v>0</v>
      </c>
      <c r="S152" s="66"/>
      <c r="T152" s="218">
        <f>S152*H152</f>
        <v>0</v>
      </c>
      <c r="U152" s="218">
        <v>0</v>
      </c>
      <c r="V152" s="218">
        <f>U152*H152</f>
        <v>0</v>
      </c>
      <c r="W152" s="218">
        <v>0</v>
      </c>
      <c r="X152" s="218">
        <f>W152*H152</f>
        <v>0</v>
      </c>
      <c r="Y152" s="219" t="s">
        <v>1</v>
      </c>
      <c r="Z152" s="30"/>
      <c r="AA152" s="30"/>
      <c r="AB152" s="30"/>
      <c r="AC152" s="30"/>
      <c r="AD152" s="30"/>
      <c r="AE152" s="30"/>
      <c r="AR152" s="220" t="s">
        <v>281</v>
      </c>
      <c r="AT152" s="220" t="s">
        <v>219</v>
      </c>
      <c r="AU152" s="220" t="s">
        <v>88</v>
      </c>
      <c r="AY152" s="14" t="s">
        <v>218</v>
      </c>
      <c r="BE152" s="221">
        <f>IF(O152="základní",K152,0)</f>
        <v>0</v>
      </c>
      <c r="BF152" s="221">
        <f>IF(O152="snížená",K152,0)</f>
        <v>0</v>
      </c>
      <c r="BG152" s="221">
        <f>IF(O152="zákl. přenesená",K152,0)</f>
        <v>0</v>
      </c>
      <c r="BH152" s="221">
        <f>IF(O152="sníž. přenesená",K152,0)</f>
        <v>0</v>
      </c>
      <c r="BI152" s="221">
        <f>IF(O152="nulová",K152,0)</f>
        <v>0</v>
      </c>
      <c r="BJ152" s="14" t="s">
        <v>86</v>
      </c>
      <c r="BK152" s="221">
        <f>ROUND(P152*H152,2)</f>
        <v>0</v>
      </c>
      <c r="BL152" s="14" t="s">
        <v>281</v>
      </c>
      <c r="BM152" s="220" t="s">
        <v>1015</v>
      </c>
    </row>
    <row r="153" spans="1:65" s="2" customFormat="1" ht="29.25">
      <c r="A153" s="30"/>
      <c r="B153" s="31"/>
      <c r="C153" s="32"/>
      <c r="D153" s="222" t="s">
        <v>226</v>
      </c>
      <c r="E153" s="32"/>
      <c r="F153" s="223" t="s">
        <v>973</v>
      </c>
      <c r="G153" s="32"/>
      <c r="H153" s="32"/>
      <c r="I153" s="120"/>
      <c r="J153" s="120"/>
      <c r="K153" s="32"/>
      <c r="L153" s="32"/>
      <c r="M153" s="35"/>
      <c r="N153" s="224"/>
      <c r="O153" s="225"/>
      <c r="P153" s="66"/>
      <c r="Q153" s="66"/>
      <c r="R153" s="66"/>
      <c r="S153" s="66"/>
      <c r="T153" s="66"/>
      <c r="U153" s="66"/>
      <c r="V153" s="66"/>
      <c r="W153" s="66"/>
      <c r="X153" s="66"/>
      <c r="Y153" s="67"/>
      <c r="Z153" s="30"/>
      <c r="AA153" s="30"/>
      <c r="AB153" s="30"/>
      <c r="AC153" s="30"/>
      <c r="AD153" s="30"/>
      <c r="AE153" s="30"/>
      <c r="AT153" s="14" t="s">
        <v>226</v>
      </c>
      <c r="AU153" s="14" t="s">
        <v>88</v>
      </c>
    </row>
    <row r="154" spans="1:65" s="2" customFormat="1" ht="33" customHeight="1">
      <c r="A154" s="30"/>
      <c r="B154" s="31"/>
      <c r="C154" s="208" t="s">
        <v>278</v>
      </c>
      <c r="D154" s="208" t="s">
        <v>219</v>
      </c>
      <c r="E154" s="209" t="s">
        <v>974</v>
      </c>
      <c r="F154" s="210" t="s">
        <v>975</v>
      </c>
      <c r="G154" s="211" t="s">
        <v>222</v>
      </c>
      <c r="H154" s="212">
        <v>2</v>
      </c>
      <c r="I154" s="213"/>
      <c r="J154" s="213"/>
      <c r="K154" s="214">
        <f>ROUND(P154*H154,2)</f>
        <v>0</v>
      </c>
      <c r="L154" s="210" t="s">
        <v>223</v>
      </c>
      <c r="M154" s="35"/>
      <c r="N154" s="215" t="s">
        <v>1</v>
      </c>
      <c r="O154" s="216" t="s">
        <v>41</v>
      </c>
      <c r="P154" s="217">
        <f>I154+J154</f>
        <v>0</v>
      </c>
      <c r="Q154" s="217">
        <f>ROUND(I154*H154,2)</f>
        <v>0</v>
      </c>
      <c r="R154" s="217">
        <f>ROUND(J154*H154,2)</f>
        <v>0</v>
      </c>
      <c r="S154" s="66"/>
      <c r="T154" s="218">
        <f>S154*H154</f>
        <v>0</v>
      </c>
      <c r="U154" s="218">
        <v>0</v>
      </c>
      <c r="V154" s="218">
        <f>U154*H154</f>
        <v>0</v>
      </c>
      <c r="W154" s="218">
        <v>0</v>
      </c>
      <c r="X154" s="218">
        <f>W154*H154</f>
        <v>0</v>
      </c>
      <c r="Y154" s="219" t="s">
        <v>1</v>
      </c>
      <c r="Z154" s="30"/>
      <c r="AA154" s="30"/>
      <c r="AB154" s="30"/>
      <c r="AC154" s="30"/>
      <c r="AD154" s="30"/>
      <c r="AE154" s="30"/>
      <c r="AR154" s="220" t="s">
        <v>281</v>
      </c>
      <c r="AT154" s="220" t="s">
        <v>219</v>
      </c>
      <c r="AU154" s="220" t="s">
        <v>88</v>
      </c>
      <c r="AY154" s="14" t="s">
        <v>218</v>
      </c>
      <c r="BE154" s="221">
        <f>IF(O154="základní",K154,0)</f>
        <v>0</v>
      </c>
      <c r="BF154" s="221">
        <f>IF(O154="snížená",K154,0)</f>
        <v>0</v>
      </c>
      <c r="BG154" s="221">
        <f>IF(O154="zákl. přenesená",K154,0)</f>
        <v>0</v>
      </c>
      <c r="BH154" s="221">
        <f>IF(O154="sníž. přenesená",K154,0)</f>
        <v>0</v>
      </c>
      <c r="BI154" s="221">
        <f>IF(O154="nulová",K154,0)</f>
        <v>0</v>
      </c>
      <c r="BJ154" s="14" t="s">
        <v>86</v>
      </c>
      <c r="BK154" s="221">
        <f>ROUND(P154*H154,2)</f>
        <v>0</v>
      </c>
      <c r="BL154" s="14" t="s">
        <v>281</v>
      </c>
      <c r="BM154" s="220" t="s">
        <v>1016</v>
      </c>
    </row>
    <row r="155" spans="1:65" s="2" customFormat="1" ht="39">
      <c r="A155" s="30"/>
      <c r="B155" s="31"/>
      <c r="C155" s="32"/>
      <c r="D155" s="222" t="s">
        <v>226</v>
      </c>
      <c r="E155" s="32"/>
      <c r="F155" s="223" t="s">
        <v>977</v>
      </c>
      <c r="G155" s="32"/>
      <c r="H155" s="32"/>
      <c r="I155" s="120"/>
      <c r="J155" s="120"/>
      <c r="K155" s="32"/>
      <c r="L155" s="32"/>
      <c r="M155" s="35"/>
      <c r="N155" s="224"/>
      <c r="O155" s="225"/>
      <c r="P155" s="66"/>
      <c r="Q155" s="66"/>
      <c r="R155" s="66"/>
      <c r="S155" s="66"/>
      <c r="T155" s="66"/>
      <c r="U155" s="66"/>
      <c r="V155" s="66"/>
      <c r="W155" s="66"/>
      <c r="X155" s="66"/>
      <c r="Y155" s="67"/>
      <c r="Z155" s="30"/>
      <c r="AA155" s="30"/>
      <c r="AB155" s="30"/>
      <c r="AC155" s="30"/>
      <c r="AD155" s="30"/>
      <c r="AE155" s="30"/>
      <c r="AT155" s="14" t="s">
        <v>226</v>
      </c>
      <c r="AU155" s="14" t="s">
        <v>88</v>
      </c>
    </row>
    <row r="156" spans="1:65" s="2" customFormat="1" ht="21.75" customHeight="1">
      <c r="A156" s="30"/>
      <c r="B156" s="31"/>
      <c r="C156" s="226" t="s">
        <v>512</v>
      </c>
      <c r="D156" s="226" t="s">
        <v>232</v>
      </c>
      <c r="E156" s="227" t="s">
        <v>978</v>
      </c>
      <c r="F156" s="228" t="s">
        <v>979</v>
      </c>
      <c r="G156" s="229" t="s">
        <v>486</v>
      </c>
      <c r="H156" s="230">
        <v>2</v>
      </c>
      <c r="I156" s="231"/>
      <c r="J156" s="232"/>
      <c r="K156" s="233">
        <f>ROUND(P156*H156,2)</f>
        <v>0</v>
      </c>
      <c r="L156" s="228" t="s">
        <v>223</v>
      </c>
      <c r="M156" s="234"/>
      <c r="N156" s="235" t="s">
        <v>1</v>
      </c>
      <c r="O156" s="216" t="s">
        <v>41</v>
      </c>
      <c r="P156" s="217">
        <f>I156+J156</f>
        <v>0</v>
      </c>
      <c r="Q156" s="217">
        <f>ROUND(I156*H156,2)</f>
        <v>0</v>
      </c>
      <c r="R156" s="217">
        <f>ROUND(J156*H156,2)</f>
        <v>0</v>
      </c>
      <c r="S156" s="66"/>
      <c r="T156" s="218">
        <f>S156*H156</f>
        <v>0</v>
      </c>
      <c r="U156" s="218">
        <v>0</v>
      </c>
      <c r="V156" s="218">
        <f>U156*H156</f>
        <v>0</v>
      </c>
      <c r="W156" s="218">
        <v>0</v>
      </c>
      <c r="X156" s="218">
        <f>W156*H156</f>
        <v>0</v>
      </c>
      <c r="Y156" s="219" t="s">
        <v>1</v>
      </c>
      <c r="Z156" s="30"/>
      <c r="AA156" s="30"/>
      <c r="AB156" s="30"/>
      <c r="AC156" s="30"/>
      <c r="AD156" s="30"/>
      <c r="AE156" s="30"/>
      <c r="AR156" s="220" t="s">
        <v>502</v>
      </c>
      <c r="AT156" s="220" t="s">
        <v>232</v>
      </c>
      <c r="AU156" s="220" t="s">
        <v>88</v>
      </c>
      <c r="AY156" s="14" t="s">
        <v>218</v>
      </c>
      <c r="BE156" s="221">
        <f>IF(O156="základní",K156,0)</f>
        <v>0</v>
      </c>
      <c r="BF156" s="221">
        <f>IF(O156="snížená",K156,0)</f>
        <v>0</v>
      </c>
      <c r="BG156" s="221">
        <f>IF(O156="zákl. přenesená",K156,0)</f>
        <v>0</v>
      </c>
      <c r="BH156" s="221">
        <f>IF(O156="sníž. přenesená",K156,0)</f>
        <v>0</v>
      </c>
      <c r="BI156" s="221">
        <f>IF(O156="nulová",K156,0)</f>
        <v>0</v>
      </c>
      <c r="BJ156" s="14" t="s">
        <v>86</v>
      </c>
      <c r="BK156" s="221">
        <f>ROUND(P156*H156,2)</f>
        <v>0</v>
      </c>
      <c r="BL156" s="14" t="s">
        <v>502</v>
      </c>
      <c r="BM156" s="220" t="s">
        <v>1017</v>
      </c>
    </row>
    <row r="157" spans="1:65" s="2" customFormat="1" ht="19.5">
      <c r="A157" s="30"/>
      <c r="B157" s="31"/>
      <c r="C157" s="32"/>
      <c r="D157" s="222" t="s">
        <v>226</v>
      </c>
      <c r="E157" s="32"/>
      <c r="F157" s="223" t="s">
        <v>979</v>
      </c>
      <c r="G157" s="32"/>
      <c r="H157" s="32"/>
      <c r="I157" s="120"/>
      <c r="J157" s="120"/>
      <c r="K157" s="32"/>
      <c r="L157" s="32"/>
      <c r="M157" s="35"/>
      <c r="N157" s="224"/>
      <c r="O157" s="225"/>
      <c r="P157" s="66"/>
      <c r="Q157" s="66"/>
      <c r="R157" s="66"/>
      <c r="S157" s="66"/>
      <c r="T157" s="66"/>
      <c r="U157" s="66"/>
      <c r="V157" s="66"/>
      <c r="W157" s="66"/>
      <c r="X157" s="66"/>
      <c r="Y157" s="67"/>
      <c r="Z157" s="30"/>
      <c r="AA157" s="30"/>
      <c r="AB157" s="30"/>
      <c r="AC157" s="30"/>
      <c r="AD157" s="30"/>
      <c r="AE157" s="30"/>
      <c r="AT157" s="14" t="s">
        <v>226</v>
      </c>
      <c r="AU157" s="14" t="s">
        <v>88</v>
      </c>
    </row>
    <row r="158" spans="1:65" s="2" customFormat="1" ht="21.75" customHeight="1">
      <c r="A158" s="30"/>
      <c r="B158" s="31"/>
      <c r="C158" s="208" t="s">
        <v>9</v>
      </c>
      <c r="D158" s="208" t="s">
        <v>219</v>
      </c>
      <c r="E158" s="209" t="s">
        <v>981</v>
      </c>
      <c r="F158" s="210" t="s">
        <v>982</v>
      </c>
      <c r="G158" s="211" t="s">
        <v>222</v>
      </c>
      <c r="H158" s="212">
        <v>1</v>
      </c>
      <c r="I158" s="213"/>
      <c r="J158" s="213"/>
      <c r="K158" s="214">
        <f>ROUND(P158*H158,2)</f>
        <v>0</v>
      </c>
      <c r="L158" s="210" t="s">
        <v>223</v>
      </c>
      <c r="M158" s="35"/>
      <c r="N158" s="215" t="s">
        <v>1</v>
      </c>
      <c r="O158" s="216" t="s">
        <v>41</v>
      </c>
      <c r="P158" s="217">
        <f>I158+J158</f>
        <v>0</v>
      </c>
      <c r="Q158" s="217">
        <f>ROUND(I158*H158,2)</f>
        <v>0</v>
      </c>
      <c r="R158" s="217">
        <f>ROUND(J158*H158,2)</f>
        <v>0</v>
      </c>
      <c r="S158" s="66"/>
      <c r="T158" s="218">
        <f>S158*H158</f>
        <v>0</v>
      </c>
      <c r="U158" s="218">
        <v>0</v>
      </c>
      <c r="V158" s="218">
        <f>U158*H158</f>
        <v>0</v>
      </c>
      <c r="W158" s="218">
        <v>0</v>
      </c>
      <c r="X158" s="218">
        <f>W158*H158</f>
        <v>0</v>
      </c>
      <c r="Y158" s="219" t="s">
        <v>1</v>
      </c>
      <c r="Z158" s="30"/>
      <c r="AA158" s="30"/>
      <c r="AB158" s="30"/>
      <c r="AC158" s="30"/>
      <c r="AD158" s="30"/>
      <c r="AE158" s="30"/>
      <c r="AR158" s="220" t="s">
        <v>281</v>
      </c>
      <c r="AT158" s="220" t="s">
        <v>219</v>
      </c>
      <c r="AU158" s="220" t="s">
        <v>88</v>
      </c>
      <c r="AY158" s="14" t="s">
        <v>218</v>
      </c>
      <c r="BE158" s="221">
        <f>IF(O158="základní",K158,0)</f>
        <v>0</v>
      </c>
      <c r="BF158" s="221">
        <f>IF(O158="snížená",K158,0)</f>
        <v>0</v>
      </c>
      <c r="BG158" s="221">
        <f>IF(O158="zákl. přenesená",K158,0)</f>
        <v>0</v>
      </c>
      <c r="BH158" s="221">
        <f>IF(O158="sníž. přenesená",K158,0)</f>
        <v>0</v>
      </c>
      <c r="BI158" s="221">
        <f>IF(O158="nulová",K158,0)</f>
        <v>0</v>
      </c>
      <c r="BJ158" s="14" t="s">
        <v>86</v>
      </c>
      <c r="BK158" s="221">
        <f>ROUND(P158*H158,2)</f>
        <v>0</v>
      </c>
      <c r="BL158" s="14" t="s">
        <v>281</v>
      </c>
      <c r="BM158" s="220" t="s">
        <v>1018</v>
      </c>
    </row>
    <row r="159" spans="1:65" s="2" customFormat="1" ht="29.25">
      <c r="A159" s="30"/>
      <c r="B159" s="31"/>
      <c r="C159" s="32"/>
      <c r="D159" s="222" t="s">
        <v>226</v>
      </c>
      <c r="E159" s="32"/>
      <c r="F159" s="223" t="s">
        <v>984</v>
      </c>
      <c r="G159" s="32"/>
      <c r="H159" s="32"/>
      <c r="I159" s="120"/>
      <c r="J159" s="120"/>
      <c r="K159" s="32"/>
      <c r="L159" s="32"/>
      <c r="M159" s="35"/>
      <c r="N159" s="224"/>
      <c r="O159" s="225"/>
      <c r="P159" s="66"/>
      <c r="Q159" s="66"/>
      <c r="R159" s="66"/>
      <c r="S159" s="66"/>
      <c r="T159" s="66"/>
      <c r="U159" s="66"/>
      <c r="V159" s="66"/>
      <c r="W159" s="66"/>
      <c r="X159" s="66"/>
      <c r="Y159" s="67"/>
      <c r="Z159" s="30"/>
      <c r="AA159" s="30"/>
      <c r="AB159" s="30"/>
      <c r="AC159" s="30"/>
      <c r="AD159" s="30"/>
      <c r="AE159" s="30"/>
      <c r="AT159" s="14" t="s">
        <v>226</v>
      </c>
      <c r="AU159" s="14" t="s">
        <v>88</v>
      </c>
    </row>
    <row r="160" spans="1:65" s="12" customFormat="1" ht="25.9" customHeight="1">
      <c r="B160" s="193"/>
      <c r="C160" s="194"/>
      <c r="D160" s="195" t="s">
        <v>77</v>
      </c>
      <c r="E160" s="196" t="s">
        <v>276</v>
      </c>
      <c r="F160" s="196" t="s">
        <v>277</v>
      </c>
      <c r="G160" s="194"/>
      <c r="H160" s="194"/>
      <c r="I160" s="197"/>
      <c r="J160" s="197"/>
      <c r="K160" s="198">
        <f>BK160</f>
        <v>0</v>
      </c>
      <c r="L160" s="194"/>
      <c r="M160" s="199"/>
      <c r="N160" s="200"/>
      <c r="O160" s="201"/>
      <c r="P160" s="201"/>
      <c r="Q160" s="202">
        <f>SUM(Q161:Q179)</f>
        <v>0</v>
      </c>
      <c r="R160" s="202">
        <f>SUM(R161:R179)</f>
        <v>0</v>
      </c>
      <c r="S160" s="201"/>
      <c r="T160" s="203">
        <f>SUM(T161:T179)</f>
        <v>0</v>
      </c>
      <c r="U160" s="201"/>
      <c r="V160" s="203">
        <f>SUM(V161:V179)</f>
        <v>0</v>
      </c>
      <c r="W160" s="201"/>
      <c r="X160" s="203">
        <f>SUM(X161:X179)</f>
        <v>0</v>
      </c>
      <c r="Y160" s="204"/>
      <c r="AR160" s="205" t="s">
        <v>224</v>
      </c>
      <c r="AT160" s="206" t="s">
        <v>77</v>
      </c>
      <c r="AU160" s="206" t="s">
        <v>78</v>
      </c>
      <c r="AY160" s="205" t="s">
        <v>218</v>
      </c>
      <c r="BK160" s="207">
        <f>SUM(BK161:BK179)</f>
        <v>0</v>
      </c>
    </row>
    <row r="161" spans="1:65" s="2" customFormat="1" ht="33" customHeight="1">
      <c r="A161" s="30"/>
      <c r="B161" s="31"/>
      <c r="C161" s="208" t="s">
        <v>523</v>
      </c>
      <c r="D161" s="208" t="s">
        <v>219</v>
      </c>
      <c r="E161" s="209" t="s">
        <v>985</v>
      </c>
      <c r="F161" s="210" t="s">
        <v>986</v>
      </c>
      <c r="G161" s="211" t="s">
        <v>222</v>
      </c>
      <c r="H161" s="212">
        <v>1</v>
      </c>
      <c r="I161" s="213"/>
      <c r="J161" s="213"/>
      <c r="K161" s="214">
        <f>ROUND(P161*H161,2)</f>
        <v>0</v>
      </c>
      <c r="L161" s="210" t="s">
        <v>223</v>
      </c>
      <c r="M161" s="35"/>
      <c r="N161" s="215" t="s">
        <v>1</v>
      </c>
      <c r="O161" s="216" t="s">
        <v>41</v>
      </c>
      <c r="P161" s="217">
        <f>I161+J161</f>
        <v>0</v>
      </c>
      <c r="Q161" s="217">
        <f>ROUND(I161*H161,2)</f>
        <v>0</v>
      </c>
      <c r="R161" s="217">
        <f>ROUND(J161*H161,2)</f>
        <v>0</v>
      </c>
      <c r="S161" s="66"/>
      <c r="T161" s="218">
        <f>S161*H161</f>
        <v>0</v>
      </c>
      <c r="U161" s="218">
        <v>0</v>
      </c>
      <c r="V161" s="218">
        <f>U161*H161</f>
        <v>0</v>
      </c>
      <c r="W161" s="218">
        <v>0</v>
      </c>
      <c r="X161" s="218">
        <f>W161*H161</f>
        <v>0</v>
      </c>
      <c r="Y161" s="219" t="s">
        <v>1</v>
      </c>
      <c r="Z161" s="30"/>
      <c r="AA161" s="30"/>
      <c r="AB161" s="30"/>
      <c r="AC161" s="30"/>
      <c r="AD161" s="30"/>
      <c r="AE161" s="30"/>
      <c r="AR161" s="220" t="s">
        <v>281</v>
      </c>
      <c r="AT161" s="220" t="s">
        <v>219</v>
      </c>
      <c r="AU161" s="220" t="s">
        <v>86</v>
      </c>
      <c r="AY161" s="14" t="s">
        <v>218</v>
      </c>
      <c r="BE161" s="221">
        <f>IF(O161="základní",K161,0)</f>
        <v>0</v>
      </c>
      <c r="BF161" s="221">
        <f>IF(O161="snížená",K161,0)</f>
        <v>0</v>
      </c>
      <c r="BG161" s="221">
        <f>IF(O161="zákl. přenesená",K161,0)</f>
        <v>0</v>
      </c>
      <c r="BH161" s="221">
        <f>IF(O161="sníž. přenesená",K161,0)</f>
        <v>0</v>
      </c>
      <c r="BI161" s="221">
        <f>IF(O161="nulová",K161,0)</f>
        <v>0</v>
      </c>
      <c r="BJ161" s="14" t="s">
        <v>86</v>
      </c>
      <c r="BK161" s="221">
        <f>ROUND(P161*H161,2)</f>
        <v>0</v>
      </c>
      <c r="BL161" s="14" t="s">
        <v>281</v>
      </c>
      <c r="BM161" s="220" t="s">
        <v>1019</v>
      </c>
    </row>
    <row r="162" spans="1:65" s="2" customFormat="1" ht="58.5">
      <c r="A162" s="30"/>
      <c r="B162" s="31"/>
      <c r="C162" s="32"/>
      <c r="D162" s="222" t="s">
        <v>226</v>
      </c>
      <c r="E162" s="32"/>
      <c r="F162" s="223" t="s">
        <v>988</v>
      </c>
      <c r="G162" s="32"/>
      <c r="H162" s="32"/>
      <c r="I162" s="120"/>
      <c r="J162" s="120"/>
      <c r="K162" s="32"/>
      <c r="L162" s="32"/>
      <c r="M162" s="35"/>
      <c r="N162" s="224"/>
      <c r="O162" s="225"/>
      <c r="P162" s="66"/>
      <c r="Q162" s="66"/>
      <c r="R162" s="66"/>
      <c r="S162" s="66"/>
      <c r="T162" s="66"/>
      <c r="U162" s="66"/>
      <c r="V162" s="66"/>
      <c r="W162" s="66"/>
      <c r="X162" s="66"/>
      <c r="Y162" s="67"/>
      <c r="Z162" s="30"/>
      <c r="AA162" s="30"/>
      <c r="AB162" s="30"/>
      <c r="AC162" s="30"/>
      <c r="AD162" s="30"/>
      <c r="AE162" s="30"/>
      <c r="AT162" s="14" t="s">
        <v>226</v>
      </c>
      <c r="AU162" s="14" t="s">
        <v>86</v>
      </c>
    </row>
    <row r="163" spans="1:65" s="2" customFormat="1" ht="44.25" customHeight="1">
      <c r="A163" s="30"/>
      <c r="B163" s="31"/>
      <c r="C163" s="208" t="s">
        <v>528</v>
      </c>
      <c r="D163" s="208" t="s">
        <v>219</v>
      </c>
      <c r="E163" s="209" t="s">
        <v>989</v>
      </c>
      <c r="F163" s="210" t="s">
        <v>990</v>
      </c>
      <c r="G163" s="211" t="s">
        <v>222</v>
      </c>
      <c r="H163" s="212">
        <v>1</v>
      </c>
      <c r="I163" s="213"/>
      <c r="J163" s="213"/>
      <c r="K163" s="214">
        <f>ROUND(P163*H163,2)</f>
        <v>0</v>
      </c>
      <c r="L163" s="210" t="s">
        <v>223</v>
      </c>
      <c r="M163" s="35"/>
      <c r="N163" s="215" t="s">
        <v>1</v>
      </c>
      <c r="O163" s="216" t="s">
        <v>41</v>
      </c>
      <c r="P163" s="217">
        <f>I163+J163</f>
        <v>0</v>
      </c>
      <c r="Q163" s="217">
        <f>ROUND(I163*H163,2)</f>
        <v>0</v>
      </c>
      <c r="R163" s="217">
        <f>ROUND(J163*H163,2)</f>
        <v>0</v>
      </c>
      <c r="S163" s="66"/>
      <c r="T163" s="218">
        <f>S163*H163</f>
        <v>0</v>
      </c>
      <c r="U163" s="218">
        <v>0</v>
      </c>
      <c r="V163" s="218">
        <f>U163*H163</f>
        <v>0</v>
      </c>
      <c r="W163" s="218">
        <v>0</v>
      </c>
      <c r="X163" s="218">
        <f>W163*H163</f>
        <v>0</v>
      </c>
      <c r="Y163" s="219" t="s">
        <v>1</v>
      </c>
      <c r="Z163" s="30"/>
      <c r="AA163" s="30"/>
      <c r="AB163" s="30"/>
      <c r="AC163" s="30"/>
      <c r="AD163" s="30"/>
      <c r="AE163" s="30"/>
      <c r="AR163" s="220" t="s">
        <v>281</v>
      </c>
      <c r="AT163" s="220" t="s">
        <v>219</v>
      </c>
      <c r="AU163" s="220" t="s">
        <v>86</v>
      </c>
      <c r="AY163" s="14" t="s">
        <v>218</v>
      </c>
      <c r="BE163" s="221">
        <f>IF(O163="základní",K163,0)</f>
        <v>0</v>
      </c>
      <c r="BF163" s="221">
        <f>IF(O163="snížená",K163,0)</f>
        <v>0</v>
      </c>
      <c r="BG163" s="221">
        <f>IF(O163="zákl. přenesená",K163,0)</f>
        <v>0</v>
      </c>
      <c r="BH163" s="221">
        <f>IF(O163="sníž. přenesená",K163,0)</f>
        <v>0</v>
      </c>
      <c r="BI163" s="221">
        <f>IF(O163="nulová",K163,0)</f>
        <v>0</v>
      </c>
      <c r="BJ163" s="14" t="s">
        <v>86</v>
      </c>
      <c r="BK163" s="221">
        <f>ROUND(P163*H163,2)</f>
        <v>0</v>
      </c>
      <c r="BL163" s="14" t="s">
        <v>281</v>
      </c>
      <c r="BM163" s="220" t="s">
        <v>1020</v>
      </c>
    </row>
    <row r="164" spans="1:65" s="2" customFormat="1" ht="68.25">
      <c r="A164" s="30"/>
      <c r="B164" s="31"/>
      <c r="C164" s="32"/>
      <c r="D164" s="222" t="s">
        <v>226</v>
      </c>
      <c r="E164" s="32"/>
      <c r="F164" s="223" t="s">
        <v>992</v>
      </c>
      <c r="G164" s="32"/>
      <c r="H164" s="32"/>
      <c r="I164" s="120"/>
      <c r="J164" s="120"/>
      <c r="K164" s="32"/>
      <c r="L164" s="32"/>
      <c r="M164" s="35"/>
      <c r="N164" s="224"/>
      <c r="O164" s="225"/>
      <c r="P164" s="66"/>
      <c r="Q164" s="66"/>
      <c r="R164" s="66"/>
      <c r="S164" s="66"/>
      <c r="T164" s="66"/>
      <c r="U164" s="66"/>
      <c r="V164" s="66"/>
      <c r="W164" s="66"/>
      <c r="X164" s="66"/>
      <c r="Y164" s="67"/>
      <c r="Z164" s="30"/>
      <c r="AA164" s="30"/>
      <c r="AB164" s="30"/>
      <c r="AC164" s="30"/>
      <c r="AD164" s="30"/>
      <c r="AE164" s="30"/>
      <c r="AT164" s="14" t="s">
        <v>226</v>
      </c>
      <c r="AU164" s="14" t="s">
        <v>86</v>
      </c>
    </row>
    <row r="165" spans="1:65" s="2" customFormat="1" ht="21.75" customHeight="1">
      <c r="A165" s="30"/>
      <c r="B165" s="31"/>
      <c r="C165" s="208" t="s">
        <v>534</v>
      </c>
      <c r="D165" s="208" t="s">
        <v>219</v>
      </c>
      <c r="E165" s="209" t="s">
        <v>541</v>
      </c>
      <c r="F165" s="210" t="s">
        <v>542</v>
      </c>
      <c r="G165" s="211" t="s">
        <v>222</v>
      </c>
      <c r="H165" s="212">
        <v>1</v>
      </c>
      <c r="I165" s="213"/>
      <c r="J165" s="213"/>
      <c r="K165" s="214">
        <f>ROUND(P165*H165,2)</f>
        <v>0</v>
      </c>
      <c r="L165" s="210" t="s">
        <v>223</v>
      </c>
      <c r="M165" s="35"/>
      <c r="N165" s="215" t="s">
        <v>1</v>
      </c>
      <c r="O165" s="216" t="s">
        <v>41</v>
      </c>
      <c r="P165" s="217">
        <f>I165+J165</f>
        <v>0</v>
      </c>
      <c r="Q165" s="217">
        <f>ROUND(I165*H165,2)</f>
        <v>0</v>
      </c>
      <c r="R165" s="217">
        <f>ROUND(J165*H165,2)</f>
        <v>0</v>
      </c>
      <c r="S165" s="66"/>
      <c r="T165" s="218">
        <f>S165*H165</f>
        <v>0</v>
      </c>
      <c r="U165" s="218">
        <v>0</v>
      </c>
      <c r="V165" s="218">
        <f>U165*H165</f>
        <v>0</v>
      </c>
      <c r="W165" s="218">
        <v>0</v>
      </c>
      <c r="X165" s="218">
        <f>W165*H165</f>
        <v>0</v>
      </c>
      <c r="Y165" s="219" t="s">
        <v>1</v>
      </c>
      <c r="Z165" s="30"/>
      <c r="AA165" s="30"/>
      <c r="AB165" s="30"/>
      <c r="AC165" s="30"/>
      <c r="AD165" s="30"/>
      <c r="AE165" s="30"/>
      <c r="AR165" s="220" t="s">
        <v>281</v>
      </c>
      <c r="AT165" s="220" t="s">
        <v>219</v>
      </c>
      <c r="AU165" s="220" t="s">
        <v>86</v>
      </c>
      <c r="AY165" s="14" t="s">
        <v>218</v>
      </c>
      <c r="BE165" s="221">
        <f>IF(O165="základní",K165,0)</f>
        <v>0</v>
      </c>
      <c r="BF165" s="221">
        <f>IF(O165="snížená",K165,0)</f>
        <v>0</v>
      </c>
      <c r="BG165" s="221">
        <f>IF(O165="zákl. přenesená",K165,0)</f>
        <v>0</v>
      </c>
      <c r="BH165" s="221">
        <f>IF(O165="sníž. přenesená",K165,0)</f>
        <v>0</v>
      </c>
      <c r="BI165" s="221">
        <f>IF(O165="nulová",K165,0)</f>
        <v>0</v>
      </c>
      <c r="BJ165" s="14" t="s">
        <v>86</v>
      </c>
      <c r="BK165" s="221">
        <f>ROUND(P165*H165,2)</f>
        <v>0</v>
      </c>
      <c r="BL165" s="14" t="s">
        <v>281</v>
      </c>
      <c r="BM165" s="220" t="s">
        <v>1021</v>
      </c>
    </row>
    <row r="166" spans="1:65" s="2" customFormat="1" ht="29.25">
      <c r="A166" s="30"/>
      <c r="B166" s="31"/>
      <c r="C166" s="32"/>
      <c r="D166" s="222" t="s">
        <v>226</v>
      </c>
      <c r="E166" s="32"/>
      <c r="F166" s="223" t="s">
        <v>544</v>
      </c>
      <c r="G166" s="32"/>
      <c r="H166" s="32"/>
      <c r="I166" s="120"/>
      <c r="J166" s="120"/>
      <c r="K166" s="32"/>
      <c r="L166" s="32"/>
      <c r="M166" s="35"/>
      <c r="N166" s="224"/>
      <c r="O166" s="225"/>
      <c r="P166" s="66"/>
      <c r="Q166" s="66"/>
      <c r="R166" s="66"/>
      <c r="S166" s="66"/>
      <c r="T166" s="66"/>
      <c r="U166" s="66"/>
      <c r="V166" s="66"/>
      <c r="W166" s="66"/>
      <c r="X166" s="66"/>
      <c r="Y166" s="67"/>
      <c r="Z166" s="30"/>
      <c r="AA166" s="30"/>
      <c r="AB166" s="30"/>
      <c r="AC166" s="30"/>
      <c r="AD166" s="30"/>
      <c r="AE166" s="30"/>
      <c r="AT166" s="14" t="s">
        <v>226</v>
      </c>
      <c r="AU166" s="14" t="s">
        <v>86</v>
      </c>
    </row>
    <row r="167" spans="1:65" s="2" customFormat="1" ht="21.75" customHeight="1">
      <c r="A167" s="30"/>
      <c r="B167" s="31"/>
      <c r="C167" s="208" t="s">
        <v>537</v>
      </c>
      <c r="D167" s="208" t="s">
        <v>219</v>
      </c>
      <c r="E167" s="209" t="s">
        <v>545</v>
      </c>
      <c r="F167" s="210" t="s">
        <v>546</v>
      </c>
      <c r="G167" s="211" t="s">
        <v>518</v>
      </c>
      <c r="H167" s="212">
        <v>20</v>
      </c>
      <c r="I167" s="213"/>
      <c r="J167" s="213"/>
      <c r="K167" s="214">
        <f>ROUND(P167*H167,2)</f>
        <v>0</v>
      </c>
      <c r="L167" s="210" t="s">
        <v>223</v>
      </c>
      <c r="M167" s="35"/>
      <c r="N167" s="215" t="s">
        <v>1</v>
      </c>
      <c r="O167" s="216" t="s">
        <v>41</v>
      </c>
      <c r="P167" s="217">
        <f>I167+J167</f>
        <v>0</v>
      </c>
      <c r="Q167" s="217">
        <f>ROUND(I167*H167,2)</f>
        <v>0</v>
      </c>
      <c r="R167" s="217">
        <f>ROUND(J167*H167,2)</f>
        <v>0</v>
      </c>
      <c r="S167" s="66"/>
      <c r="T167" s="218">
        <f>S167*H167</f>
        <v>0</v>
      </c>
      <c r="U167" s="218">
        <v>0</v>
      </c>
      <c r="V167" s="218">
        <f>U167*H167</f>
        <v>0</v>
      </c>
      <c r="W167" s="218">
        <v>0</v>
      </c>
      <c r="X167" s="218">
        <f>W167*H167</f>
        <v>0</v>
      </c>
      <c r="Y167" s="219" t="s">
        <v>1</v>
      </c>
      <c r="Z167" s="30"/>
      <c r="AA167" s="30"/>
      <c r="AB167" s="30"/>
      <c r="AC167" s="30"/>
      <c r="AD167" s="30"/>
      <c r="AE167" s="30"/>
      <c r="AR167" s="220" t="s">
        <v>281</v>
      </c>
      <c r="AT167" s="220" t="s">
        <v>219</v>
      </c>
      <c r="AU167" s="220" t="s">
        <v>86</v>
      </c>
      <c r="AY167" s="14" t="s">
        <v>218</v>
      </c>
      <c r="BE167" s="221">
        <f>IF(O167="základní",K167,0)</f>
        <v>0</v>
      </c>
      <c r="BF167" s="221">
        <f>IF(O167="snížená",K167,0)</f>
        <v>0</v>
      </c>
      <c r="BG167" s="221">
        <f>IF(O167="zákl. přenesená",K167,0)</f>
        <v>0</v>
      </c>
      <c r="BH167" s="221">
        <f>IF(O167="sníž. přenesená",K167,0)</f>
        <v>0</v>
      </c>
      <c r="BI167" s="221">
        <f>IF(O167="nulová",K167,0)</f>
        <v>0</v>
      </c>
      <c r="BJ167" s="14" t="s">
        <v>86</v>
      </c>
      <c r="BK167" s="221">
        <f>ROUND(P167*H167,2)</f>
        <v>0</v>
      </c>
      <c r="BL167" s="14" t="s">
        <v>281</v>
      </c>
      <c r="BM167" s="220" t="s">
        <v>1022</v>
      </c>
    </row>
    <row r="168" spans="1:65" s="2" customFormat="1" ht="29.25">
      <c r="A168" s="30"/>
      <c r="B168" s="31"/>
      <c r="C168" s="32"/>
      <c r="D168" s="222" t="s">
        <v>226</v>
      </c>
      <c r="E168" s="32"/>
      <c r="F168" s="223" t="s">
        <v>548</v>
      </c>
      <c r="G168" s="32"/>
      <c r="H168" s="32"/>
      <c r="I168" s="120"/>
      <c r="J168" s="120"/>
      <c r="K168" s="32"/>
      <c r="L168" s="32"/>
      <c r="M168" s="35"/>
      <c r="N168" s="224"/>
      <c r="O168" s="225"/>
      <c r="P168" s="66"/>
      <c r="Q168" s="66"/>
      <c r="R168" s="66"/>
      <c r="S168" s="66"/>
      <c r="T168" s="66"/>
      <c r="U168" s="66"/>
      <c r="V168" s="66"/>
      <c r="W168" s="66"/>
      <c r="X168" s="66"/>
      <c r="Y168" s="67"/>
      <c r="Z168" s="30"/>
      <c r="AA168" s="30"/>
      <c r="AB168" s="30"/>
      <c r="AC168" s="30"/>
      <c r="AD168" s="30"/>
      <c r="AE168" s="30"/>
      <c r="AT168" s="14" t="s">
        <v>226</v>
      </c>
      <c r="AU168" s="14" t="s">
        <v>86</v>
      </c>
    </row>
    <row r="169" spans="1:65" s="2" customFormat="1" ht="21.75" customHeight="1">
      <c r="A169" s="30"/>
      <c r="B169" s="31"/>
      <c r="C169" s="208" t="s">
        <v>540</v>
      </c>
      <c r="D169" s="208" t="s">
        <v>219</v>
      </c>
      <c r="E169" s="209" t="s">
        <v>550</v>
      </c>
      <c r="F169" s="210" t="s">
        <v>551</v>
      </c>
      <c r="G169" s="211" t="s">
        <v>518</v>
      </c>
      <c r="H169" s="212">
        <v>15</v>
      </c>
      <c r="I169" s="213"/>
      <c r="J169" s="213"/>
      <c r="K169" s="214">
        <f>ROUND(P169*H169,2)</f>
        <v>0</v>
      </c>
      <c r="L169" s="210" t="s">
        <v>223</v>
      </c>
      <c r="M169" s="35"/>
      <c r="N169" s="215" t="s">
        <v>1</v>
      </c>
      <c r="O169" s="216" t="s">
        <v>41</v>
      </c>
      <c r="P169" s="217">
        <f>I169+J169</f>
        <v>0</v>
      </c>
      <c r="Q169" s="217">
        <f>ROUND(I169*H169,2)</f>
        <v>0</v>
      </c>
      <c r="R169" s="217">
        <f>ROUND(J169*H169,2)</f>
        <v>0</v>
      </c>
      <c r="S169" s="66"/>
      <c r="T169" s="218">
        <f>S169*H169</f>
        <v>0</v>
      </c>
      <c r="U169" s="218">
        <v>0</v>
      </c>
      <c r="V169" s="218">
        <f>U169*H169</f>
        <v>0</v>
      </c>
      <c r="W169" s="218">
        <v>0</v>
      </c>
      <c r="X169" s="218">
        <f>W169*H169</f>
        <v>0</v>
      </c>
      <c r="Y169" s="219" t="s">
        <v>1</v>
      </c>
      <c r="Z169" s="30"/>
      <c r="AA169" s="30"/>
      <c r="AB169" s="30"/>
      <c r="AC169" s="30"/>
      <c r="AD169" s="30"/>
      <c r="AE169" s="30"/>
      <c r="AR169" s="220" t="s">
        <v>281</v>
      </c>
      <c r="AT169" s="220" t="s">
        <v>219</v>
      </c>
      <c r="AU169" s="220" t="s">
        <v>86</v>
      </c>
      <c r="AY169" s="14" t="s">
        <v>218</v>
      </c>
      <c r="BE169" s="221">
        <f>IF(O169="základní",K169,0)</f>
        <v>0</v>
      </c>
      <c r="BF169" s="221">
        <f>IF(O169="snížená",K169,0)</f>
        <v>0</v>
      </c>
      <c r="BG169" s="221">
        <f>IF(O169="zákl. přenesená",K169,0)</f>
        <v>0</v>
      </c>
      <c r="BH169" s="221">
        <f>IF(O169="sníž. přenesená",K169,0)</f>
        <v>0</v>
      </c>
      <c r="BI169" s="221">
        <f>IF(O169="nulová",K169,0)</f>
        <v>0</v>
      </c>
      <c r="BJ169" s="14" t="s">
        <v>86</v>
      </c>
      <c r="BK169" s="221">
        <f>ROUND(P169*H169,2)</f>
        <v>0</v>
      </c>
      <c r="BL169" s="14" t="s">
        <v>281</v>
      </c>
      <c r="BM169" s="220" t="s">
        <v>1023</v>
      </c>
    </row>
    <row r="170" spans="1:65" s="2" customFormat="1" ht="48.75">
      <c r="A170" s="30"/>
      <c r="B170" s="31"/>
      <c r="C170" s="32"/>
      <c r="D170" s="222" t="s">
        <v>226</v>
      </c>
      <c r="E170" s="32"/>
      <c r="F170" s="223" t="s">
        <v>553</v>
      </c>
      <c r="G170" s="32"/>
      <c r="H170" s="32"/>
      <c r="I170" s="120"/>
      <c r="J170" s="120"/>
      <c r="K170" s="32"/>
      <c r="L170" s="32"/>
      <c r="M170" s="35"/>
      <c r="N170" s="224"/>
      <c r="O170" s="225"/>
      <c r="P170" s="66"/>
      <c r="Q170" s="66"/>
      <c r="R170" s="66"/>
      <c r="S170" s="66"/>
      <c r="T170" s="66"/>
      <c r="U170" s="66"/>
      <c r="V170" s="66"/>
      <c r="W170" s="66"/>
      <c r="X170" s="66"/>
      <c r="Y170" s="67"/>
      <c r="Z170" s="30"/>
      <c r="AA170" s="30"/>
      <c r="AB170" s="30"/>
      <c r="AC170" s="30"/>
      <c r="AD170" s="30"/>
      <c r="AE170" s="30"/>
      <c r="AT170" s="14" t="s">
        <v>226</v>
      </c>
      <c r="AU170" s="14" t="s">
        <v>86</v>
      </c>
    </row>
    <row r="171" spans="1:65" s="2" customFormat="1" ht="21.75" customHeight="1">
      <c r="A171" s="30"/>
      <c r="B171" s="31"/>
      <c r="C171" s="208" t="s">
        <v>8</v>
      </c>
      <c r="D171" s="208" t="s">
        <v>219</v>
      </c>
      <c r="E171" s="209" t="s">
        <v>555</v>
      </c>
      <c r="F171" s="210" t="s">
        <v>556</v>
      </c>
      <c r="G171" s="211" t="s">
        <v>518</v>
      </c>
      <c r="H171" s="212">
        <v>2</v>
      </c>
      <c r="I171" s="213"/>
      <c r="J171" s="213"/>
      <c r="K171" s="214">
        <f>ROUND(P171*H171,2)</f>
        <v>0</v>
      </c>
      <c r="L171" s="210" t="s">
        <v>223</v>
      </c>
      <c r="M171" s="35"/>
      <c r="N171" s="215" t="s">
        <v>1</v>
      </c>
      <c r="O171" s="216" t="s">
        <v>41</v>
      </c>
      <c r="P171" s="217">
        <f>I171+J171</f>
        <v>0</v>
      </c>
      <c r="Q171" s="217">
        <f>ROUND(I171*H171,2)</f>
        <v>0</v>
      </c>
      <c r="R171" s="217">
        <f>ROUND(J171*H171,2)</f>
        <v>0</v>
      </c>
      <c r="S171" s="66"/>
      <c r="T171" s="218">
        <f>S171*H171</f>
        <v>0</v>
      </c>
      <c r="U171" s="218">
        <v>0</v>
      </c>
      <c r="V171" s="218">
        <f>U171*H171</f>
        <v>0</v>
      </c>
      <c r="W171" s="218">
        <v>0</v>
      </c>
      <c r="X171" s="218">
        <f>W171*H171</f>
        <v>0</v>
      </c>
      <c r="Y171" s="219" t="s">
        <v>1</v>
      </c>
      <c r="Z171" s="30"/>
      <c r="AA171" s="30"/>
      <c r="AB171" s="30"/>
      <c r="AC171" s="30"/>
      <c r="AD171" s="30"/>
      <c r="AE171" s="30"/>
      <c r="AR171" s="220" t="s">
        <v>281</v>
      </c>
      <c r="AT171" s="220" t="s">
        <v>219</v>
      </c>
      <c r="AU171" s="220" t="s">
        <v>86</v>
      </c>
      <c r="AY171" s="14" t="s">
        <v>218</v>
      </c>
      <c r="BE171" s="221">
        <f>IF(O171="základní",K171,0)</f>
        <v>0</v>
      </c>
      <c r="BF171" s="221">
        <f>IF(O171="snížená",K171,0)</f>
        <v>0</v>
      </c>
      <c r="BG171" s="221">
        <f>IF(O171="zákl. přenesená",K171,0)</f>
        <v>0</v>
      </c>
      <c r="BH171" s="221">
        <f>IF(O171="sníž. přenesená",K171,0)</f>
        <v>0</v>
      </c>
      <c r="BI171" s="221">
        <f>IF(O171="nulová",K171,0)</f>
        <v>0</v>
      </c>
      <c r="BJ171" s="14" t="s">
        <v>86</v>
      </c>
      <c r="BK171" s="221">
        <f>ROUND(P171*H171,2)</f>
        <v>0</v>
      </c>
      <c r="BL171" s="14" t="s">
        <v>281</v>
      </c>
      <c r="BM171" s="220" t="s">
        <v>1024</v>
      </c>
    </row>
    <row r="172" spans="1:65" s="2" customFormat="1" ht="19.5">
      <c r="A172" s="30"/>
      <c r="B172" s="31"/>
      <c r="C172" s="32"/>
      <c r="D172" s="222" t="s">
        <v>226</v>
      </c>
      <c r="E172" s="32"/>
      <c r="F172" s="223" t="s">
        <v>558</v>
      </c>
      <c r="G172" s="32"/>
      <c r="H172" s="32"/>
      <c r="I172" s="120"/>
      <c r="J172" s="120"/>
      <c r="K172" s="32"/>
      <c r="L172" s="32"/>
      <c r="M172" s="35"/>
      <c r="N172" s="224"/>
      <c r="O172" s="225"/>
      <c r="P172" s="66"/>
      <c r="Q172" s="66"/>
      <c r="R172" s="66"/>
      <c r="S172" s="66"/>
      <c r="T172" s="66"/>
      <c r="U172" s="66"/>
      <c r="V172" s="66"/>
      <c r="W172" s="66"/>
      <c r="X172" s="66"/>
      <c r="Y172" s="67"/>
      <c r="Z172" s="30"/>
      <c r="AA172" s="30"/>
      <c r="AB172" s="30"/>
      <c r="AC172" s="30"/>
      <c r="AD172" s="30"/>
      <c r="AE172" s="30"/>
      <c r="AT172" s="14" t="s">
        <v>226</v>
      </c>
      <c r="AU172" s="14" t="s">
        <v>86</v>
      </c>
    </row>
    <row r="173" spans="1:65" s="2" customFormat="1" ht="21.75" customHeight="1">
      <c r="A173" s="30"/>
      <c r="B173" s="31"/>
      <c r="C173" s="208" t="s">
        <v>549</v>
      </c>
      <c r="D173" s="208" t="s">
        <v>219</v>
      </c>
      <c r="E173" s="209" t="s">
        <v>560</v>
      </c>
      <c r="F173" s="210" t="s">
        <v>561</v>
      </c>
      <c r="G173" s="211" t="s">
        <v>518</v>
      </c>
      <c r="H173" s="212">
        <v>2</v>
      </c>
      <c r="I173" s="213"/>
      <c r="J173" s="213"/>
      <c r="K173" s="214">
        <f>ROUND(P173*H173,2)</f>
        <v>0</v>
      </c>
      <c r="L173" s="210" t="s">
        <v>223</v>
      </c>
      <c r="M173" s="35"/>
      <c r="N173" s="215" t="s">
        <v>1</v>
      </c>
      <c r="O173" s="216" t="s">
        <v>41</v>
      </c>
      <c r="P173" s="217">
        <f>I173+J173</f>
        <v>0</v>
      </c>
      <c r="Q173" s="217">
        <f>ROUND(I173*H173,2)</f>
        <v>0</v>
      </c>
      <c r="R173" s="217">
        <f>ROUND(J173*H173,2)</f>
        <v>0</v>
      </c>
      <c r="S173" s="66"/>
      <c r="T173" s="218">
        <f>S173*H173</f>
        <v>0</v>
      </c>
      <c r="U173" s="218">
        <v>0</v>
      </c>
      <c r="V173" s="218">
        <f>U173*H173</f>
        <v>0</v>
      </c>
      <c r="W173" s="218">
        <v>0</v>
      </c>
      <c r="X173" s="218">
        <f>W173*H173</f>
        <v>0</v>
      </c>
      <c r="Y173" s="219" t="s">
        <v>1</v>
      </c>
      <c r="Z173" s="30"/>
      <c r="AA173" s="30"/>
      <c r="AB173" s="30"/>
      <c r="AC173" s="30"/>
      <c r="AD173" s="30"/>
      <c r="AE173" s="30"/>
      <c r="AR173" s="220" t="s">
        <v>281</v>
      </c>
      <c r="AT173" s="220" t="s">
        <v>219</v>
      </c>
      <c r="AU173" s="220" t="s">
        <v>86</v>
      </c>
      <c r="AY173" s="14" t="s">
        <v>218</v>
      </c>
      <c r="BE173" s="221">
        <f>IF(O173="základní",K173,0)</f>
        <v>0</v>
      </c>
      <c r="BF173" s="221">
        <f>IF(O173="snížená",K173,0)</f>
        <v>0</v>
      </c>
      <c r="BG173" s="221">
        <f>IF(O173="zákl. přenesená",K173,0)</f>
        <v>0</v>
      </c>
      <c r="BH173" s="221">
        <f>IF(O173="sníž. přenesená",K173,0)</f>
        <v>0</v>
      </c>
      <c r="BI173" s="221">
        <f>IF(O173="nulová",K173,0)</f>
        <v>0</v>
      </c>
      <c r="BJ173" s="14" t="s">
        <v>86</v>
      </c>
      <c r="BK173" s="221">
        <f>ROUND(P173*H173,2)</f>
        <v>0</v>
      </c>
      <c r="BL173" s="14" t="s">
        <v>281</v>
      </c>
      <c r="BM173" s="220" t="s">
        <v>1025</v>
      </c>
    </row>
    <row r="174" spans="1:65" s="2" customFormat="1" ht="29.25">
      <c r="A174" s="30"/>
      <c r="B174" s="31"/>
      <c r="C174" s="32"/>
      <c r="D174" s="222" t="s">
        <v>226</v>
      </c>
      <c r="E174" s="32"/>
      <c r="F174" s="223" t="s">
        <v>563</v>
      </c>
      <c r="G174" s="32"/>
      <c r="H174" s="32"/>
      <c r="I174" s="120"/>
      <c r="J174" s="120"/>
      <c r="K174" s="32"/>
      <c r="L174" s="32"/>
      <c r="M174" s="35"/>
      <c r="N174" s="224"/>
      <c r="O174" s="225"/>
      <c r="P174" s="66"/>
      <c r="Q174" s="66"/>
      <c r="R174" s="66"/>
      <c r="S174" s="66"/>
      <c r="T174" s="66"/>
      <c r="U174" s="66"/>
      <c r="V174" s="66"/>
      <c r="W174" s="66"/>
      <c r="X174" s="66"/>
      <c r="Y174" s="67"/>
      <c r="Z174" s="30"/>
      <c r="AA174" s="30"/>
      <c r="AB174" s="30"/>
      <c r="AC174" s="30"/>
      <c r="AD174" s="30"/>
      <c r="AE174" s="30"/>
      <c r="AT174" s="14" t="s">
        <v>226</v>
      </c>
      <c r="AU174" s="14" t="s">
        <v>86</v>
      </c>
    </row>
    <row r="175" spans="1:65" s="2" customFormat="1" ht="55.5" customHeight="1">
      <c r="A175" s="30"/>
      <c r="B175" s="31"/>
      <c r="C175" s="208" t="s">
        <v>554</v>
      </c>
      <c r="D175" s="208" t="s">
        <v>219</v>
      </c>
      <c r="E175" s="209" t="s">
        <v>998</v>
      </c>
      <c r="F175" s="210" t="s">
        <v>999</v>
      </c>
      <c r="G175" s="211" t="s">
        <v>222</v>
      </c>
      <c r="H175" s="212">
        <v>2</v>
      </c>
      <c r="I175" s="213"/>
      <c r="J175" s="213"/>
      <c r="K175" s="214">
        <f>ROUND(P175*H175,2)</f>
        <v>0</v>
      </c>
      <c r="L175" s="210" t="s">
        <v>223</v>
      </c>
      <c r="M175" s="35"/>
      <c r="N175" s="215" t="s">
        <v>1</v>
      </c>
      <c r="O175" s="216" t="s">
        <v>41</v>
      </c>
      <c r="P175" s="217">
        <f>I175+J175</f>
        <v>0</v>
      </c>
      <c r="Q175" s="217">
        <f>ROUND(I175*H175,2)</f>
        <v>0</v>
      </c>
      <c r="R175" s="217">
        <f>ROUND(J175*H175,2)</f>
        <v>0</v>
      </c>
      <c r="S175" s="66"/>
      <c r="T175" s="218">
        <f>S175*H175</f>
        <v>0</v>
      </c>
      <c r="U175" s="218">
        <v>0</v>
      </c>
      <c r="V175" s="218">
        <f>U175*H175</f>
        <v>0</v>
      </c>
      <c r="W175" s="218">
        <v>0</v>
      </c>
      <c r="X175" s="218">
        <f>W175*H175</f>
        <v>0</v>
      </c>
      <c r="Y175" s="219" t="s">
        <v>1</v>
      </c>
      <c r="Z175" s="30"/>
      <c r="AA175" s="30"/>
      <c r="AB175" s="30"/>
      <c r="AC175" s="30"/>
      <c r="AD175" s="30"/>
      <c r="AE175" s="30"/>
      <c r="AR175" s="220" t="s">
        <v>281</v>
      </c>
      <c r="AT175" s="220" t="s">
        <v>219</v>
      </c>
      <c r="AU175" s="220" t="s">
        <v>86</v>
      </c>
      <c r="AY175" s="14" t="s">
        <v>218</v>
      </c>
      <c r="BE175" s="221">
        <f>IF(O175="základní",K175,0)</f>
        <v>0</v>
      </c>
      <c r="BF175" s="221">
        <f>IF(O175="snížená",K175,0)</f>
        <v>0</v>
      </c>
      <c r="BG175" s="221">
        <f>IF(O175="zákl. přenesená",K175,0)</f>
        <v>0</v>
      </c>
      <c r="BH175" s="221">
        <f>IF(O175="sníž. přenesená",K175,0)</f>
        <v>0</v>
      </c>
      <c r="BI175" s="221">
        <f>IF(O175="nulová",K175,0)</f>
        <v>0</v>
      </c>
      <c r="BJ175" s="14" t="s">
        <v>86</v>
      </c>
      <c r="BK175" s="221">
        <f>ROUND(P175*H175,2)</f>
        <v>0</v>
      </c>
      <c r="BL175" s="14" t="s">
        <v>281</v>
      </c>
      <c r="BM175" s="220" t="s">
        <v>1026</v>
      </c>
    </row>
    <row r="176" spans="1:65" s="2" customFormat="1" ht="136.5">
      <c r="A176" s="30"/>
      <c r="B176" s="31"/>
      <c r="C176" s="32"/>
      <c r="D176" s="222" t="s">
        <v>226</v>
      </c>
      <c r="E176" s="32"/>
      <c r="F176" s="223" t="s">
        <v>1001</v>
      </c>
      <c r="G176" s="32"/>
      <c r="H176" s="32"/>
      <c r="I176" s="120"/>
      <c r="J176" s="120"/>
      <c r="K176" s="32"/>
      <c r="L176" s="32"/>
      <c r="M176" s="35"/>
      <c r="N176" s="224"/>
      <c r="O176" s="225"/>
      <c r="P176" s="66"/>
      <c r="Q176" s="66"/>
      <c r="R176" s="66"/>
      <c r="S176" s="66"/>
      <c r="T176" s="66"/>
      <c r="U176" s="66"/>
      <c r="V176" s="66"/>
      <c r="W176" s="66"/>
      <c r="X176" s="66"/>
      <c r="Y176" s="67"/>
      <c r="Z176" s="30"/>
      <c r="AA176" s="30"/>
      <c r="AB176" s="30"/>
      <c r="AC176" s="30"/>
      <c r="AD176" s="30"/>
      <c r="AE176" s="30"/>
      <c r="AT176" s="14" t="s">
        <v>226</v>
      </c>
      <c r="AU176" s="14" t="s">
        <v>86</v>
      </c>
    </row>
    <row r="177" spans="1:65" s="2" customFormat="1" ht="19.5">
      <c r="A177" s="30"/>
      <c r="B177" s="31"/>
      <c r="C177" s="32"/>
      <c r="D177" s="222" t="s">
        <v>237</v>
      </c>
      <c r="E177" s="32"/>
      <c r="F177" s="236" t="s">
        <v>569</v>
      </c>
      <c r="G177" s="32"/>
      <c r="H177" s="32"/>
      <c r="I177" s="120"/>
      <c r="J177" s="120"/>
      <c r="K177" s="32"/>
      <c r="L177" s="32"/>
      <c r="M177" s="35"/>
      <c r="N177" s="224"/>
      <c r="O177" s="225"/>
      <c r="P177" s="66"/>
      <c r="Q177" s="66"/>
      <c r="R177" s="66"/>
      <c r="S177" s="66"/>
      <c r="T177" s="66"/>
      <c r="U177" s="66"/>
      <c r="V177" s="66"/>
      <c r="W177" s="66"/>
      <c r="X177" s="66"/>
      <c r="Y177" s="67"/>
      <c r="Z177" s="30"/>
      <c r="AA177" s="30"/>
      <c r="AB177" s="30"/>
      <c r="AC177" s="30"/>
      <c r="AD177" s="30"/>
      <c r="AE177" s="30"/>
      <c r="AT177" s="14" t="s">
        <v>237</v>
      </c>
      <c r="AU177" s="14" t="s">
        <v>86</v>
      </c>
    </row>
    <row r="178" spans="1:65" s="2" customFormat="1" ht="21.75" customHeight="1">
      <c r="A178" s="30"/>
      <c r="B178" s="31"/>
      <c r="C178" s="208" t="s">
        <v>559</v>
      </c>
      <c r="D178" s="208" t="s">
        <v>219</v>
      </c>
      <c r="E178" s="209" t="s">
        <v>577</v>
      </c>
      <c r="F178" s="210" t="s">
        <v>578</v>
      </c>
      <c r="G178" s="211" t="s">
        <v>573</v>
      </c>
      <c r="H178" s="212">
        <v>1</v>
      </c>
      <c r="I178" s="213"/>
      <c r="J178" s="213"/>
      <c r="K178" s="214">
        <f>ROUND(P178*H178,2)</f>
        <v>0</v>
      </c>
      <c r="L178" s="210" t="s">
        <v>223</v>
      </c>
      <c r="M178" s="35"/>
      <c r="N178" s="215" t="s">
        <v>1</v>
      </c>
      <c r="O178" s="216" t="s">
        <v>41</v>
      </c>
      <c r="P178" s="217">
        <f>I178+J178</f>
        <v>0</v>
      </c>
      <c r="Q178" s="217">
        <f>ROUND(I178*H178,2)</f>
        <v>0</v>
      </c>
      <c r="R178" s="217">
        <f>ROUND(J178*H178,2)</f>
        <v>0</v>
      </c>
      <c r="S178" s="66"/>
      <c r="T178" s="218">
        <f>S178*H178</f>
        <v>0</v>
      </c>
      <c r="U178" s="218">
        <v>0</v>
      </c>
      <c r="V178" s="218">
        <f>U178*H178</f>
        <v>0</v>
      </c>
      <c r="W178" s="218">
        <v>0</v>
      </c>
      <c r="X178" s="218">
        <f>W178*H178</f>
        <v>0</v>
      </c>
      <c r="Y178" s="219" t="s">
        <v>1</v>
      </c>
      <c r="Z178" s="30"/>
      <c r="AA178" s="30"/>
      <c r="AB178" s="30"/>
      <c r="AC178" s="30"/>
      <c r="AD178" s="30"/>
      <c r="AE178" s="30"/>
      <c r="AR178" s="220" t="s">
        <v>281</v>
      </c>
      <c r="AT178" s="220" t="s">
        <v>219</v>
      </c>
      <c r="AU178" s="220" t="s">
        <v>86</v>
      </c>
      <c r="AY178" s="14" t="s">
        <v>218</v>
      </c>
      <c r="BE178" s="221">
        <f>IF(O178="základní",K178,0)</f>
        <v>0</v>
      </c>
      <c r="BF178" s="221">
        <f>IF(O178="snížená",K178,0)</f>
        <v>0</v>
      </c>
      <c r="BG178" s="221">
        <f>IF(O178="zákl. přenesená",K178,0)</f>
        <v>0</v>
      </c>
      <c r="BH178" s="221">
        <f>IF(O178="sníž. přenesená",K178,0)</f>
        <v>0</v>
      </c>
      <c r="BI178" s="221">
        <f>IF(O178="nulová",K178,0)</f>
        <v>0</v>
      </c>
      <c r="BJ178" s="14" t="s">
        <v>86</v>
      </c>
      <c r="BK178" s="221">
        <f>ROUND(P178*H178,2)</f>
        <v>0</v>
      </c>
      <c r="BL178" s="14" t="s">
        <v>281</v>
      </c>
      <c r="BM178" s="220" t="s">
        <v>1027</v>
      </c>
    </row>
    <row r="179" spans="1:65" s="2" customFormat="1" ht="48.75">
      <c r="A179" s="30"/>
      <c r="B179" s="31"/>
      <c r="C179" s="32"/>
      <c r="D179" s="222" t="s">
        <v>226</v>
      </c>
      <c r="E179" s="32"/>
      <c r="F179" s="223" t="s">
        <v>580</v>
      </c>
      <c r="G179" s="32"/>
      <c r="H179" s="32"/>
      <c r="I179" s="120"/>
      <c r="J179" s="120"/>
      <c r="K179" s="32"/>
      <c r="L179" s="32"/>
      <c r="M179" s="35"/>
      <c r="N179" s="239"/>
      <c r="O179" s="240"/>
      <c r="P179" s="241"/>
      <c r="Q179" s="241"/>
      <c r="R179" s="241"/>
      <c r="S179" s="241"/>
      <c r="T179" s="241"/>
      <c r="U179" s="241"/>
      <c r="V179" s="241"/>
      <c r="W179" s="241"/>
      <c r="X179" s="241"/>
      <c r="Y179" s="242"/>
      <c r="Z179" s="30"/>
      <c r="AA179" s="30"/>
      <c r="AB179" s="30"/>
      <c r="AC179" s="30"/>
      <c r="AD179" s="30"/>
      <c r="AE179" s="30"/>
      <c r="AT179" s="14" t="s">
        <v>226</v>
      </c>
      <c r="AU179" s="14" t="s">
        <v>86</v>
      </c>
    </row>
    <row r="180" spans="1:65" s="2" customFormat="1" ht="6.95" customHeight="1">
      <c r="A180" s="30"/>
      <c r="B180" s="50"/>
      <c r="C180" s="51"/>
      <c r="D180" s="51"/>
      <c r="E180" s="51"/>
      <c r="F180" s="51"/>
      <c r="G180" s="51"/>
      <c r="H180" s="51"/>
      <c r="I180" s="157"/>
      <c r="J180" s="157"/>
      <c r="K180" s="51"/>
      <c r="L180" s="51"/>
      <c r="M180" s="35"/>
      <c r="N180" s="30"/>
      <c r="P180" s="30"/>
      <c r="Q180" s="30"/>
      <c r="R180" s="30"/>
      <c r="S180" s="30"/>
      <c r="T180" s="30"/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</row>
  </sheetData>
  <sheetProtection algorithmName="SHA-512" hashValue="QIgBvuX87ZFo2+fGFyxAdjHMXeYpT73MYVRhWOWSh7F8Y1Vj0fjmxxIx7WN5ESAuTvzG4kE6bJPYGBUA2F4SIg==" saltValue="15FKengyNQmezYu3eiV2+RUHyzDyKvWUr7w2nGFVg3/qZBgofkDgliHpl1T44VkgY8mDDAo7B4iVbctiUSW+Sw==" spinCount="100000" sheet="1" objects="1" scenarios="1" formatColumns="0" formatRows="0" autoFilter="0"/>
  <autoFilter ref="C122:L179"/>
  <mergeCells count="12">
    <mergeCell ref="E115:H115"/>
    <mergeCell ref="M2:Z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3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13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3"/>
      <c r="J2" s="113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T2" s="14" t="s">
        <v>179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6"/>
      <c r="J3" s="116"/>
      <c r="K3" s="115"/>
      <c r="L3" s="115"/>
      <c r="M3" s="17"/>
      <c r="AT3" s="14" t="s">
        <v>88</v>
      </c>
    </row>
    <row r="4" spans="1:46" s="1" customFormat="1" ht="24.95" customHeight="1">
      <c r="B4" s="17"/>
      <c r="D4" s="117" t="s">
        <v>180</v>
      </c>
      <c r="I4" s="113"/>
      <c r="J4" s="113"/>
      <c r="M4" s="17"/>
      <c r="N4" s="118" t="s">
        <v>11</v>
      </c>
      <c r="AT4" s="14" t="s">
        <v>4</v>
      </c>
    </row>
    <row r="5" spans="1:46" s="1" customFormat="1" ht="6.95" customHeight="1">
      <c r="B5" s="17"/>
      <c r="I5" s="113"/>
      <c r="J5" s="113"/>
      <c r="M5" s="17"/>
    </row>
    <row r="6" spans="1:46" s="1" customFormat="1" ht="12" customHeight="1">
      <c r="B6" s="17"/>
      <c r="D6" s="119" t="s">
        <v>17</v>
      </c>
      <c r="I6" s="113"/>
      <c r="J6" s="113"/>
      <c r="M6" s="17"/>
    </row>
    <row r="7" spans="1:46" s="1" customFormat="1" ht="16.5" customHeight="1">
      <c r="B7" s="17"/>
      <c r="E7" s="289" t="str">
        <f>'Rekapitulace stavby'!K6</f>
        <v>Údržba, opravy a odstraňování závad u SEE 2020</v>
      </c>
      <c r="F7" s="290"/>
      <c r="G7" s="290"/>
      <c r="H7" s="290"/>
      <c r="I7" s="113"/>
      <c r="J7" s="113"/>
      <c r="M7" s="17"/>
    </row>
    <row r="8" spans="1:46" s="1" customFormat="1" ht="12" customHeight="1">
      <c r="B8" s="17"/>
      <c r="D8" s="119" t="s">
        <v>181</v>
      </c>
      <c r="I8" s="113"/>
      <c r="J8" s="113"/>
      <c r="M8" s="17"/>
    </row>
    <row r="9" spans="1:46" s="2" customFormat="1" ht="16.5" customHeight="1">
      <c r="A9" s="30"/>
      <c r="B9" s="35"/>
      <c r="C9" s="30"/>
      <c r="D9" s="30"/>
      <c r="E9" s="289" t="s">
        <v>1028</v>
      </c>
      <c r="F9" s="292"/>
      <c r="G9" s="292"/>
      <c r="H9" s="292"/>
      <c r="I9" s="120"/>
      <c r="J9" s="120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19" t="s">
        <v>341</v>
      </c>
      <c r="E10" s="30"/>
      <c r="F10" s="30"/>
      <c r="G10" s="30"/>
      <c r="H10" s="30"/>
      <c r="I10" s="120"/>
      <c r="J10" s="120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5"/>
      <c r="C11" s="30"/>
      <c r="D11" s="30"/>
      <c r="E11" s="291" t="s">
        <v>1029</v>
      </c>
      <c r="F11" s="292"/>
      <c r="G11" s="292"/>
      <c r="H11" s="292"/>
      <c r="I11" s="120"/>
      <c r="J11" s="120"/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5"/>
      <c r="C12" s="30"/>
      <c r="D12" s="30"/>
      <c r="E12" s="30"/>
      <c r="F12" s="30"/>
      <c r="G12" s="30"/>
      <c r="H12" s="30"/>
      <c r="I12" s="120"/>
      <c r="J12" s="120"/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5"/>
      <c r="C13" s="30"/>
      <c r="D13" s="119" t="s">
        <v>19</v>
      </c>
      <c r="E13" s="30"/>
      <c r="F13" s="108" t="s">
        <v>1</v>
      </c>
      <c r="G13" s="30"/>
      <c r="H13" s="30"/>
      <c r="I13" s="121" t="s">
        <v>20</v>
      </c>
      <c r="J13" s="122" t="s">
        <v>1</v>
      </c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9" t="s">
        <v>21</v>
      </c>
      <c r="E14" s="30"/>
      <c r="F14" s="108" t="s">
        <v>22</v>
      </c>
      <c r="G14" s="30"/>
      <c r="H14" s="30"/>
      <c r="I14" s="121" t="s">
        <v>23</v>
      </c>
      <c r="J14" s="123">
        <f>'Rekapitulace stavby'!AN8</f>
        <v>0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5"/>
      <c r="C15" s="30"/>
      <c r="D15" s="30"/>
      <c r="E15" s="30"/>
      <c r="F15" s="30"/>
      <c r="G15" s="30"/>
      <c r="H15" s="30"/>
      <c r="I15" s="120"/>
      <c r="J15" s="120"/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5"/>
      <c r="C16" s="30"/>
      <c r="D16" s="119" t="s">
        <v>24</v>
      </c>
      <c r="E16" s="30"/>
      <c r="F16" s="30"/>
      <c r="G16" s="30"/>
      <c r="H16" s="30"/>
      <c r="I16" s="121" t="s">
        <v>25</v>
      </c>
      <c r="J16" s="122" t="str">
        <f>IF('Rekapitulace stavby'!AN10="","",'Rekapitulace stavby'!AN10)</f>
        <v>70994234</v>
      </c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5"/>
      <c r="C17" s="30"/>
      <c r="D17" s="30"/>
      <c r="E17" s="108" t="str">
        <f>IF('Rekapitulace stavby'!E11="","",'Rekapitulace stavby'!E11)</f>
        <v>Správa železnic, státní organizace</v>
      </c>
      <c r="F17" s="30"/>
      <c r="G17" s="30"/>
      <c r="H17" s="30"/>
      <c r="I17" s="121" t="s">
        <v>28</v>
      </c>
      <c r="J17" s="122" t="str">
        <f>IF('Rekapitulace stavby'!AN11="","",'Rekapitulace stavby'!AN11)</f>
        <v>CZ70994234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5"/>
      <c r="C18" s="30"/>
      <c r="D18" s="30"/>
      <c r="E18" s="30"/>
      <c r="F18" s="30"/>
      <c r="G18" s="30"/>
      <c r="H18" s="30"/>
      <c r="I18" s="120"/>
      <c r="J18" s="120"/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5"/>
      <c r="C19" s="30"/>
      <c r="D19" s="119" t="s">
        <v>30</v>
      </c>
      <c r="E19" s="30"/>
      <c r="F19" s="30"/>
      <c r="G19" s="30"/>
      <c r="H19" s="30"/>
      <c r="I19" s="121" t="s">
        <v>25</v>
      </c>
      <c r="J19" s="27" t="str">
        <f>'Rekapitulace stavby'!AN13</f>
        <v>Vyplň údaj</v>
      </c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5"/>
      <c r="C20" s="30"/>
      <c r="D20" s="30"/>
      <c r="E20" s="293" t="str">
        <f>'Rekapitulace stavby'!E14</f>
        <v>Vyplň údaj</v>
      </c>
      <c r="F20" s="294"/>
      <c r="G20" s="294"/>
      <c r="H20" s="294"/>
      <c r="I20" s="121" t="s">
        <v>28</v>
      </c>
      <c r="J20" s="27" t="str">
        <f>'Rekapitulace stavby'!AN14</f>
        <v>Vyplň údaj</v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5"/>
      <c r="C21" s="30"/>
      <c r="D21" s="30"/>
      <c r="E21" s="30"/>
      <c r="F21" s="30"/>
      <c r="G21" s="30"/>
      <c r="H21" s="30"/>
      <c r="I21" s="120"/>
      <c r="J21" s="120"/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5"/>
      <c r="C22" s="30"/>
      <c r="D22" s="119" t="s">
        <v>32</v>
      </c>
      <c r="E22" s="30"/>
      <c r="F22" s="30"/>
      <c r="G22" s="30"/>
      <c r="H22" s="30"/>
      <c r="I22" s="121" t="s">
        <v>25</v>
      </c>
      <c r="J22" s="122" t="str">
        <f>IF('Rekapitulace stavby'!AN16="","",'Rekapitulace stavby'!AN16)</f>
        <v/>
      </c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5"/>
      <c r="C23" s="30"/>
      <c r="D23" s="30"/>
      <c r="E23" s="108" t="str">
        <f>IF('Rekapitulace stavby'!E17="","",'Rekapitulace stavby'!E17)</f>
        <v xml:space="preserve"> </v>
      </c>
      <c r="F23" s="30"/>
      <c r="G23" s="30"/>
      <c r="H23" s="30"/>
      <c r="I23" s="121" t="s">
        <v>28</v>
      </c>
      <c r="J23" s="122" t="str">
        <f>IF('Rekapitulace stavby'!AN17="","",'Rekapitulace stavby'!AN17)</f>
        <v/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5"/>
      <c r="C24" s="30"/>
      <c r="D24" s="30"/>
      <c r="E24" s="30"/>
      <c r="F24" s="30"/>
      <c r="G24" s="30"/>
      <c r="H24" s="30"/>
      <c r="I24" s="120"/>
      <c r="J24" s="120"/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5"/>
      <c r="C25" s="30"/>
      <c r="D25" s="119" t="s">
        <v>34</v>
      </c>
      <c r="E25" s="30"/>
      <c r="F25" s="30"/>
      <c r="G25" s="30"/>
      <c r="H25" s="30"/>
      <c r="I25" s="121" t="s">
        <v>25</v>
      </c>
      <c r="J25" s="122" t="str">
        <f>IF('Rekapitulace stavby'!AN19="","",'Rekapitulace stavby'!AN19)</f>
        <v/>
      </c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5"/>
      <c r="C26" s="30"/>
      <c r="D26" s="30"/>
      <c r="E26" s="108" t="str">
        <f>IF('Rekapitulace stavby'!E20="","",'Rekapitulace stavby'!E20)</f>
        <v xml:space="preserve"> </v>
      </c>
      <c r="F26" s="30"/>
      <c r="G26" s="30"/>
      <c r="H26" s="30"/>
      <c r="I26" s="121" t="s">
        <v>28</v>
      </c>
      <c r="J26" s="122" t="str">
        <f>IF('Rekapitulace stavby'!AN20="","",'Rekapitulace stavby'!AN20)</f>
        <v/>
      </c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30"/>
      <c r="E27" s="30"/>
      <c r="F27" s="30"/>
      <c r="G27" s="30"/>
      <c r="H27" s="30"/>
      <c r="I27" s="120"/>
      <c r="J27" s="120"/>
      <c r="K27" s="30"/>
      <c r="L27" s="30"/>
      <c r="M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5"/>
      <c r="C28" s="30"/>
      <c r="D28" s="119" t="s">
        <v>35</v>
      </c>
      <c r="E28" s="30"/>
      <c r="F28" s="30"/>
      <c r="G28" s="30"/>
      <c r="H28" s="30"/>
      <c r="I28" s="120"/>
      <c r="J28" s="120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124"/>
      <c r="B29" s="125"/>
      <c r="C29" s="124"/>
      <c r="D29" s="124"/>
      <c r="E29" s="295" t="s">
        <v>1</v>
      </c>
      <c r="F29" s="295"/>
      <c r="G29" s="295"/>
      <c r="H29" s="295"/>
      <c r="I29" s="126"/>
      <c r="J29" s="126"/>
      <c r="K29" s="124"/>
      <c r="L29" s="124"/>
      <c r="M29" s="127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pans="1:31" s="2" customFormat="1" ht="6.95" customHeight="1">
      <c r="A30" s="30"/>
      <c r="B30" s="35"/>
      <c r="C30" s="30"/>
      <c r="D30" s="30"/>
      <c r="E30" s="30"/>
      <c r="F30" s="30"/>
      <c r="G30" s="30"/>
      <c r="H30" s="30"/>
      <c r="I30" s="120"/>
      <c r="J30" s="120"/>
      <c r="K30" s="30"/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28"/>
      <c r="E31" s="128"/>
      <c r="F31" s="128"/>
      <c r="G31" s="128"/>
      <c r="H31" s="128"/>
      <c r="I31" s="129"/>
      <c r="J31" s="129"/>
      <c r="K31" s="128"/>
      <c r="L31" s="128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2.75">
      <c r="A32" s="30"/>
      <c r="B32" s="35"/>
      <c r="C32" s="30"/>
      <c r="D32" s="30"/>
      <c r="E32" s="119" t="s">
        <v>183</v>
      </c>
      <c r="F32" s="30"/>
      <c r="G32" s="30"/>
      <c r="H32" s="30"/>
      <c r="I32" s="120"/>
      <c r="J32" s="120"/>
      <c r="K32" s="130">
        <f>I98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2.75">
      <c r="A33" s="30"/>
      <c r="B33" s="35"/>
      <c r="C33" s="30"/>
      <c r="D33" s="30"/>
      <c r="E33" s="119" t="s">
        <v>184</v>
      </c>
      <c r="F33" s="30"/>
      <c r="G33" s="30"/>
      <c r="H33" s="30"/>
      <c r="I33" s="120"/>
      <c r="J33" s="120"/>
      <c r="K33" s="130">
        <f>J98</f>
        <v>0</v>
      </c>
      <c r="L33" s="30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25.35" customHeight="1">
      <c r="A34" s="30"/>
      <c r="B34" s="35"/>
      <c r="C34" s="30"/>
      <c r="D34" s="131" t="s">
        <v>36</v>
      </c>
      <c r="E34" s="30"/>
      <c r="F34" s="30"/>
      <c r="G34" s="30"/>
      <c r="H34" s="30"/>
      <c r="I34" s="120"/>
      <c r="J34" s="120"/>
      <c r="K34" s="132">
        <f>ROUND(K124, 2)</f>
        <v>0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6.95" customHeight="1">
      <c r="A35" s="30"/>
      <c r="B35" s="35"/>
      <c r="C35" s="30"/>
      <c r="D35" s="128"/>
      <c r="E35" s="128"/>
      <c r="F35" s="128"/>
      <c r="G35" s="128"/>
      <c r="H35" s="128"/>
      <c r="I35" s="129"/>
      <c r="J35" s="129"/>
      <c r="K35" s="128"/>
      <c r="L35" s="128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30"/>
      <c r="F36" s="133" t="s">
        <v>38</v>
      </c>
      <c r="G36" s="30"/>
      <c r="H36" s="30"/>
      <c r="I36" s="134" t="s">
        <v>37</v>
      </c>
      <c r="J36" s="120"/>
      <c r="K36" s="133" t="s">
        <v>39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customHeight="1">
      <c r="A37" s="30"/>
      <c r="B37" s="35"/>
      <c r="C37" s="30"/>
      <c r="D37" s="135" t="s">
        <v>40</v>
      </c>
      <c r="E37" s="119" t="s">
        <v>41</v>
      </c>
      <c r="F37" s="130">
        <f>ROUND((SUM(BE124:BE172)),  2)</f>
        <v>0</v>
      </c>
      <c r="G37" s="30"/>
      <c r="H37" s="30"/>
      <c r="I37" s="136">
        <v>0.21</v>
      </c>
      <c r="J37" s="120"/>
      <c r="K37" s="130">
        <f>ROUND(((SUM(BE124:BE172))*I37),  2)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5"/>
      <c r="C38" s="30"/>
      <c r="D38" s="30"/>
      <c r="E38" s="119" t="s">
        <v>42</v>
      </c>
      <c r="F38" s="130">
        <f>ROUND((SUM(BF124:BF172)),  2)</f>
        <v>0</v>
      </c>
      <c r="G38" s="30"/>
      <c r="H38" s="30"/>
      <c r="I38" s="136">
        <v>0.15</v>
      </c>
      <c r="J38" s="120"/>
      <c r="K38" s="130">
        <f>ROUND(((SUM(BF124:BF172))*I38),  2)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9" t="s">
        <v>43</v>
      </c>
      <c r="F39" s="130">
        <f>ROUND((SUM(BG124:BG172)),  2)</f>
        <v>0</v>
      </c>
      <c r="G39" s="30"/>
      <c r="H39" s="30"/>
      <c r="I39" s="136">
        <v>0.21</v>
      </c>
      <c r="J39" s="120"/>
      <c r="K39" s="130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5"/>
      <c r="C40" s="30"/>
      <c r="D40" s="30"/>
      <c r="E40" s="119" t="s">
        <v>44</v>
      </c>
      <c r="F40" s="130">
        <f>ROUND((SUM(BH124:BH172)),  2)</f>
        <v>0</v>
      </c>
      <c r="G40" s="30"/>
      <c r="H40" s="30"/>
      <c r="I40" s="136">
        <v>0.15</v>
      </c>
      <c r="J40" s="120"/>
      <c r="K40" s="130">
        <f>0</f>
        <v>0</v>
      </c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14.45" hidden="1" customHeight="1">
      <c r="A41" s="30"/>
      <c r="B41" s="35"/>
      <c r="C41" s="30"/>
      <c r="D41" s="30"/>
      <c r="E41" s="119" t="s">
        <v>45</v>
      </c>
      <c r="F41" s="130">
        <f>ROUND((SUM(BI124:BI172)),  2)</f>
        <v>0</v>
      </c>
      <c r="G41" s="30"/>
      <c r="H41" s="30"/>
      <c r="I41" s="136">
        <v>0</v>
      </c>
      <c r="J41" s="120"/>
      <c r="K41" s="130">
        <f>0</f>
        <v>0</v>
      </c>
      <c r="L41" s="30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6.95" customHeight="1">
      <c r="A42" s="30"/>
      <c r="B42" s="35"/>
      <c r="C42" s="30"/>
      <c r="D42" s="30"/>
      <c r="E42" s="30"/>
      <c r="F42" s="30"/>
      <c r="G42" s="30"/>
      <c r="H42" s="30"/>
      <c r="I42" s="120"/>
      <c r="J42" s="120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2" customFormat="1" ht="25.35" customHeight="1">
      <c r="A43" s="30"/>
      <c r="B43" s="35"/>
      <c r="C43" s="137"/>
      <c r="D43" s="138" t="s">
        <v>46</v>
      </c>
      <c r="E43" s="139"/>
      <c r="F43" s="139"/>
      <c r="G43" s="140" t="s">
        <v>47</v>
      </c>
      <c r="H43" s="141" t="s">
        <v>48</v>
      </c>
      <c r="I43" s="142"/>
      <c r="J43" s="142"/>
      <c r="K43" s="143">
        <f>SUM(K34:K41)</f>
        <v>0</v>
      </c>
      <c r="L43" s="144"/>
      <c r="M43" s="47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2" customFormat="1" ht="14.45" customHeight="1">
      <c r="A44" s="30"/>
      <c r="B44" s="35"/>
      <c r="C44" s="30"/>
      <c r="D44" s="30"/>
      <c r="E44" s="30"/>
      <c r="F44" s="30"/>
      <c r="G44" s="30"/>
      <c r="H44" s="30"/>
      <c r="I44" s="120"/>
      <c r="J44" s="120"/>
      <c r="K44" s="30"/>
      <c r="L44" s="30"/>
      <c r="M44" s="47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1" customFormat="1" ht="14.45" customHeight="1">
      <c r="B45" s="17"/>
      <c r="I45" s="113"/>
      <c r="J45" s="113"/>
      <c r="M45" s="17"/>
    </row>
    <row r="46" spans="1:31" s="1" customFormat="1" ht="14.45" customHeight="1">
      <c r="B46" s="17"/>
      <c r="I46" s="113"/>
      <c r="J46" s="113"/>
      <c r="M46" s="17"/>
    </row>
    <row r="47" spans="1:31" s="1" customFormat="1" ht="14.45" customHeight="1">
      <c r="B47" s="17"/>
      <c r="I47" s="113"/>
      <c r="J47" s="113"/>
      <c r="M47" s="17"/>
    </row>
    <row r="48" spans="1:31" s="1" customFormat="1" ht="14.45" customHeight="1">
      <c r="B48" s="17"/>
      <c r="I48" s="113"/>
      <c r="J48" s="113"/>
      <c r="M48" s="17"/>
    </row>
    <row r="49" spans="1:31" s="1" customFormat="1" ht="14.45" customHeight="1">
      <c r="B49" s="17"/>
      <c r="I49" s="113"/>
      <c r="J49" s="113"/>
      <c r="M49" s="17"/>
    </row>
    <row r="50" spans="1:31" s="2" customFormat="1" ht="14.45" customHeight="1">
      <c r="B50" s="47"/>
      <c r="D50" s="145" t="s">
        <v>49</v>
      </c>
      <c r="E50" s="146"/>
      <c r="F50" s="146"/>
      <c r="G50" s="145" t="s">
        <v>50</v>
      </c>
      <c r="H50" s="146"/>
      <c r="I50" s="147"/>
      <c r="J50" s="147"/>
      <c r="K50" s="146"/>
      <c r="L50" s="146"/>
      <c r="M50" s="47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0"/>
      <c r="B61" s="35"/>
      <c r="C61" s="30"/>
      <c r="D61" s="148" t="s">
        <v>51</v>
      </c>
      <c r="E61" s="149"/>
      <c r="F61" s="150" t="s">
        <v>52</v>
      </c>
      <c r="G61" s="148" t="s">
        <v>51</v>
      </c>
      <c r="H61" s="149"/>
      <c r="I61" s="151"/>
      <c r="J61" s="152" t="s">
        <v>52</v>
      </c>
      <c r="K61" s="149"/>
      <c r="L61" s="149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0"/>
      <c r="B65" s="35"/>
      <c r="C65" s="30"/>
      <c r="D65" s="145" t="s">
        <v>53</v>
      </c>
      <c r="E65" s="153"/>
      <c r="F65" s="153"/>
      <c r="G65" s="145" t="s">
        <v>54</v>
      </c>
      <c r="H65" s="153"/>
      <c r="I65" s="154"/>
      <c r="J65" s="154"/>
      <c r="K65" s="153"/>
      <c r="L65" s="153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0"/>
      <c r="B76" s="35"/>
      <c r="C76" s="30"/>
      <c r="D76" s="148" t="s">
        <v>51</v>
      </c>
      <c r="E76" s="149"/>
      <c r="F76" s="150" t="s">
        <v>52</v>
      </c>
      <c r="G76" s="148" t="s">
        <v>51</v>
      </c>
      <c r="H76" s="149"/>
      <c r="I76" s="151"/>
      <c r="J76" s="152" t="s">
        <v>52</v>
      </c>
      <c r="K76" s="149"/>
      <c r="L76" s="149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55"/>
      <c r="C77" s="156"/>
      <c r="D77" s="156"/>
      <c r="E77" s="156"/>
      <c r="F77" s="156"/>
      <c r="G77" s="156"/>
      <c r="H77" s="156"/>
      <c r="I77" s="157"/>
      <c r="J77" s="157"/>
      <c r="K77" s="156"/>
      <c r="L77" s="156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158"/>
      <c r="C81" s="159"/>
      <c r="D81" s="159"/>
      <c r="E81" s="159"/>
      <c r="F81" s="159"/>
      <c r="G81" s="159"/>
      <c r="H81" s="159"/>
      <c r="I81" s="160"/>
      <c r="J81" s="160"/>
      <c r="K81" s="159"/>
      <c r="L81" s="159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0" t="s">
        <v>185</v>
      </c>
      <c r="D82" s="32"/>
      <c r="E82" s="32"/>
      <c r="F82" s="32"/>
      <c r="G82" s="32"/>
      <c r="H82" s="32"/>
      <c r="I82" s="120"/>
      <c r="J82" s="120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20"/>
      <c r="J83" s="120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6" t="s">
        <v>17</v>
      </c>
      <c r="D84" s="32"/>
      <c r="E84" s="32"/>
      <c r="F84" s="32"/>
      <c r="G84" s="32"/>
      <c r="H84" s="32"/>
      <c r="I84" s="120"/>
      <c r="J84" s="120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2"/>
      <c r="D85" s="32"/>
      <c r="E85" s="296" t="str">
        <f>E7</f>
        <v>Údržba, opravy a odstraňování závad u SEE 2020</v>
      </c>
      <c r="F85" s="297"/>
      <c r="G85" s="297"/>
      <c r="H85" s="297"/>
      <c r="I85" s="120"/>
      <c r="J85" s="120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18"/>
      <c r="C86" s="26" t="s">
        <v>181</v>
      </c>
      <c r="D86" s="19"/>
      <c r="E86" s="19"/>
      <c r="F86" s="19"/>
      <c r="G86" s="19"/>
      <c r="H86" s="19"/>
      <c r="I86" s="113"/>
      <c r="J86" s="113"/>
      <c r="K86" s="19"/>
      <c r="L86" s="19"/>
      <c r="M86" s="17"/>
    </row>
    <row r="87" spans="1:31" s="2" customFormat="1" ht="16.5" customHeight="1">
      <c r="A87" s="30"/>
      <c r="B87" s="31"/>
      <c r="C87" s="32"/>
      <c r="D87" s="32"/>
      <c r="E87" s="296" t="s">
        <v>1028</v>
      </c>
      <c r="F87" s="298"/>
      <c r="G87" s="298"/>
      <c r="H87" s="298"/>
      <c r="I87" s="120"/>
      <c r="J87" s="120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6" t="s">
        <v>341</v>
      </c>
      <c r="D88" s="32"/>
      <c r="E88" s="32"/>
      <c r="F88" s="32"/>
      <c r="G88" s="32"/>
      <c r="H88" s="32"/>
      <c r="I88" s="120"/>
      <c r="J88" s="120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2"/>
      <c r="D89" s="32"/>
      <c r="E89" s="251" t="str">
        <f>E11</f>
        <v>PS10-1 - Technologická část  havarijní oprava krytého nástupiště</v>
      </c>
      <c r="F89" s="298"/>
      <c r="G89" s="298"/>
      <c r="H89" s="298"/>
      <c r="I89" s="120"/>
      <c r="J89" s="120"/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20"/>
      <c r="J90" s="120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6" t="s">
        <v>21</v>
      </c>
      <c r="D91" s="32"/>
      <c r="E91" s="32"/>
      <c r="F91" s="24" t="str">
        <f>F14</f>
        <v>OŘ Olomouc</v>
      </c>
      <c r="G91" s="32"/>
      <c r="H91" s="32"/>
      <c r="I91" s="121" t="s">
        <v>23</v>
      </c>
      <c r="J91" s="123">
        <f>IF(J14="","",J14)</f>
        <v>0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2"/>
      <c r="D92" s="32"/>
      <c r="E92" s="32"/>
      <c r="F92" s="32"/>
      <c r="G92" s="32"/>
      <c r="H92" s="32"/>
      <c r="I92" s="120"/>
      <c r="J92" s="120"/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6" t="s">
        <v>24</v>
      </c>
      <c r="D93" s="32"/>
      <c r="E93" s="32"/>
      <c r="F93" s="24" t="str">
        <f>E17</f>
        <v>Správa železnic, státní organizace</v>
      </c>
      <c r="G93" s="32"/>
      <c r="H93" s="32"/>
      <c r="I93" s="121" t="s">
        <v>32</v>
      </c>
      <c r="J93" s="161" t="str">
        <f>E23</f>
        <v xml:space="preserve"> </v>
      </c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6" t="s">
        <v>30</v>
      </c>
      <c r="D94" s="32"/>
      <c r="E94" s="32"/>
      <c r="F94" s="24" t="str">
        <f>IF(E20="","",E20)</f>
        <v>Vyplň údaj</v>
      </c>
      <c r="G94" s="32"/>
      <c r="H94" s="32"/>
      <c r="I94" s="121" t="s">
        <v>34</v>
      </c>
      <c r="J94" s="161" t="str">
        <f>E26</f>
        <v xml:space="preserve"> </v>
      </c>
      <c r="K94" s="32"/>
      <c r="L94" s="32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20"/>
      <c r="J95" s="120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62" t="s">
        <v>186</v>
      </c>
      <c r="D96" s="163"/>
      <c r="E96" s="163"/>
      <c r="F96" s="163"/>
      <c r="G96" s="163"/>
      <c r="H96" s="163"/>
      <c r="I96" s="164" t="s">
        <v>187</v>
      </c>
      <c r="J96" s="164" t="s">
        <v>188</v>
      </c>
      <c r="K96" s="165" t="s">
        <v>189</v>
      </c>
      <c r="L96" s="163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2"/>
      <c r="D97" s="32"/>
      <c r="E97" s="32"/>
      <c r="F97" s="32"/>
      <c r="G97" s="32"/>
      <c r="H97" s="32"/>
      <c r="I97" s="120"/>
      <c r="J97" s="120"/>
      <c r="K97" s="32"/>
      <c r="L97" s="32"/>
      <c r="M97" s="47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66" t="s">
        <v>190</v>
      </c>
      <c r="D98" s="32"/>
      <c r="E98" s="32"/>
      <c r="F98" s="32"/>
      <c r="G98" s="32"/>
      <c r="H98" s="32"/>
      <c r="I98" s="167">
        <f t="shared" ref="I98:J100" si="0">Q124</f>
        <v>0</v>
      </c>
      <c r="J98" s="167">
        <f t="shared" si="0"/>
        <v>0</v>
      </c>
      <c r="K98" s="79">
        <f>K124</f>
        <v>0</v>
      </c>
      <c r="L98" s="32"/>
      <c r="M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4" t="s">
        <v>191</v>
      </c>
    </row>
    <row r="99" spans="1:47" s="9" customFormat="1" ht="24.95" customHeight="1">
      <c r="B99" s="168"/>
      <c r="C99" s="169"/>
      <c r="D99" s="170" t="s">
        <v>447</v>
      </c>
      <c r="E99" s="171"/>
      <c r="F99" s="171"/>
      <c r="G99" s="171"/>
      <c r="H99" s="171"/>
      <c r="I99" s="172">
        <f t="shared" si="0"/>
        <v>0</v>
      </c>
      <c r="J99" s="172">
        <f t="shared" si="0"/>
        <v>0</v>
      </c>
      <c r="K99" s="173">
        <f>K125</f>
        <v>0</v>
      </c>
      <c r="L99" s="169"/>
      <c r="M99" s="174"/>
    </row>
    <row r="100" spans="1:47" s="10" customFormat="1" ht="19.899999999999999" customHeight="1">
      <c r="B100" s="175"/>
      <c r="C100" s="102"/>
      <c r="D100" s="176" t="s">
        <v>448</v>
      </c>
      <c r="E100" s="177"/>
      <c r="F100" s="177"/>
      <c r="G100" s="177"/>
      <c r="H100" s="177"/>
      <c r="I100" s="178">
        <f t="shared" si="0"/>
        <v>0</v>
      </c>
      <c r="J100" s="178">
        <f t="shared" si="0"/>
        <v>0</v>
      </c>
      <c r="K100" s="179">
        <f>K126</f>
        <v>0</v>
      </c>
      <c r="L100" s="102"/>
      <c r="M100" s="180"/>
    </row>
    <row r="101" spans="1:47" s="9" customFormat="1" ht="24.95" customHeight="1">
      <c r="B101" s="168"/>
      <c r="C101" s="169"/>
      <c r="D101" s="170" t="s">
        <v>590</v>
      </c>
      <c r="E101" s="171"/>
      <c r="F101" s="171"/>
      <c r="G101" s="171"/>
      <c r="H101" s="171"/>
      <c r="I101" s="172">
        <f>Q156</f>
        <v>0</v>
      </c>
      <c r="J101" s="172">
        <f>R156</f>
        <v>0</v>
      </c>
      <c r="K101" s="173">
        <f>K156</f>
        <v>0</v>
      </c>
      <c r="L101" s="169"/>
      <c r="M101" s="174"/>
    </row>
    <row r="102" spans="1:47" s="10" customFormat="1" ht="19.899999999999999" customHeight="1">
      <c r="B102" s="175"/>
      <c r="C102" s="102"/>
      <c r="D102" s="176" t="s">
        <v>1030</v>
      </c>
      <c r="E102" s="177"/>
      <c r="F102" s="177"/>
      <c r="G102" s="177"/>
      <c r="H102" s="177"/>
      <c r="I102" s="178">
        <f>Q160</f>
        <v>0</v>
      </c>
      <c r="J102" s="178">
        <f>R160</f>
        <v>0</v>
      </c>
      <c r="K102" s="179">
        <f>K160</f>
        <v>0</v>
      </c>
      <c r="L102" s="102"/>
      <c r="M102" s="180"/>
    </row>
    <row r="103" spans="1:47" s="2" customFormat="1" ht="21.75" customHeight="1">
      <c r="A103" s="30"/>
      <c r="B103" s="31"/>
      <c r="C103" s="32"/>
      <c r="D103" s="32"/>
      <c r="E103" s="32"/>
      <c r="F103" s="32"/>
      <c r="G103" s="32"/>
      <c r="H103" s="32"/>
      <c r="I103" s="120"/>
      <c r="J103" s="120"/>
      <c r="K103" s="32"/>
      <c r="L103" s="32"/>
      <c r="M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47" s="2" customFormat="1" ht="6.95" customHeight="1">
      <c r="A104" s="30"/>
      <c r="B104" s="50"/>
      <c r="C104" s="51"/>
      <c r="D104" s="51"/>
      <c r="E104" s="51"/>
      <c r="F104" s="51"/>
      <c r="G104" s="51"/>
      <c r="H104" s="51"/>
      <c r="I104" s="157"/>
      <c r="J104" s="157"/>
      <c r="K104" s="51"/>
      <c r="L104" s="51"/>
      <c r="M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8" spans="1:47" s="2" customFormat="1" ht="6.95" customHeight="1">
      <c r="A108" s="30"/>
      <c r="B108" s="52"/>
      <c r="C108" s="53"/>
      <c r="D108" s="53"/>
      <c r="E108" s="53"/>
      <c r="F108" s="53"/>
      <c r="G108" s="53"/>
      <c r="H108" s="53"/>
      <c r="I108" s="160"/>
      <c r="J108" s="160"/>
      <c r="K108" s="53"/>
      <c r="L108" s="53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24.95" customHeight="1">
      <c r="A109" s="30"/>
      <c r="B109" s="31"/>
      <c r="C109" s="20" t="s">
        <v>198</v>
      </c>
      <c r="D109" s="32"/>
      <c r="E109" s="32"/>
      <c r="F109" s="32"/>
      <c r="G109" s="32"/>
      <c r="H109" s="32"/>
      <c r="I109" s="120"/>
      <c r="J109" s="120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6.95" customHeight="1">
      <c r="A110" s="30"/>
      <c r="B110" s="31"/>
      <c r="C110" s="32"/>
      <c r="D110" s="32"/>
      <c r="E110" s="32"/>
      <c r="F110" s="32"/>
      <c r="G110" s="32"/>
      <c r="H110" s="32"/>
      <c r="I110" s="120"/>
      <c r="J110" s="120"/>
      <c r="K110" s="32"/>
      <c r="L110" s="32"/>
      <c r="M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2" customFormat="1" ht="12" customHeight="1">
      <c r="A111" s="30"/>
      <c r="B111" s="31"/>
      <c r="C111" s="26" t="s">
        <v>17</v>
      </c>
      <c r="D111" s="32"/>
      <c r="E111" s="32"/>
      <c r="F111" s="32"/>
      <c r="G111" s="32"/>
      <c r="H111" s="32"/>
      <c r="I111" s="120"/>
      <c r="J111" s="120"/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16.5" customHeight="1">
      <c r="A112" s="30"/>
      <c r="B112" s="31"/>
      <c r="C112" s="32"/>
      <c r="D112" s="32"/>
      <c r="E112" s="296" t="str">
        <f>E7</f>
        <v>Údržba, opravy a odstraňování závad u SEE 2020</v>
      </c>
      <c r="F112" s="297"/>
      <c r="G112" s="297"/>
      <c r="H112" s="297"/>
      <c r="I112" s="120"/>
      <c r="J112" s="120"/>
      <c r="K112" s="32"/>
      <c r="L112" s="32"/>
      <c r="M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1" customFormat="1" ht="12" customHeight="1">
      <c r="B113" s="18"/>
      <c r="C113" s="26" t="s">
        <v>181</v>
      </c>
      <c r="D113" s="19"/>
      <c r="E113" s="19"/>
      <c r="F113" s="19"/>
      <c r="G113" s="19"/>
      <c r="H113" s="19"/>
      <c r="I113" s="113"/>
      <c r="J113" s="113"/>
      <c r="K113" s="19"/>
      <c r="L113" s="19"/>
      <c r="M113" s="17"/>
    </row>
    <row r="114" spans="1:65" s="2" customFormat="1" ht="16.5" customHeight="1">
      <c r="A114" s="30"/>
      <c r="B114" s="31"/>
      <c r="C114" s="32"/>
      <c r="D114" s="32"/>
      <c r="E114" s="296" t="s">
        <v>1028</v>
      </c>
      <c r="F114" s="298"/>
      <c r="G114" s="298"/>
      <c r="H114" s="298"/>
      <c r="I114" s="120"/>
      <c r="J114" s="120"/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>
      <c r="A115" s="30"/>
      <c r="B115" s="31"/>
      <c r="C115" s="26" t="s">
        <v>341</v>
      </c>
      <c r="D115" s="32"/>
      <c r="E115" s="32"/>
      <c r="F115" s="32"/>
      <c r="G115" s="32"/>
      <c r="H115" s="32"/>
      <c r="I115" s="120"/>
      <c r="J115" s="120"/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6.5" customHeight="1">
      <c r="A116" s="30"/>
      <c r="B116" s="31"/>
      <c r="C116" s="32"/>
      <c r="D116" s="32"/>
      <c r="E116" s="251" t="str">
        <f>E11</f>
        <v>PS10-1 - Technologická část  havarijní oprava krytého nástupiště</v>
      </c>
      <c r="F116" s="298"/>
      <c r="G116" s="298"/>
      <c r="H116" s="298"/>
      <c r="I116" s="120"/>
      <c r="J116" s="120"/>
      <c r="K116" s="32"/>
      <c r="L116" s="32"/>
      <c r="M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6.95" customHeight="1">
      <c r="A117" s="30"/>
      <c r="B117" s="31"/>
      <c r="C117" s="32"/>
      <c r="D117" s="32"/>
      <c r="E117" s="32"/>
      <c r="F117" s="32"/>
      <c r="G117" s="32"/>
      <c r="H117" s="32"/>
      <c r="I117" s="120"/>
      <c r="J117" s="120"/>
      <c r="K117" s="32"/>
      <c r="L117" s="32"/>
      <c r="M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2" customHeight="1">
      <c r="A118" s="30"/>
      <c r="B118" s="31"/>
      <c r="C118" s="26" t="s">
        <v>21</v>
      </c>
      <c r="D118" s="32"/>
      <c r="E118" s="32"/>
      <c r="F118" s="24" t="str">
        <f>F14</f>
        <v>OŘ Olomouc</v>
      </c>
      <c r="G118" s="32"/>
      <c r="H118" s="32"/>
      <c r="I118" s="121" t="s">
        <v>23</v>
      </c>
      <c r="J118" s="123">
        <f>IF(J14="","",J14)</f>
        <v>0</v>
      </c>
      <c r="K118" s="32"/>
      <c r="L118" s="32"/>
      <c r="M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6.95" customHeight="1">
      <c r="A119" s="30"/>
      <c r="B119" s="31"/>
      <c r="C119" s="32"/>
      <c r="D119" s="32"/>
      <c r="E119" s="32"/>
      <c r="F119" s="32"/>
      <c r="G119" s="32"/>
      <c r="H119" s="32"/>
      <c r="I119" s="120"/>
      <c r="J119" s="120"/>
      <c r="K119" s="32"/>
      <c r="L119" s="32"/>
      <c r="M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5.2" customHeight="1">
      <c r="A120" s="30"/>
      <c r="B120" s="31"/>
      <c r="C120" s="26" t="s">
        <v>24</v>
      </c>
      <c r="D120" s="32"/>
      <c r="E120" s="32"/>
      <c r="F120" s="24" t="str">
        <f>E17</f>
        <v>Správa železnic, státní organizace</v>
      </c>
      <c r="G120" s="32"/>
      <c r="H120" s="32"/>
      <c r="I120" s="121" t="s">
        <v>32</v>
      </c>
      <c r="J120" s="161" t="str">
        <f>E23</f>
        <v xml:space="preserve"> </v>
      </c>
      <c r="K120" s="32"/>
      <c r="L120" s="32"/>
      <c r="M120" s="47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15.2" customHeight="1">
      <c r="A121" s="30"/>
      <c r="B121" s="31"/>
      <c r="C121" s="26" t="s">
        <v>30</v>
      </c>
      <c r="D121" s="32"/>
      <c r="E121" s="32"/>
      <c r="F121" s="24" t="str">
        <f>IF(E20="","",E20)</f>
        <v>Vyplň údaj</v>
      </c>
      <c r="G121" s="32"/>
      <c r="H121" s="32"/>
      <c r="I121" s="121" t="s">
        <v>34</v>
      </c>
      <c r="J121" s="161" t="str">
        <f>E26</f>
        <v xml:space="preserve"> </v>
      </c>
      <c r="K121" s="32"/>
      <c r="L121" s="32"/>
      <c r="M121" s="47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2" customFormat="1" ht="10.35" customHeight="1">
      <c r="A122" s="30"/>
      <c r="B122" s="31"/>
      <c r="C122" s="32"/>
      <c r="D122" s="32"/>
      <c r="E122" s="32"/>
      <c r="F122" s="32"/>
      <c r="G122" s="32"/>
      <c r="H122" s="32"/>
      <c r="I122" s="120"/>
      <c r="J122" s="120"/>
      <c r="K122" s="32"/>
      <c r="L122" s="32"/>
      <c r="M122" s="47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5" s="11" customFormat="1" ht="29.25" customHeight="1">
      <c r="A123" s="181"/>
      <c r="B123" s="182"/>
      <c r="C123" s="183" t="s">
        <v>199</v>
      </c>
      <c r="D123" s="184" t="s">
        <v>61</v>
      </c>
      <c r="E123" s="184" t="s">
        <v>57</v>
      </c>
      <c r="F123" s="184" t="s">
        <v>58</v>
      </c>
      <c r="G123" s="184" t="s">
        <v>200</v>
      </c>
      <c r="H123" s="184" t="s">
        <v>201</v>
      </c>
      <c r="I123" s="185" t="s">
        <v>202</v>
      </c>
      <c r="J123" s="185" t="s">
        <v>203</v>
      </c>
      <c r="K123" s="184" t="s">
        <v>189</v>
      </c>
      <c r="L123" s="186" t="s">
        <v>204</v>
      </c>
      <c r="M123" s="187"/>
      <c r="N123" s="70" t="s">
        <v>1</v>
      </c>
      <c r="O123" s="71" t="s">
        <v>40</v>
      </c>
      <c r="P123" s="71" t="s">
        <v>205</v>
      </c>
      <c r="Q123" s="71" t="s">
        <v>206</v>
      </c>
      <c r="R123" s="71" t="s">
        <v>207</v>
      </c>
      <c r="S123" s="71" t="s">
        <v>208</v>
      </c>
      <c r="T123" s="71" t="s">
        <v>209</v>
      </c>
      <c r="U123" s="71" t="s">
        <v>210</v>
      </c>
      <c r="V123" s="71" t="s">
        <v>211</v>
      </c>
      <c r="W123" s="71" t="s">
        <v>212</v>
      </c>
      <c r="X123" s="71" t="s">
        <v>213</v>
      </c>
      <c r="Y123" s="72" t="s">
        <v>214</v>
      </c>
      <c r="Z123" s="181"/>
      <c r="AA123" s="181"/>
      <c r="AB123" s="181"/>
      <c r="AC123" s="181"/>
      <c r="AD123" s="181"/>
      <c r="AE123" s="181"/>
    </row>
    <row r="124" spans="1:65" s="2" customFormat="1" ht="22.9" customHeight="1">
      <c r="A124" s="30"/>
      <c r="B124" s="31"/>
      <c r="C124" s="77" t="s">
        <v>215</v>
      </c>
      <c r="D124" s="32"/>
      <c r="E124" s="32"/>
      <c r="F124" s="32"/>
      <c r="G124" s="32"/>
      <c r="H124" s="32"/>
      <c r="I124" s="120"/>
      <c r="J124" s="120"/>
      <c r="K124" s="188">
        <f>BK124</f>
        <v>0</v>
      </c>
      <c r="L124" s="32"/>
      <c r="M124" s="35"/>
      <c r="N124" s="73"/>
      <c r="O124" s="189"/>
      <c r="P124" s="74"/>
      <c r="Q124" s="190">
        <f>Q125+Q156</f>
        <v>0</v>
      </c>
      <c r="R124" s="190">
        <f>R125+R156</f>
        <v>0</v>
      </c>
      <c r="S124" s="74"/>
      <c r="T124" s="191">
        <f>T125+T156</f>
        <v>0</v>
      </c>
      <c r="U124" s="74"/>
      <c r="V124" s="191">
        <f>V125+V156</f>
        <v>0</v>
      </c>
      <c r="W124" s="74"/>
      <c r="X124" s="191">
        <f>X125+X156</f>
        <v>0</v>
      </c>
      <c r="Y124" s="75"/>
      <c r="Z124" s="30"/>
      <c r="AA124" s="30"/>
      <c r="AB124" s="30"/>
      <c r="AC124" s="30"/>
      <c r="AD124" s="30"/>
      <c r="AE124" s="30"/>
      <c r="AT124" s="14" t="s">
        <v>77</v>
      </c>
      <c r="AU124" s="14" t="s">
        <v>191</v>
      </c>
      <c r="BK124" s="192">
        <f>BK125+BK156</f>
        <v>0</v>
      </c>
    </row>
    <row r="125" spans="1:65" s="12" customFormat="1" ht="25.9" customHeight="1">
      <c r="B125" s="193"/>
      <c r="C125" s="194"/>
      <c r="D125" s="195" t="s">
        <v>77</v>
      </c>
      <c r="E125" s="196" t="s">
        <v>475</v>
      </c>
      <c r="F125" s="196" t="s">
        <v>476</v>
      </c>
      <c r="G125" s="194"/>
      <c r="H125" s="194"/>
      <c r="I125" s="197"/>
      <c r="J125" s="197"/>
      <c r="K125" s="198">
        <f>BK125</f>
        <v>0</v>
      </c>
      <c r="L125" s="194"/>
      <c r="M125" s="199"/>
      <c r="N125" s="200"/>
      <c r="O125" s="201"/>
      <c r="P125" s="201"/>
      <c r="Q125" s="202">
        <f>Q126</f>
        <v>0</v>
      </c>
      <c r="R125" s="202">
        <f>R126</f>
        <v>0</v>
      </c>
      <c r="S125" s="201"/>
      <c r="T125" s="203">
        <f>T126</f>
        <v>0</v>
      </c>
      <c r="U125" s="201"/>
      <c r="V125" s="203">
        <f>V126</f>
        <v>0</v>
      </c>
      <c r="W125" s="201"/>
      <c r="X125" s="203">
        <f>X126</f>
        <v>0</v>
      </c>
      <c r="Y125" s="204"/>
      <c r="AR125" s="205" t="s">
        <v>88</v>
      </c>
      <c r="AT125" s="206" t="s">
        <v>77</v>
      </c>
      <c r="AU125" s="206" t="s">
        <v>78</v>
      </c>
      <c r="AY125" s="205" t="s">
        <v>218</v>
      </c>
      <c r="BK125" s="207">
        <f>BK126</f>
        <v>0</v>
      </c>
    </row>
    <row r="126" spans="1:65" s="12" customFormat="1" ht="22.9" customHeight="1">
      <c r="B126" s="193"/>
      <c r="C126" s="194"/>
      <c r="D126" s="195" t="s">
        <v>77</v>
      </c>
      <c r="E126" s="237" t="s">
        <v>477</v>
      </c>
      <c r="F126" s="237" t="s">
        <v>478</v>
      </c>
      <c r="G126" s="194"/>
      <c r="H126" s="194"/>
      <c r="I126" s="197"/>
      <c r="J126" s="197"/>
      <c r="K126" s="238">
        <f>BK126</f>
        <v>0</v>
      </c>
      <c r="L126" s="194"/>
      <c r="M126" s="199"/>
      <c r="N126" s="200"/>
      <c r="O126" s="201"/>
      <c r="P126" s="201"/>
      <c r="Q126" s="202">
        <f>SUM(Q127:Q155)</f>
        <v>0</v>
      </c>
      <c r="R126" s="202">
        <f>SUM(R127:R155)</f>
        <v>0</v>
      </c>
      <c r="S126" s="201"/>
      <c r="T126" s="203">
        <f>SUM(T127:T155)</f>
        <v>0</v>
      </c>
      <c r="U126" s="201"/>
      <c r="V126" s="203">
        <f>SUM(V127:V155)</f>
        <v>0</v>
      </c>
      <c r="W126" s="201"/>
      <c r="X126" s="203">
        <f>SUM(X127:X155)</f>
        <v>0</v>
      </c>
      <c r="Y126" s="204"/>
      <c r="AR126" s="205" t="s">
        <v>88</v>
      </c>
      <c r="AT126" s="206" t="s">
        <v>77</v>
      </c>
      <c r="AU126" s="206" t="s">
        <v>86</v>
      </c>
      <c r="AY126" s="205" t="s">
        <v>218</v>
      </c>
      <c r="BK126" s="207">
        <f>SUM(BK127:BK155)</f>
        <v>0</v>
      </c>
    </row>
    <row r="127" spans="1:65" s="2" customFormat="1" ht="33" customHeight="1">
      <c r="A127" s="30"/>
      <c r="B127" s="31"/>
      <c r="C127" s="208" t="s">
        <v>235</v>
      </c>
      <c r="D127" s="208" t="s">
        <v>219</v>
      </c>
      <c r="E127" s="209" t="s">
        <v>1031</v>
      </c>
      <c r="F127" s="210" t="s">
        <v>1032</v>
      </c>
      <c r="G127" s="211" t="s">
        <v>222</v>
      </c>
      <c r="H127" s="212">
        <v>10</v>
      </c>
      <c r="I127" s="213"/>
      <c r="J127" s="213"/>
      <c r="K127" s="214">
        <f>ROUND(P127*H127,2)</f>
        <v>0</v>
      </c>
      <c r="L127" s="210" t="s">
        <v>1</v>
      </c>
      <c r="M127" s="35"/>
      <c r="N127" s="215" t="s">
        <v>1</v>
      </c>
      <c r="O127" s="216" t="s">
        <v>41</v>
      </c>
      <c r="P127" s="217">
        <f>I127+J127</f>
        <v>0</v>
      </c>
      <c r="Q127" s="217">
        <f>ROUND(I127*H127,2)</f>
        <v>0</v>
      </c>
      <c r="R127" s="217">
        <f>ROUND(J127*H127,2)</f>
        <v>0</v>
      </c>
      <c r="S127" s="66"/>
      <c r="T127" s="218">
        <f>S127*H127</f>
        <v>0</v>
      </c>
      <c r="U127" s="218">
        <v>0</v>
      </c>
      <c r="V127" s="218">
        <f>U127*H127</f>
        <v>0</v>
      </c>
      <c r="W127" s="218">
        <v>0</v>
      </c>
      <c r="X127" s="218">
        <f>W127*H127</f>
        <v>0</v>
      </c>
      <c r="Y127" s="219" t="s">
        <v>1</v>
      </c>
      <c r="Z127" s="30"/>
      <c r="AA127" s="30"/>
      <c r="AB127" s="30"/>
      <c r="AC127" s="30"/>
      <c r="AD127" s="30"/>
      <c r="AE127" s="30"/>
      <c r="AR127" s="220" t="s">
        <v>281</v>
      </c>
      <c r="AT127" s="220" t="s">
        <v>219</v>
      </c>
      <c r="AU127" s="220" t="s">
        <v>88</v>
      </c>
      <c r="AY127" s="14" t="s">
        <v>218</v>
      </c>
      <c r="BE127" s="221">
        <f>IF(O127="základní",K127,0)</f>
        <v>0</v>
      </c>
      <c r="BF127" s="221">
        <f>IF(O127="snížená",K127,0)</f>
        <v>0</v>
      </c>
      <c r="BG127" s="221">
        <f>IF(O127="zákl. přenesená",K127,0)</f>
        <v>0</v>
      </c>
      <c r="BH127" s="221">
        <f>IF(O127="sníž. přenesená",K127,0)</f>
        <v>0</v>
      </c>
      <c r="BI127" s="221">
        <f>IF(O127="nulová",K127,0)</f>
        <v>0</v>
      </c>
      <c r="BJ127" s="14" t="s">
        <v>86</v>
      </c>
      <c r="BK127" s="221">
        <f>ROUND(P127*H127,2)</f>
        <v>0</v>
      </c>
      <c r="BL127" s="14" t="s">
        <v>281</v>
      </c>
      <c r="BM127" s="220" t="s">
        <v>1033</v>
      </c>
    </row>
    <row r="128" spans="1:65" s="2" customFormat="1" ht="29.25">
      <c r="A128" s="30"/>
      <c r="B128" s="31"/>
      <c r="C128" s="32"/>
      <c r="D128" s="222" t="s">
        <v>226</v>
      </c>
      <c r="E128" s="32"/>
      <c r="F128" s="223" t="s">
        <v>1034</v>
      </c>
      <c r="G128" s="32"/>
      <c r="H128" s="32"/>
      <c r="I128" s="120"/>
      <c r="J128" s="120"/>
      <c r="K128" s="32"/>
      <c r="L128" s="32"/>
      <c r="M128" s="35"/>
      <c r="N128" s="224"/>
      <c r="O128" s="225"/>
      <c r="P128" s="66"/>
      <c r="Q128" s="66"/>
      <c r="R128" s="66"/>
      <c r="S128" s="66"/>
      <c r="T128" s="66"/>
      <c r="U128" s="66"/>
      <c r="V128" s="66"/>
      <c r="W128" s="66"/>
      <c r="X128" s="66"/>
      <c r="Y128" s="67"/>
      <c r="Z128" s="30"/>
      <c r="AA128" s="30"/>
      <c r="AB128" s="30"/>
      <c r="AC128" s="30"/>
      <c r="AD128" s="30"/>
      <c r="AE128" s="30"/>
      <c r="AT128" s="14" t="s">
        <v>226</v>
      </c>
      <c r="AU128" s="14" t="s">
        <v>88</v>
      </c>
    </row>
    <row r="129" spans="1:65" s="2" customFormat="1" ht="21.75" customHeight="1">
      <c r="A129" s="30"/>
      <c r="B129" s="31"/>
      <c r="C129" s="226" t="s">
        <v>265</v>
      </c>
      <c r="D129" s="226" t="s">
        <v>232</v>
      </c>
      <c r="E129" s="227" t="s">
        <v>1035</v>
      </c>
      <c r="F129" s="228" t="s">
        <v>1036</v>
      </c>
      <c r="G129" s="229" t="s">
        <v>222</v>
      </c>
      <c r="H129" s="230">
        <v>14</v>
      </c>
      <c r="I129" s="231"/>
      <c r="J129" s="232"/>
      <c r="K129" s="233">
        <f>ROUND(P129*H129,2)</f>
        <v>0</v>
      </c>
      <c r="L129" s="228" t="s">
        <v>1</v>
      </c>
      <c r="M129" s="234"/>
      <c r="N129" s="235" t="s">
        <v>1</v>
      </c>
      <c r="O129" s="216" t="s">
        <v>41</v>
      </c>
      <c r="P129" s="217">
        <f>I129+J129</f>
        <v>0</v>
      </c>
      <c r="Q129" s="217">
        <f>ROUND(I129*H129,2)</f>
        <v>0</v>
      </c>
      <c r="R129" s="217">
        <f>ROUND(J129*H129,2)</f>
        <v>0</v>
      </c>
      <c r="S129" s="66"/>
      <c r="T129" s="218">
        <f>S129*H129</f>
        <v>0</v>
      </c>
      <c r="U129" s="218">
        <v>0</v>
      </c>
      <c r="V129" s="218">
        <f>U129*H129</f>
        <v>0</v>
      </c>
      <c r="W129" s="218">
        <v>0</v>
      </c>
      <c r="X129" s="218">
        <f>W129*H129</f>
        <v>0</v>
      </c>
      <c r="Y129" s="219" t="s">
        <v>1</v>
      </c>
      <c r="Z129" s="30"/>
      <c r="AA129" s="30"/>
      <c r="AB129" s="30"/>
      <c r="AC129" s="30"/>
      <c r="AD129" s="30"/>
      <c r="AE129" s="30"/>
      <c r="AR129" s="220" t="s">
        <v>502</v>
      </c>
      <c r="AT129" s="220" t="s">
        <v>232</v>
      </c>
      <c r="AU129" s="220" t="s">
        <v>88</v>
      </c>
      <c r="AY129" s="14" t="s">
        <v>218</v>
      </c>
      <c r="BE129" s="221">
        <f>IF(O129="základní",K129,0)</f>
        <v>0</v>
      </c>
      <c r="BF129" s="221">
        <f>IF(O129="snížená",K129,0)</f>
        <v>0</v>
      </c>
      <c r="BG129" s="221">
        <f>IF(O129="zákl. přenesená",K129,0)</f>
        <v>0</v>
      </c>
      <c r="BH129" s="221">
        <f>IF(O129="sníž. přenesená",K129,0)</f>
        <v>0</v>
      </c>
      <c r="BI129" s="221">
        <f>IF(O129="nulová",K129,0)</f>
        <v>0</v>
      </c>
      <c r="BJ129" s="14" t="s">
        <v>86</v>
      </c>
      <c r="BK129" s="221">
        <f>ROUND(P129*H129,2)</f>
        <v>0</v>
      </c>
      <c r="BL129" s="14" t="s">
        <v>502</v>
      </c>
      <c r="BM129" s="220" t="s">
        <v>1037</v>
      </c>
    </row>
    <row r="130" spans="1:65" s="2" customFormat="1" ht="19.5">
      <c r="A130" s="30"/>
      <c r="B130" s="31"/>
      <c r="C130" s="32"/>
      <c r="D130" s="222" t="s">
        <v>226</v>
      </c>
      <c r="E130" s="32"/>
      <c r="F130" s="223" t="s">
        <v>1036</v>
      </c>
      <c r="G130" s="32"/>
      <c r="H130" s="32"/>
      <c r="I130" s="120"/>
      <c r="J130" s="120"/>
      <c r="K130" s="32"/>
      <c r="L130" s="32"/>
      <c r="M130" s="35"/>
      <c r="N130" s="224"/>
      <c r="O130" s="225"/>
      <c r="P130" s="66"/>
      <c r="Q130" s="66"/>
      <c r="R130" s="66"/>
      <c r="S130" s="66"/>
      <c r="T130" s="66"/>
      <c r="U130" s="66"/>
      <c r="V130" s="66"/>
      <c r="W130" s="66"/>
      <c r="X130" s="66"/>
      <c r="Y130" s="67"/>
      <c r="Z130" s="30"/>
      <c r="AA130" s="30"/>
      <c r="AB130" s="30"/>
      <c r="AC130" s="30"/>
      <c r="AD130" s="30"/>
      <c r="AE130" s="30"/>
      <c r="AT130" s="14" t="s">
        <v>226</v>
      </c>
      <c r="AU130" s="14" t="s">
        <v>88</v>
      </c>
    </row>
    <row r="131" spans="1:65" s="2" customFormat="1" ht="146.25">
      <c r="A131" s="30"/>
      <c r="B131" s="31"/>
      <c r="C131" s="32"/>
      <c r="D131" s="222" t="s">
        <v>237</v>
      </c>
      <c r="E131" s="32"/>
      <c r="F131" s="236" t="s">
        <v>1038</v>
      </c>
      <c r="G131" s="32"/>
      <c r="H131" s="32"/>
      <c r="I131" s="120"/>
      <c r="J131" s="120"/>
      <c r="K131" s="32"/>
      <c r="L131" s="32"/>
      <c r="M131" s="35"/>
      <c r="N131" s="224"/>
      <c r="O131" s="225"/>
      <c r="P131" s="66"/>
      <c r="Q131" s="66"/>
      <c r="R131" s="66"/>
      <c r="S131" s="66"/>
      <c r="T131" s="66"/>
      <c r="U131" s="66"/>
      <c r="V131" s="66"/>
      <c r="W131" s="66"/>
      <c r="X131" s="66"/>
      <c r="Y131" s="67"/>
      <c r="Z131" s="30"/>
      <c r="AA131" s="30"/>
      <c r="AB131" s="30"/>
      <c r="AC131" s="30"/>
      <c r="AD131" s="30"/>
      <c r="AE131" s="30"/>
      <c r="AT131" s="14" t="s">
        <v>237</v>
      </c>
      <c r="AU131" s="14" t="s">
        <v>88</v>
      </c>
    </row>
    <row r="132" spans="1:65" s="2" customFormat="1" ht="21.75" customHeight="1">
      <c r="A132" s="30"/>
      <c r="B132" s="31"/>
      <c r="C132" s="208" t="s">
        <v>267</v>
      </c>
      <c r="D132" s="208" t="s">
        <v>219</v>
      </c>
      <c r="E132" s="209" t="s">
        <v>1039</v>
      </c>
      <c r="F132" s="210" t="s">
        <v>1040</v>
      </c>
      <c r="G132" s="211" t="s">
        <v>222</v>
      </c>
      <c r="H132" s="212">
        <v>14</v>
      </c>
      <c r="I132" s="213"/>
      <c r="J132" s="213"/>
      <c r="K132" s="214">
        <f>ROUND(P132*H132,2)</f>
        <v>0</v>
      </c>
      <c r="L132" s="210" t="s">
        <v>1</v>
      </c>
      <c r="M132" s="35"/>
      <c r="N132" s="215" t="s">
        <v>1</v>
      </c>
      <c r="O132" s="216" t="s">
        <v>41</v>
      </c>
      <c r="P132" s="217">
        <f>I132+J132</f>
        <v>0</v>
      </c>
      <c r="Q132" s="217">
        <f>ROUND(I132*H132,2)</f>
        <v>0</v>
      </c>
      <c r="R132" s="217">
        <f>ROUND(J132*H132,2)</f>
        <v>0</v>
      </c>
      <c r="S132" s="66"/>
      <c r="T132" s="218">
        <f>S132*H132</f>
        <v>0</v>
      </c>
      <c r="U132" s="218">
        <v>0</v>
      </c>
      <c r="V132" s="218">
        <f>U132*H132</f>
        <v>0</v>
      </c>
      <c r="W132" s="218">
        <v>0</v>
      </c>
      <c r="X132" s="218">
        <f>W132*H132</f>
        <v>0</v>
      </c>
      <c r="Y132" s="219" t="s">
        <v>1</v>
      </c>
      <c r="Z132" s="30"/>
      <c r="AA132" s="30"/>
      <c r="AB132" s="30"/>
      <c r="AC132" s="30"/>
      <c r="AD132" s="30"/>
      <c r="AE132" s="30"/>
      <c r="AR132" s="220" t="s">
        <v>281</v>
      </c>
      <c r="AT132" s="220" t="s">
        <v>219</v>
      </c>
      <c r="AU132" s="220" t="s">
        <v>88</v>
      </c>
      <c r="AY132" s="14" t="s">
        <v>218</v>
      </c>
      <c r="BE132" s="221">
        <f>IF(O132="základní",K132,0)</f>
        <v>0</v>
      </c>
      <c r="BF132" s="221">
        <f>IF(O132="snížená",K132,0)</f>
        <v>0</v>
      </c>
      <c r="BG132" s="221">
        <f>IF(O132="zákl. přenesená",K132,0)</f>
        <v>0</v>
      </c>
      <c r="BH132" s="221">
        <f>IF(O132="sníž. přenesená",K132,0)</f>
        <v>0</v>
      </c>
      <c r="BI132" s="221">
        <f>IF(O132="nulová",K132,0)</f>
        <v>0</v>
      </c>
      <c r="BJ132" s="14" t="s">
        <v>86</v>
      </c>
      <c r="BK132" s="221">
        <f>ROUND(P132*H132,2)</f>
        <v>0</v>
      </c>
      <c r="BL132" s="14" t="s">
        <v>281</v>
      </c>
      <c r="BM132" s="220" t="s">
        <v>1041</v>
      </c>
    </row>
    <row r="133" spans="1:65" s="2" customFormat="1" ht="39">
      <c r="A133" s="30"/>
      <c r="B133" s="31"/>
      <c r="C133" s="32"/>
      <c r="D133" s="222" t="s">
        <v>226</v>
      </c>
      <c r="E133" s="32"/>
      <c r="F133" s="223" t="s">
        <v>1042</v>
      </c>
      <c r="G133" s="32"/>
      <c r="H133" s="32"/>
      <c r="I133" s="120"/>
      <c r="J133" s="120"/>
      <c r="K133" s="32"/>
      <c r="L133" s="32"/>
      <c r="M133" s="35"/>
      <c r="N133" s="224"/>
      <c r="O133" s="225"/>
      <c r="P133" s="66"/>
      <c r="Q133" s="66"/>
      <c r="R133" s="66"/>
      <c r="S133" s="66"/>
      <c r="T133" s="66"/>
      <c r="U133" s="66"/>
      <c r="V133" s="66"/>
      <c r="W133" s="66"/>
      <c r="X133" s="66"/>
      <c r="Y133" s="67"/>
      <c r="Z133" s="30"/>
      <c r="AA133" s="30"/>
      <c r="AB133" s="30"/>
      <c r="AC133" s="30"/>
      <c r="AD133" s="30"/>
      <c r="AE133" s="30"/>
      <c r="AT133" s="14" t="s">
        <v>226</v>
      </c>
      <c r="AU133" s="14" t="s">
        <v>88</v>
      </c>
    </row>
    <row r="134" spans="1:65" s="2" customFormat="1" ht="21.75" customHeight="1">
      <c r="A134" s="30"/>
      <c r="B134" s="31"/>
      <c r="C134" s="226" t="s">
        <v>269</v>
      </c>
      <c r="D134" s="226" t="s">
        <v>232</v>
      </c>
      <c r="E134" s="227" t="s">
        <v>1043</v>
      </c>
      <c r="F134" s="228" t="s">
        <v>1044</v>
      </c>
      <c r="G134" s="229" t="s">
        <v>222</v>
      </c>
      <c r="H134" s="230">
        <v>1</v>
      </c>
      <c r="I134" s="231"/>
      <c r="J134" s="232"/>
      <c r="K134" s="233">
        <f>ROUND(P134*H134,2)</f>
        <v>0</v>
      </c>
      <c r="L134" s="228" t="s">
        <v>1</v>
      </c>
      <c r="M134" s="234"/>
      <c r="N134" s="235" t="s">
        <v>1</v>
      </c>
      <c r="O134" s="216" t="s">
        <v>41</v>
      </c>
      <c r="P134" s="217">
        <f>I134+J134</f>
        <v>0</v>
      </c>
      <c r="Q134" s="217">
        <f>ROUND(I134*H134,2)</f>
        <v>0</v>
      </c>
      <c r="R134" s="217">
        <f>ROUND(J134*H134,2)</f>
        <v>0</v>
      </c>
      <c r="S134" s="66"/>
      <c r="T134" s="218">
        <f>S134*H134</f>
        <v>0</v>
      </c>
      <c r="U134" s="218">
        <v>0</v>
      </c>
      <c r="V134" s="218">
        <f>U134*H134</f>
        <v>0</v>
      </c>
      <c r="W134" s="218">
        <v>0</v>
      </c>
      <c r="X134" s="218">
        <f>W134*H134</f>
        <v>0</v>
      </c>
      <c r="Y134" s="219" t="s">
        <v>1</v>
      </c>
      <c r="Z134" s="30"/>
      <c r="AA134" s="30"/>
      <c r="AB134" s="30"/>
      <c r="AC134" s="30"/>
      <c r="AD134" s="30"/>
      <c r="AE134" s="30"/>
      <c r="AR134" s="220" t="s">
        <v>531</v>
      </c>
      <c r="AT134" s="220" t="s">
        <v>232</v>
      </c>
      <c r="AU134" s="220" t="s">
        <v>88</v>
      </c>
      <c r="AY134" s="14" t="s">
        <v>218</v>
      </c>
      <c r="BE134" s="221">
        <f>IF(O134="základní",K134,0)</f>
        <v>0</v>
      </c>
      <c r="BF134" s="221">
        <f>IF(O134="snížená",K134,0)</f>
        <v>0</v>
      </c>
      <c r="BG134" s="221">
        <f>IF(O134="zákl. přenesená",K134,0)</f>
        <v>0</v>
      </c>
      <c r="BH134" s="221">
        <f>IF(O134="sníž. přenesená",K134,0)</f>
        <v>0</v>
      </c>
      <c r="BI134" s="221">
        <f>IF(O134="nulová",K134,0)</f>
        <v>0</v>
      </c>
      <c r="BJ134" s="14" t="s">
        <v>86</v>
      </c>
      <c r="BK134" s="221">
        <f>ROUND(P134*H134,2)</f>
        <v>0</v>
      </c>
      <c r="BL134" s="14" t="s">
        <v>523</v>
      </c>
      <c r="BM134" s="220" t="s">
        <v>1045</v>
      </c>
    </row>
    <row r="135" spans="1:65" s="2" customFormat="1" ht="19.5">
      <c r="A135" s="30"/>
      <c r="B135" s="31"/>
      <c r="C135" s="32"/>
      <c r="D135" s="222" t="s">
        <v>226</v>
      </c>
      <c r="E135" s="32"/>
      <c r="F135" s="223" t="s">
        <v>1044</v>
      </c>
      <c r="G135" s="32"/>
      <c r="H135" s="32"/>
      <c r="I135" s="120"/>
      <c r="J135" s="120"/>
      <c r="K135" s="32"/>
      <c r="L135" s="32"/>
      <c r="M135" s="35"/>
      <c r="N135" s="224"/>
      <c r="O135" s="225"/>
      <c r="P135" s="66"/>
      <c r="Q135" s="66"/>
      <c r="R135" s="66"/>
      <c r="S135" s="66"/>
      <c r="T135" s="66"/>
      <c r="U135" s="66"/>
      <c r="V135" s="66"/>
      <c r="W135" s="66"/>
      <c r="X135" s="66"/>
      <c r="Y135" s="67"/>
      <c r="Z135" s="30"/>
      <c r="AA135" s="30"/>
      <c r="AB135" s="30"/>
      <c r="AC135" s="30"/>
      <c r="AD135" s="30"/>
      <c r="AE135" s="30"/>
      <c r="AT135" s="14" t="s">
        <v>226</v>
      </c>
      <c r="AU135" s="14" t="s">
        <v>88</v>
      </c>
    </row>
    <row r="136" spans="1:65" s="2" customFormat="1" ht="16.5" customHeight="1">
      <c r="A136" s="30"/>
      <c r="B136" s="31"/>
      <c r="C136" s="208" t="s">
        <v>246</v>
      </c>
      <c r="D136" s="208" t="s">
        <v>219</v>
      </c>
      <c r="E136" s="209" t="s">
        <v>1046</v>
      </c>
      <c r="F136" s="210" t="s">
        <v>1047</v>
      </c>
      <c r="G136" s="211" t="s">
        <v>486</v>
      </c>
      <c r="H136" s="212">
        <v>135</v>
      </c>
      <c r="I136" s="213"/>
      <c r="J136" s="213"/>
      <c r="K136" s="214">
        <f>ROUND(P136*H136,2)</f>
        <v>0</v>
      </c>
      <c r="L136" s="210" t="s">
        <v>1</v>
      </c>
      <c r="M136" s="35"/>
      <c r="N136" s="215" t="s">
        <v>1</v>
      </c>
      <c r="O136" s="216" t="s">
        <v>41</v>
      </c>
      <c r="P136" s="217">
        <f>I136+J136</f>
        <v>0</v>
      </c>
      <c r="Q136" s="217">
        <f>ROUND(I136*H136,2)</f>
        <v>0</v>
      </c>
      <c r="R136" s="217">
        <f>ROUND(J136*H136,2)</f>
        <v>0</v>
      </c>
      <c r="S136" s="66"/>
      <c r="T136" s="218">
        <f>S136*H136</f>
        <v>0</v>
      </c>
      <c r="U136" s="218">
        <v>0</v>
      </c>
      <c r="V136" s="218">
        <f>U136*H136</f>
        <v>0</v>
      </c>
      <c r="W136" s="218">
        <v>0</v>
      </c>
      <c r="X136" s="218">
        <f>W136*H136</f>
        <v>0</v>
      </c>
      <c r="Y136" s="219" t="s">
        <v>1</v>
      </c>
      <c r="Z136" s="30"/>
      <c r="AA136" s="30"/>
      <c r="AB136" s="30"/>
      <c r="AC136" s="30"/>
      <c r="AD136" s="30"/>
      <c r="AE136" s="30"/>
      <c r="AR136" s="220" t="s">
        <v>281</v>
      </c>
      <c r="AT136" s="220" t="s">
        <v>219</v>
      </c>
      <c r="AU136" s="220" t="s">
        <v>88</v>
      </c>
      <c r="AY136" s="14" t="s">
        <v>218</v>
      </c>
      <c r="BE136" s="221">
        <f>IF(O136="základní",K136,0)</f>
        <v>0</v>
      </c>
      <c r="BF136" s="221">
        <f>IF(O136="snížená",K136,0)</f>
        <v>0</v>
      </c>
      <c r="BG136" s="221">
        <f>IF(O136="zákl. přenesená",K136,0)</f>
        <v>0</v>
      </c>
      <c r="BH136" s="221">
        <f>IF(O136="sníž. přenesená",K136,0)</f>
        <v>0</v>
      </c>
      <c r="BI136" s="221">
        <f>IF(O136="nulová",K136,0)</f>
        <v>0</v>
      </c>
      <c r="BJ136" s="14" t="s">
        <v>86</v>
      </c>
      <c r="BK136" s="221">
        <f>ROUND(P136*H136,2)</f>
        <v>0</v>
      </c>
      <c r="BL136" s="14" t="s">
        <v>281</v>
      </c>
      <c r="BM136" s="220" t="s">
        <v>1048</v>
      </c>
    </row>
    <row r="137" spans="1:65" s="2" customFormat="1" ht="19.5">
      <c r="A137" s="30"/>
      <c r="B137" s="31"/>
      <c r="C137" s="32"/>
      <c r="D137" s="222" t="s">
        <v>226</v>
      </c>
      <c r="E137" s="32"/>
      <c r="F137" s="223" t="s">
        <v>1049</v>
      </c>
      <c r="G137" s="32"/>
      <c r="H137" s="32"/>
      <c r="I137" s="120"/>
      <c r="J137" s="120"/>
      <c r="K137" s="32"/>
      <c r="L137" s="32"/>
      <c r="M137" s="35"/>
      <c r="N137" s="224"/>
      <c r="O137" s="225"/>
      <c r="P137" s="66"/>
      <c r="Q137" s="66"/>
      <c r="R137" s="66"/>
      <c r="S137" s="66"/>
      <c r="T137" s="66"/>
      <c r="U137" s="66"/>
      <c r="V137" s="66"/>
      <c r="W137" s="66"/>
      <c r="X137" s="66"/>
      <c r="Y137" s="67"/>
      <c r="Z137" s="30"/>
      <c r="AA137" s="30"/>
      <c r="AB137" s="30"/>
      <c r="AC137" s="30"/>
      <c r="AD137" s="30"/>
      <c r="AE137" s="30"/>
      <c r="AT137" s="14" t="s">
        <v>226</v>
      </c>
      <c r="AU137" s="14" t="s">
        <v>88</v>
      </c>
    </row>
    <row r="138" spans="1:65" s="2" customFormat="1" ht="33" customHeight="1">
      <c r="A138" s="30"/>
      <c r="B138" s="31"/>
      <c r="C138" s="208" t="s">
        <v>254</v>
      </c>
      <c r="D138" s="208" t="s">
        <v>219</v>
      </c>
      <c r="E138" s="209" t="s">
        <v>632</v>
      </c>
      <c r="F138" s="210" t="s">
        <v>633</v>
      </c>
      <c r="G138" s="211" t="s">
        <v>222</v>
      </c>
      <c r="H138" s="212">
        <v>30</v>
      </c>
      <c r="I138" s="213"/>
      <c r="J138" s="213"/>
      <c r="K138" s="214">
        <f>ROUND(P138*H138,2)</f>
        <v>0</v>
      </c>
      <c r="L138" s="210" t="s">
        <v>1</v>
      </c>
      <c r="M138" s="35"/>
      <c r="N138" s="215" t="s">
        <v>1</v>
      </c>
      <c r="O138" s="216" t="s">
        <v>41</v>
      </c>
      <c r="P138" s="217">
        <f>I138+J138</f>
        <v>0</v>
      </c>
      <c r="Q138" s="217">
        <f>ROUND(I138*H138,2)</f>
        <v>0</v>
      </c>
      <c r="R138" s="217">
        <f>ROUND(J138*H138,2)</f>
        <v>0</v>
      </c>
      <c r="S138" s="66"/>
      <c r="T138" s="218">
        <f>S138*H138</f>
        <v>0</v>
      </c>
      <c r="U138" s="218">
        <v>0</v>
      </c>
      <c r="V138" s="218">
        <f>U138*H138</f>
        <v>0</v>
      </c>
      <c r="W138" s="218">
        <v>0</v>
      </c>
      <c r="X138" s="218">
        <f>W138*H138</f>
        <v>0</v>
      </c>
      <c r="Y138" s="219" t="s">
        <v>1</v>
      </c>
      <c r="Z138" s="30"/>
      <c r="AA138" s="30"/>
      <c r="AB138" s="30"/>
      <c r="AC138" s="30"/>
      <c r="AD138" s="30"/>
      <c r="AE138" s="30"/>
      <c r="AR138" s="220" t="s">
        <v>281</v>
      </c>
      <c r="AT138" s="220" t="s">
        <v>219</v>
      </c>
      <c r="AU138" s="220" t="s">
        <v>88</v>
      </c>
      <c r="AY138" s="14" t="s">
        <v>218</v>
      </c>
      <c r="BE138" s="221">
        <f>IF(O138="základní",K138,0)</f>
        <v>0</v>
      </c>
      <c r="BF138" s="221">
        <f>IF(O138="snížená",K138,0)</f>
        <v>0</v>
      </c>
      <c r="BG138" s="221">
        <f>IF(O138="zákl. přenesená",K138,0)</f>
        <v>0</v>
      </c>
      <c r="BH138" s="221">
        <f>IF(O138="sníž. přenesená",K138,0)</f>
        <v>0</v>
      </c>
      <c r="BI138" s="221">
        <f>IF(O138="nulová",K138,0)</f>
        <v>0</v>
      </c>
      <c r="BJ138" s="14" t="s">
        <v>86</v>
      </c>
      <c r="BK138" s="221">
        <f>ROUND(P138*H138,2)</f>
        <v>0</v>
      </c>
      <c r="BL138" s="14" t="s">
        <v>281</v>
      </c>
      <c r="BM138" s="220" t="s">
        <v>1050</v>
      </c>
    </row>
    <row r="139" spans="1:65" s="2" customFormat="1" ht="48.75">
      <c r="A139" s="30"/>
      <c r="B139" s="31"/>
      <c r="C139" s="32"/>
      <c r="D139" s="222" t="s">
        <v>226</v>
      </c>
      <c r="E139" s="32"/>
      <c r="F139" s="223" t="s">
        <v>635</v>
      </c>
      <c r="G139" s="32"/>
      <c r="H139" s="32"/>
      <c r="I139" s="120"/>
      <c r="J139" s="120"/>
      <c r="K139" s="32"/>
      <c r="L139" s="32"/>
      <c r="M139" s="35"/>
      <c r="N139" s="224"/>
      <c r="O139" s="225"/>
      <c r="P139" s="66"/>
      <c r="Q139" s="66"/>
      <c r="R139" s="66"/>
      <c r="S139" s="66"/>
      <c r="T139" s="66"/>
      <c r="U139" s="66"/>
      <c r="V139" s="66"/>
      <c r="W139" s="66"/>
      <c r="X139" s="66"/>
      <c r="Y139" s="67"/>
      <c r="Z139" s="30"/>
      <c r="AA139" s="30"/>
      <c r="AB139" s="30"/>
      <c r="AC139" s="30"/>
      <c r="AD139" s="30"/>
      <c r="AE139" s="30"/>
      <c r="AT139" s="14" t="s">
        <v>226</v>
      </c>
      <c r="AU139" s="14" t="s">
        <v>88</v>
      </c>
    </row>
    <row r="140" spans="1:65" s="2" customFormat="1" ht="33" customHeight="1">
      <c r="A140" s="30"/>
      <c r="B140" s="31"/>
      <c r="C140" s="226" t="s">
        <v>257</v>
      </c>
      <c r="D140" s="226" t="s">
        <v>232</v>
      </c>
      <c r="E140" s="227" t="s">
        <v>1051</v>
      </c>
      <c r="F140" s="228" t="s">
        <v>1052</v>
      </c>
      <c r="G140" s="229" t="s">
        <v>222</v>
      </c>
      <c r="H140" s="230">
        <v>10</v>
      </c>
      <c r="I140" s="231"/>
      <c r="J140" s="232"/>
      <c r="K140" s="233">
        <f>ROUND(P140*H140,2)</f>
        <v>0</v>
      </c>
      <c r="L140" s="228" t="s">
        <v>1</v>
      </c>
      <c r="M140" s="234"/>
      <c r="N140" s="235" t="s">
        <v>1</v>
      </c>
      <c r="O140" s="216" t="s">
        <v>41</v>
      </c>
      <c r="P140" s="217">
        <f>I140+J140</f>
        <v>0</v>
      </c>
      <c r="Q140" s="217">
        <f>ROUND(I140*H140,2)</f>
        <v>0</v>
      </c>
      <c r="R140" s="217">
        <f>ROUND(J140*H140,2)</f>
        <v>0</v>
      </c>
      <c r="S140" s="66"/>
      <c r="T140" s="218">
        <f>S140*H140</f>
        <v>0</v>
      </c>
      <c r="U140" s="218">
        <v>0</v>
      </c>
      <c r="V140" s="218">
        <f>U140*H140</f>
        <v>0</v>
      </c>
      <c r="W140" s="218">
        <v>0</v>
      </c>
      <c r="X140" s="218">
        <f>W140*H140</f>
        <v>0</v>
      </c>
      <c r="Y140" s="219" t="s">
        <v>1</v>
      </c>
      <c r="Z140" s="30"/>
      <c r="AA140" s="30"/>
      <c r="AB140" s="30"/>
      <c r="AC140" s="30"/>
      <c r="AD140" s="30"/>
      <c r="AE140" s="30"/>
      <c r="AR140" s="220" t="s">
        <v>502</v>
      </c>
      <c r="AT140" s="220" t="s">
        <v>232</v>
      </c>
      <c r="AU140" s="220" t="s">
        <v>88</v>
      </c>
      <c r="AY140" s="14" t="s">
        <v>218</v>
      </c>
      <c r="BE140" s="221">
        <f>IF(O140="základní",K140,0)</f>
        <v>0</v>
      </c>
      <c r="BF140" s="221">
        <f>IF(O140="snížená",K140,0)</f>
        <v>0</v>
      </c>
      <c r="BG140" s="221">
        <f>IF(O140="zákl. přenesená",K140,0)</f>
        <v>0</v>
      </c>
      <c r="BH140" s="221">
        <f>IF(O140="sníž. přenesená",K140,0)</f>
        <v>0</v>
      </c>
      <c r="BI140" s="221">
        <f>IF(O140="nulová",K140,0)</f>
        <v>0</v>
      </c>
      <c r="BJ140" s="14" t="s">
        <v>86</v>
      </c>
      <c r="BK140" s="221">
        <f>ROUND(P140*H140,2)</f>
        <v>0</v>
      </c>
      <c r="BL140" s="14" t="s">
        <v>502</v>
      </c>
      <c r="BM140" s="220" t="s">
        <v>1053</v>
      </c>
    </row>
    <row r="141" spans="1:65" s="2" customFormat="1" ht="19.5">
      <c r="A141" s="30"/>
      <c r="B141" s="31"/>
      <c r="C141" s="32"/>
      <c r="D141" s="222" t="s">
        <v>226</v>
      </c>
      <c r="E141" s="32"/>
      <c r="F141" s="223" t="s">
        <v>1052</v>
      </c>
      <c r="G141" s="32"/>
      <c r="H141" s="32"/>
      <c r="I141" s="120"/>
      <c r="J141" s="120"/>
      <c r="K141" s="32"/>
      <c r="L141" s="32"/>
      <c r="M141" s="35"/>
      <c r="N141" s="224"/>
      <c r="O141" s="225"/>
      <c r="P141" s="66"/>
      <c r="Q141" s="66"/>
      <c r="R141" s="66"/>
      <c r="S141" s="66"/>
      <c r="T141" s="66"/>
      <c r="U141" s="66"/>
      <c r="V141" s="66"/>
      <c r="W141" s="66"/>
      <c r="X141" s="66"/>
      <c r="Y141" s="67"/>
      <c r="Z141" s="30"/>
      <c r="AA141" s="30"/>
      <c r="AB141" s="30"/>
      <c r="AC141" s="30"/>
      <c r="AD141" s="30"/>
      <c r="AE141" s="30"/>
      <c r="AT141" s="14" t="s">
        <v>226</v>
      </c>
      <c r="AU141" s="14" t="s">
        <v>88</v>
      </c>
    </row>
    <row r="142" spans="1:65" s="2" customFormat="1" ht="21.75" customHeight="1">
      <c r="A142" s="30"/>
      <c r="B142" s="31"/>
      <c r="C142" s="208" t="s">
        <v>274</v>
      </c>
      <c r="D142" s="208" t="s">
        <v>219</v>
      </c>
      <c r="E142" s="209" t="s">
        <v>1054</v>
      </c>
      <c r="F142" s="210" t="s">
        <v>1055</v>
      </c>
      <c r="G142" s="211" t="s">
        <v>222</v>
      </c>
      <c r="H142" s="212">
        <v>1</v>
      </c>
      <c r="I142" s="213"/>
      <c r="J142" s="213"/>
      <c r="K142" s="214">
        <f>ROUND(P142*H142,2)</f>
        <v>0</v>
      </c>
      <c r="L142" s="210" t="s">
        <v>223</v>
      </c>
      <c r="M142" s="35"/>
      <c r="N142" s="215" t="s">
        <v>1</v>
      </c>
      <c r="O142" s="216" t="s">
        <v>41</v>
      </c>
      <c r="P142" s="217">
        <f>I142+J142</f>
        <v>0</v>
      </c>
      <c r="Q142" s="217">
        <f>ROUND(I142*H142,2)</f>
        <v>0</v>
      </c>
      <c r="R142" s="217">
        <f>ROUND(J142*H142,2)</f>
        <v>0</v>
      </c>
      <c r="S142" s="66"/>
      <c r="T142" s="218">
        <f>S142*H142</f>
        <v>0</v>
      </c>
      <c r="U142" s="218">
        <v>0</v>
      </c>
      <c r="V142" s="218">
        <f>U142*H142</f>
        <v>0</v>
      </c>
      <c r="W142" s="218">
        <v>0</v>
      </c>
      <c r="X142" s="218">
        <f>W142*H142</f>
        <v>0</v>
      </c>
      <c r="Y142" s="219" t="s">
        <v>1</v>
      </c>
      <c r="Z142" s="30"/>
      <c r="AA142" s="30"/>
      <c r="AB142" s="30"/>
      <c r="AC142" s="30"/>
      <c r="AD142" s="30"/>
      <c r="AE142" s="30"/>
      <c r="AR142" s="220" t="s">
        <v>281</v>
      </c>
      <c r="AT142" s="220" t="s">
        <v>219</v>
      </c>
      <c r="AU142" s="220" t="s">
        <v>88</v>
      </c>
      <c r="AY142" s="14" t="s">
        <v>218</v>
      </c>
      <c r="BE142" s="221">
        <f>IF(O142="základní",K142,0)</f>
        <v>0</v>
      </c>
      <c r="BF142" s="221">
        <f>IF(O142="snížená",K142,0)</f>
        <v>0</v>
      </c>
      <c r="BG142" s="221">
        <f>IF(O142="zákl. přenesená",K142,0)</f>
        <v>0</v>
      </c>
      <c r="BH142" s="221">
        <f>IF(O142="sníž. přenesená",K142,0)</f>
        <v>0</v>
      </c>
      <c r="BI142" s="221">
        <f>IF(O142="nulová",K142,0)</f>
        <v>0</v>
      </c>
      <c r="BJ142" s="14" t="s">
        <v>86</v>
      </c>
      <c r="BK142" s="221">
        <f>ROUND(P142*H142,2)</f>
        <v>0</v>
      </c>
      <c r="BL142" s="14" t="s">
        <v>281</v>
      </c>
      <c r="BM142" s="220" t="s">
        <v>1056</v>
      </c>
    </row>
    <row r="143" spans="1:65" s="2" customFormat="1" ht="29.25">
      <c r="A143" s="30"/>
      <c r="B143" s="31"/>
      <c r="C143" s="32"/>
      <c r="D143" s="222" t="s">
        <v>226</v>
      </c>
      <c r="E143" s="32"/>
      <c r="F143" s="223" t="s">
        <v>1057</v>
      </c>
      <c r="G143" s="32"/>
      <c r="H143" s="32"/>
      <c r="I143" s="120"/>
      <c r="J143" s="120"/>
      <c r="K143" s="32"/>
      <c r="L143" s="32"/>
      <c r="M143" s="35"/>
      <c r="N143" s="224"/>
      <c r="O143" s="225"/>
      <c r="P143" s="66"/>
      <c r="Q143" s="66"/>
      <c r="R143" s="66"/>
      <c r="S143" s="66"/>
      <c r="T143" s="66"/>
      <c r="U143" s="66"/>
      <c r="V143" s="66"/>
      <c r="W143" s="66"/>
      <c r="X143" s="66"/>
      <c r="Y143" s="67"/>
      <c r="Z143" s="30"/>
      <c r="AA143" s="30"/>
      <c r="AB143" s="30"/>
      <c r="AC143" s="30"/>
      <c r="AD143" s="30"/>
      <c r="AE143" s="30"/>
      <c r="AT143" s="14" t="s">
        <v>226</v>
      </c>
      <c r="AU143" s="14" t="s">
        <v>88</v>
      </c>
    </row>
    <row r="144" spans="1:65" s="2" customFormat="1" ht="33" customHeight="1">
      <c r="A144" s="30"/>
      <c r="B144" s="31"/>
      <c r="C144" s="226" t="s">
        <v>278</v>
      </c>
      <c r="D144" s="226" t="s">
        <v>232</v>
      </c>
      <c r="E144" s="227" t="s">
        <v>1058</v>
      </c>
      <c r="F144" s="228" t="s">
        <v>1059</v>
      </c>
      <c r="G144" s="229" t="s">
        <v>222</v>
      </c>
      <c r="H144" s="230">
        <v>2</v>
      </c>
      <c r="I144" s="231"/>
      <c r="J144" s="232"/>
      <c r="K144" s="233">
        <f>ROUND(P144*H144,2)</f>
        <v>0</v>
      </c>
      <c r="L144" s="228" t="s">
        <v>1</v>
      </c>
      <c r="M144" s="234"/>
      <c r="N144" s="235" t="s">
        <v>1</v>
      </c>
      <c r="O144" s="216" t="s">
        <v>41</v>
      </c>
      <c r="P144" s="217">
        <f>I144+J144</f>
        <v>0</v>
      </c>
      <c r="Q144" s="217">
        <f>ROUND(I144*H144,2)</f>
        <v>0</v>
      </c>
      <c r="R144" s="217">
        <f>ROUND(J144*H144,2)</f>
        <v>0</v>
      </c>
      <c r="S144" s="66"/>
      <c r="T144" s="218">
        <f>S144*H144</f>
        <v>0</v>
      </c>
      <c r="U144" s="218">
        <v>0</v>
      </c>
      <c r="V144" s="218">
        <f>U144*H144</f>
        <v>0</v>
      </c>
      <c r="W144" s="218">
        <v>0</v>
      </c>
      <c r="X144" s="218">
        <f>W144*H144</f>
        <v>0</v>
      </c>
      <c r="Y144" s="219" t="s">
        <v>1</v>
      </c>
      <c r="Z144" s="30"/>
      <c r="AA144" s="30"/>
      <c r="AB144" s="30"/>
      <c r="AC144" s="30"/>
      <c r="AD144" s="30"/>
      <c r="AE144" s="30"/>
      <c r="AR144" s="220" t="s">
        <v>502</v>
      </c>
      <c r="AT144" s="220" t="s">
        <v>232</v>
      </c>
      <c r="AU144" s="220" t="s">
        <v>88</v>
      </c>
      <c r="AY144" s="14" t="s">
        <v>218</v>
      </c>
      <c r="BE144" s="221">
        <f>IF(O144="základní",K144,0)</f>
        <v>0</v>
      </c>
      <c r="BF144" s="221">
        <f>IF(O144="snížená",K144,0)</f>
        <v>0</v>
      </c>
      <c r="BG144" s="221">
        <f>IF(O144="zákl. přenesená",K144,0)</f>
        <v>0</v>
      </c>
      <c r="BH144" s="221">
        <f>IF(O144="sníž. přenesená",K144,0)</f>
        <v>0</v>
      </c>
      <c r="BI144" s="221">
        <f>IF(O144="nulová",K144,0)</f>
        <v>0</v>
      </c>
      <c r="BJ144" s="14" t="s">
        <v>86</v>
      </c>
      <c r="BK144" s="221">
        <f>ROUND(P144*H144,2)</f>
        <v>0</v>
      </c>
      <c r="BL144" s="14" t="s">
        <v>502</v>
      </c>
      <c r="BM144" s="220" t="s">
        <v>1060</v>
      </c>
    </row>
    <row r="145" spans="1:65" s="2" customFormat="1" ht="19.5">
      <c r="A145" s="30"/>
      <c r="B145" s="31"/>
      <c r="C145" s="32"/>
      <c r="D145" s="222" t="s">
        <v>226</v>
      </c>
      <c r="E145" s="32"/>
      <c r="F145" s="223" t="s">
        <v>1059</v>
      </c>
      <c r="G145" s="32"/>
      <c r="H145" s="32"/>
      <c r="I145" s="120"/>
      <c r="J145" s="120"/>
      <c r="K145" s="32"/>
      <c r="L145" s="32"/>
      <c r="M145" s="35"/>
      <c r="N145" s="224"/>
      <c r="O145" s="225"/>
      <c r="P145" s="66"/>
      <c r="Q145" s="66"/>
      <c r="R145" s="66"/>
      <c r="S145" s="66"/>
      <c r="T145" s="66"/>
      <c r="U145" s="66"/>
      <c r="V145" s="66"/>
      <c r="W145" s="66"/>
      <c r="X145" s="66"/>
      <c r="Y145" s="67"/>
      <c r="Z145" s="30"/>
      <c r="AA145" s="30"/>
      <c r="AB145" s="30"/>
      <c r="AC145" s="30"/>
      <c r="AD145" s="30"/>
      <c r="AE145" s="30"/>
      <c r="AT145" s="14" t="s">
        <v>226</v>
      </c>
      <c r="AU145" s="14" t="s">
        <v>88</v>
      </c>
    </row>
    <row r="146" spans="1:65" s="2" customFormat="1" ht="21.75" customHeight="1">
      <c r="A146" s="30"/>
      <c r="B146" s="31"/>
      <c r="C146" s="208" t="s">
        <v>88</v>
      </c>
      <c r="D146" s="208" t="s">
        <v>219</v>
      </c>
      <c r="E146" s="209" t="s">
        <v>1061</v>
      </c>
      <c r="F146" s="210" t="s">
        <v>1062</v>
      </c>
      <c r="G146" s="211" t="s">
        <v>222</v>
      </c>
      <c r="H146" s="212">
        <v>15</v>
      </c>
      <c r="I146" s="213"/>
      <c r="J146" s="213"/>
      <c r="K146" s="214">
        <f>ROUND(P146*H146,2)</f>
        <v>0</v>
      </c>
      <c r="L146" s="210" t="s">
        <v>1</v>
      </c>
      <c r="M146" s="35"/>
      <c r="N146" s="215" t="s">
        <v>1</v>
      </c>
      <c r="O146" s="216" t="s">
        <v>41</v>
      </c>
      <c r="P146" s="217">
        <f>I146+J146</f>
        <v>0</v>
      </c>
      <c r="Q146" s="217">
        <f>ROUND(I146*H146,2)</f>
        <v>0</v>
      </c>
      <c r="R146" s="217">
        <f>ROUND(J146*H146,2)</f>
        <v>0</v>
      </c>
      <c r="S146" s="66"/>
      <c r="T146" s="218">
        <f>S146*H146</f>
        <v>0</v>
      </c>
      <c r="U146" s="218">
        <v>0</v>
      </c>
      <c r="V146" s="218">
        <f>U146*H146</f>
        <v>0</v>
      </c>
      <c r="W146" s="218">
        <v>0</v>
      </c>
      <c r="X146" s="218">
        <f>W146*H146</f>
        <v>0</v>
      </c>
      <c r="Y146" s="219" t="s">
        <v>1</v>
      </c>
      <c r="Z146" s="30"/>
      <c r="AA146" s="30"/>
      <c r="AB146" s="30"/>
      <c r="AC146" s="30"/>
      <c r="AD146" s="30"/>
      <c r="AE146" s="30"/>
      <c r="AR146" s="220" t="s">
        <v>281</v>
      </c>
      <c r="AT146" s="220" t="s">
        <v>219</v>
      </c>
      <c r="AU146" s="220" t="s">
        <v>88</v>
      </c>
      <c r="AY146" s="14" t="s">
        <v>218</v>
      </c>
      <c r="BE146" s="221">
        <f>IF(O146="základní",K146,0)</f>
        <v>0</v>
      </c>
      <c r="BF146" s="221">
        <f>IF(O146="snížená",K146,0)</f>
        <v>0</v>
      </c>
      <c r="BG146" s="221">
        <f>IF(O146="zákl. přenesená",K146,0)</f>
        <v>0</v>
      </c>
      <c r="BH146" s="221">
        <f>IF(O146="sníž. přenesená",K146,0)</f>
        <v>0</v>
      </c>
      <c r="BI146" s="221">
        <f>IF(O146="nulová",K146,0)</f>
        <v>0</v>
      </c>
      <c r="BJ146" s="14" t="s">
        <v>86</v>
      </c>
      <c r="BK146" s="221">
        <f>ROUND(P146*H146,2)</f>
        <v>0</v>
      </c>
      <c r="BL146" s="14" t="s">
        <v>281</v>
      </c>
      <c r="BM146" s="220" t="s">
        <v>1063</v>
      </c>
    </row>
    <row r="147" spans="1:65" s="2" customFormat="1" ht="11.25">
      <c r="A147" s="30"/>
      <c r="B147" s="31"/>
      <c r="C147" s="32"/>
      <c r="D147" s="222" t="s">
        <v>226</v>
      </c>
      <c r="E147" s="32"/>
      <c r="F147" s="223" t="s">
        <v>1062</v>
      </c>
      <c r="G147" s="32"/>
      <c r="H147" s="32"/>
      <c r="I147" s="120"/>
      <c r="J147" s="120"/>
      <c r="K147" s="32"/>
      <c r="L147" s="32"/>
      <c r="M147" s="35"/>
      <c r="N147" s="224"/>
      <c r="O147" s="225"/>
      <c r="P147" s="66"/>
      <c r="Q147" s="66"/>
      <c r="R147" s="66"/>
      <c r="S147" s="66"/>
      <c r="T147" s="66"/>
      <c r="U147" s="66"/>
      <c r="V147" s="66"/>
      <c r="W147" s="66"/>
      <c r="X147" s="66"/>
      <c r="Y147" s="67"/>
      <c r="Z147" s="30"/>
      <c r="AA147" s="30"/>
      <c r="AB147" s="30"/>
      <c r="AC147" s="30"/>
      <c r="AD147" s="30"/>
      <c r="AE147" s="30"/>
      <c r="AT147" s="14" t="s">
        <v>226</v>
      </c>
      <c r="AU147" s="14" t="s">
        <v>88</v>
      </c>
    </row>
    <row r="148" spans="1:65" s="2" customFormat="1" ht="16.5" customHeight="1">
      <c r="A148" s="30"/>
      <c r="B148" s="31"/>
      <c r="C148" s="208" t="s">
        <v>512</v>
      </c>
      <c r="D148" s="208" t="s">
        <v>219</v>
      </c>
      <c r="E148" s="209" t="s">
        <v>733</v>
      </c>
      <c r="F148" s="210" t="s">
        <v>734</v>
      </c>
      <c r="G148" s="211" t="s">
        <v>222</v>
      </c>
      <c r="H148" s="212">
        <v>2</v>
      </c>
      <c r="I148" s="213"/>
      <c r="J148" s="213"/>
      <c r="K148" s="214">
        <f>ROUND(P148*H148,2)</f>
        <v>0</v>
      </c>
      <c r="L148" s="210" t="s">
        <v>1</v>
      </c>
      <c r="M148" s="35"/>
      <c r="N148" s="215" t="s">
        <v>1</v>
      </c>
      <c r="O148" s="216" t="s">
        <v>41</v>
      </c>
      <c r="P148" s="217">
        <f>I148+J148</f>
        <v>0</v>
      </c>
      <c r="Q148" s="217">
        <f>ROUND(I148*H148,2)</f>
        <v>0</v>
      </c>
      <c r="R148" s="217">
        <f>ROUND(J148*H148,2)</f>
        <v>0</v>
      </c>
      <c r="S148" s="66"/>
      <c r="T148" s="218">
        <f>S148*H148</f>
        <v>0</v>
      </c>
      <c r="U148" s="218">
        <v>0</v>
      </c>
      <c r="V148" s="218">
        <f>U148*H148</f>
        <v>0</v>
      </c>
      <c r="W148" s="218">
        <v>0</v>
      </c>
      <c r="X148" s="218">
        <f>W148*H148</f>
        <v>0</v>
      </c>
      <c r="Y148" s="219" t="s">
        <v>1</v>
      </c>
      <c r="Z148" s="30"/>
      <c r="AA148" s="30"/>
      <c r="AB148" s="30"/>
      <c r="AC148" s="30"/>
      <c r="AD148" s="30"/>
      <c r="AE148" s="30"/>
      <c r="AR148" s="220" t="s">
        <v>281</v>
      </c>
      <c r="AT148" s="220" t="s">
        <v>219</v>
      </c>
      <c r="AU148" s="220" t="s">
        <v>88</v>
      </c>
      <c r="AY148" s="14" t="s">
        <v>218</v>
      </c>
      <c r="BE148" s="221">
        <f>IF(O148="základní",K148,0)</f>
        <v>0</v>
      </c>
      <c r="BF148" s="221">
        <f>IF(O148="snížená",K148,0)</f>
        <v>0</v>
      </c>
      <c r="BG148" s="221">
        <f>IF(O148="zákl. přenesená",K148,0)</f>
        <v>0</v>
      </c>
      <c r="BH148" s="221">
        <f>IF(O148="sníž. přenesená",K148,0)</f>
        <v>0</v>
      </c>
      <c r="BI148" s="221">
        <f>IF(O148="nulová",K148,0)</f>
        <v>0</v>
      </c>
      <c r="BJ148" s="14" t="s">
        <v>86</v>
      </c>
      <c r="BK148" s="221">
        <f>ROUND(P148*H148,2)</f>
        <v>0</v>
      </c>
      <c r="BL148" s="14" t="s">
        <v>281</v>
      </c>
      <c r="BM148" s="220" t="s">
        <v>1064</v>
      </c>
    </row>
    <row r="149" spans="1:65" s="2" customFormat="1" ht="11.25">
      <c r="A149" s="30"/>
      <c r="B149" s="31"/>
      <c r="C149" s="32"/>
      <c r="D149" s="222" t="s">
        <v>226</v>
      </c>
      <c r="E149" s="32"/>
      <c r="F149" s="223" t="s">
        <v>734</v>
      </c>
      <c r="G149" s="32"/>
      <c r="H149" s="32"/>
      <c r="I149" s="120"/>
      <c r="J149" s="120"/>
      <c r="K149" s="32"/>
      <c r="L149" s="32"/>
      <c r="M149" s="35"/>
      <c r="N149" s="224"/>
      <c r="O149" s="225"/>
      <c r="P149" s="66"/>
      <c r="Q149" s="66"/>
      <c r="R149" s="66"/>
      <c r="S149" s="66"/>
      <c r="T149" s="66"/>
      <c r="U149" s="66"/>
      <c r="V149" s="66"/>
      <c r="W149" s="66"/>
      <c r="X149" s="66"/>
      <c r="Y149" s="67"/>
      <c r="Z149" s="30"/>
      <c r="AA149" s="30"/>
      <c r="AB149" s="30"/>
      <c r="AC149" s="30"/>
      <c r="AD149" s="30"/>
      <c r="AE149" s="30"/>
      <c r="AT149" s="14" t="s">
        <v>226</v>
      </c>
      <c r="AU149" s="14" t="s">
        <v>88</v>
      </c>
    </row>
    <row r="150" spans="1:65" s="2" customFormat="1" ht="16.5" customHeight="1">
      <c r="A150" s="30"/>
      <c r="B150" s="31"/>
      <c r="C150" s="208" t="s">
        <v>231</v>
      </c>
      <c r="D150" s="208" t="s">
        <v>219</v>
      </c>
      <c r="E150" s="209" t="s">
        <v>1065</v>
      </c>
      <c r="F150" s="210" t="s">
        <v>1066</v>
      </c>
      <c r="G150" s="211" t="s">
        <v>222</v>
      </c>
      <c r="H150" s="212">
        <v>2</v>
      </c>
      <c r="I150" s="213"/>
      <c r="J150" s="213"/>
      <c r="K150" s="214">
        <f>ROUND(P150*H150,2)</f>
        <v>0</v>
      </c>
      <c r="L150" s="210" t="s">
        <v>1</v>
      </c>
      <c r="M150" s="35"/>
      <c r="N150" s="215" t="s">
        <v>1</v>
      </c>
      <c r="O150" s="216" t="s">
        <v>41</v>
      </c>
      <c r="P150" s="217">
        <f>I150+J150</f>
        <v>0</v>
      </c>
      <c r="Q150" s="217">
        <f>ROUND(I150*H150,2)</f>
        <v>0</v>
      </c>
      <c r="R150" s="217">
        <f>ROUND(J150*H150,2)</f>
        <v>0</v>
      </c>
      <c r="S150" s="66"/>
      <c r="T150" s="218">
        <f>S150*H150</f>
        <v>0</v>
      </c>
      <c r="U150" s="218">
        <v>0</v>
      </c>
      <c r="V150" s="218">
        <f>U150*H150</f>
        <v>0</v>
      </c>
      <c r="W150" s="218">
        <v>0</v>
      </c>
      <c r="X150" s="218">
        <f>W150*H150</f>
        <v>0</v>
      </c>
      <c r="Y150" s="219" t="s">
        <v>1</v>
      </c>
      <c r="Z150" s="30"/>
      <c r="AA150" s="30"/>
      <c r="AB150" s="30"/>
      <c r="AC150" s="30"/>
      <c r="AD150" s="30"/>
      <c r="AE150" s="30"/>
      <c r="AR150" s="220" t="s">
        <v>281</v>
      </c>
      <c r="AT150" s="220" t="s">
        <v>219</v>
      </c>
      <c r="AU150" s="220" t="s">
        <v>88</v>
      </c>
      <c r="AY150" s="14" t="s">
        <v>218</v>
      </c>
      <c r="BE150" s="221">
        <f>IF(O150="základní",K150,0)</f>
        <v>0</v>
      </c>
      <c r="BF150" s="221">
        <f>IF(O150="snížená",K150,0)</f>
        <v>0</v>
      </c>
      <c r="BG150" s="221">
        <f>IF(O150="zákl. přenesená",K150,0)</f>
        <v>0</v>
      </c>
      <c r="BH150" s="221">
        <f>IF(O150="sníž. přenesená",K150,0)</f>
        <v>0</v>
      </c>
      <c r="BI150" s="221">
        <f>IF(O150="nulová",K150,0)</f>
        <v>0</v>
      </c>
      <c r="BJ150" s="14" t="s">
        <v>86</v>
      </c>
      <c r="BK150" s="221">
        <f>ROUND(P150*H150,2)</f>
        <v>0</v>
      </c>
      <c r="BL150" s="14" t="s">
        <v>281</v>
      </c>
      <c r="BM150" s="220" t="s">
        <v>1067</v>
      </c>
    </row>
    <row r="151" spans="1:65" s="2" customFormat="1" ht="29.25">
      <c r="A151" s="30"/>
      <c r="B151" s="31"/>
      <c r="C151" s="32"/>
      <c r="D151" s="222" t="s">
        <v>226</v>
      </c>
      <c r="E151" s="32"/>
      <c r="F151" s="223" t="s">
        <v>1068</v>
      </c>
      <c r="G151" s="32"/>
      <c r="H151" s="32"/>
      <c r="I151" s="120"/>
      <c r="J151" s="120"/>
      <c r="K151" s="32"/>
      <c r="L151" s="32"/>
      <c r="M151" s="35"/>
      <c r="N151" s="224"/>
      <c r="O151" s="225"/>
      <c r="P151" s="66"/>
      <c r="Q151" s="66"/>
      <c r="R151" s="66"/>
      <c r="S151" s="66"/>
      <c r="T151" s="66"/>
      <c r="U151" s="66"/>
      <c r="V151" s="66"/>
      <c r="W151" s="66"/>
      <c r="X151" s="66"/>
      <c r="Y151" s="67"/>
      <c r="Z151" s="30"/>
      <c r="AA151" s="30"/>
      <c r="AB151" s="30"/>
      <c r="AC151" s="30"/>
      <c r="AD151" s="30"/>
      <c r="AE151" s="30"/>
      <c r="AT151" s="14" t="s">
        <v>226</v>
      </c>
      <c r="AU151" s="14" t="s">
        <v>88</v>
      </c>
    </row>
    <row r="152" spans="1:65" s="2" customFormat="1" ht="21.75" customHeight="1">
      <c r="A152" s="30"/>
      <c r="B152" s="31"/>
      <c r="C152" s="226" t="s">
        <v>224</v>
      </c>
      <c r="D152" s="226" t="s">
        <v>232</v>
      </c>
      <c r="E152" s="227" t="s">
        <v>1069</v>
      </c>
      <c r="F152" s="228" t="s">
        <v>1070</v>
      </c>
      <c r="G152" s="229" t="s">
        <v>486</v>
      </c>
      <c r="H152" s="230">
        <v>135</v>
      </c>
      <c r="I152" s="231"/>
      <c r="J152" s="232"/>
      <c r="K152" s="233">
        <f>ROUND(P152*H152,2)</f>
        <v>0</v>
      </c>
      <c r="L152" s="228" t="s">
        <v>1</v>
      </c>
      <c r="M152" s="234"/>
      <c r="N152" s="235" t="s">
        <v>1</v>
      </c>
      <c r="O152" s="216" t="s">
        <v>41</v>
      </c>
      <c r="P152" s="217">
        <f>I152+J152</f>
        <v>0</v>
      </c>
      <c r="Q152" s="217">
        <f>ROUND(I152*H152,2)</f>
        <v>0</v>
      </c>
      <c r="R152" s="217">
        <f>ROUND(J152*H152,2)</f>
        <v>0</v>
      </c>
      <c r="S152" s="66"/>
      <c r="T152" s="218">
        <f>S152*H152</f>
        <v>0</v>
      </c>
      <c r="U152" s="218">
        <v>0</v>
      </c>
      <c r="V152" s="218">
        <f>U152*H152</f>
        <v>0</v>
      </c>
      <c r="W152" s="218">
        <v>0</v>
      </c>
      <c r="X152" s="218">
        <f>W152*H152</f>
        <v>0</v>
      </c>
      <c r="Y152" s="219" t="s">
        <v>1</v>
      </c>
      <c r="Z152" s="30"/>
      <c r="AA152" s="30"/>
      <c r="AB152" s="30"/>
      <c r="AC152" s="30"/>
      <c r="AD152" s="30"/>
      <c r="AE152" s="30"/>
      <c r="AR152" s="220" t="s">
        <v>502</v>
      </c>
      <c r="AT152" s="220" t="s">
        <v>232</v>
      </c>
      <c r="AU152" s="220" t="s">
        <v>88</v>
      </c>
      <c r="AY152" s="14" t="s">
        <v>218</v>
      </c>
      <c r="BE152" s="221">
        <f>IF(O152="základní",K152,0)</f>
        <v>0</v>
      </c>
      <c r="BF152" s="221">
        <f>IF(O152="snížená",K152,0)</f>
        <v>0</v>
      </c>
      <c r="BG152" s="221">
        <f>IF(O152="zákl. přenesená",K152,0)</f>
        <v>0</v>
      </c>
      <c r="BH152" s="221">
        <f>IF(O152="sníž. přenesená",K152,0)</f>
        <v>0</v>
      </c>
      <c r="BI152" s="221">
        <f>IF(O152="nulová",K152,0)</f>
        <v>0</v>
      </c>
      <c r="BJ152" s="14" t="s">
        <v>86</v>
      </c>
      <c r="BK152" s="221">
        <f>ROUND(P152*H152,2)</f>
        <v>0</v>
      </c>
      <c r="BL152" s="14" t="s">
        <v>502</v>
      </c>
      <c r="BM152" s="220" t="s">
        <v>1071</v>
      </c>
    </row>
    <row r="153" spans="1:65" s="2" customFormat="1" ht="19.5">
      <c r="A153" s="30"/>
      <c r="B153" s="31"/>
      <c r="C153" s="32"/>
      <c r="D153" s="222" t="s">
        <v>226</v>
      </c>
      <c r="E153" s="32"/>
      <c r="F153" s="223" t="s">
        <v>1070</v>
      </c>
      <c r="G153" s="32"/>
      <c r="H153" s="32"/>
      <c r="I153" s="120"/>
      <c r="J153" s="120"/>
      <c r="K153" s="32"/>
      <c r="L153" s="32"/>
      <c r="M153" s="35"/>
      <c r="N153" s="224"/>
      <c r="O153" s="225"/>
      <c r="P153" s="66"/>
      <c r="Q153" s="66"/>
      <c r="R153" s="66"/>
      <c r="S153" s="66"/>
      <c r="T153" s="66"/>
      <c r="U153" s="66"/>
      <c r="V153" s="66"/>
      <c r="W153" s="66"/>
      <c r="X153" s="66"/>
      <c r="Y153" s="67"/>
      <c r="Z153" s="30"/>
      <c r="AA153" s="30"/>
      <c r="AB153" s="30"/>
      <c r="AC153" s="30"/>
      <c r="AD153" s="30"/>
      <c r="AE153" s="30"/>
      <c r="AT153" s="14" t="s">
        <v>226</v>
      </c>
      <c r="AU153" s="14" t="s">
        <v>88</v>
      </c>
    </row>
    <row r="154" spans="1:65" s="2" customFormat="1" ht="16.5" customHeight="1">
      <c r="A154" s="30"/>
      <c r="B154" s="31"/>
      <c r="C154" s="208" t="s">
        <v>86</v>
      </c>
      <c r="D154" s="208" t="s">
        <v>219</v>
      </c>
      <c r="E154" s="209" t="s">
        <v>1072</v>
      </c>
      <c r="F154" s="210" t="s">
        <v>1073</v>
      </c>
      <c r="G154" s="211" t="s">
        <v>486</v>
      </c>
      <c r="H154" s="212">
        <v>135</v>
      </c>
      <c r="I154" s="213"/>
      <c r="J154" s="213"/>
      <c r="K154" s="214">
        <f>ROUND(P154*H154,2)</f>
        <v>0</v>
      </c>
      <c r="L154" s="210" t="s">
        <v>1</v>
      </c>
      <c r="M154" s="35"/>
      <c r="N154" s="215" t="s">
        <v>1</v>
      </c>
      <c r="O154" s="216" t="s">
        <v>41</v>
      </c>
      <c r="P154" s="217">
        <f>I154+J154</f>
        <v>0</v>
      </c>
      <c r="Q154" s="217">
        <f>ROUND(I154*H154,2)</f>
        <v>0</v>
      </c>
      <c r="R154" s="217">
        <f>ROUND(J154*H154,2)</f>
        <v>0</v>
      </c>
      <c r="S154" s="66"/>
      <c r="T154" s="218">
        <f>S154*H154</f>
        <v>0</v>
      </c>
      <c r="U154" s="218">
        <v>0</v>
      </c>
      <c r="V154" s="218">
        <f>U154*H154</f>
        <v>0</v>
      </c>
      <c r="W154" s="218">
        <v>0</v>
      </c>
      <c r="X154" s="218">
        <f>W154*H154</f>
        <v>0</v>
      </c>
      <c r="Y154" s="219" t="s">
        <v>1</v>
      </c>
      <c r="Z154" s="30"/>
      <c r="AA154" s="30"/>
      <c r="AB154" s="30"/>
      <c r="AC154" s="30"/>
      <c r="AD154" s="30"/>
      <c r="AE154" s="30"/>
      <c r="AR154" s="220" t="s">
        <v>1074</v>
      </c>
      <c r="AT154" s="220" t="s">
        <v>219</v>
      </c>
      <c r="AU154" s="220" t="s">
        <v>88</v>
      </c>
      <c r="AY154" s="14" t="s">
        <v>218</v>
      </c>
      <c r="BE154" s="221">
        <f>IF(O154="základní",K154,0)</f>
        <v>0</v>
      </c>
      <c r="BF154" s="221">
        <f>IF(O154="snížená",K154,0)</f>
        <v>0</v>
      </c>
      <c r="BG154" s="221">
        <f>IF(O154="zákl. přenesená",K154,0)</f>
        <v>0</v>
      </c>
      <c r="BH154" s="221">
        <f>IF(O154="sníž. přenesená",K154,0)</f>
        <v>0</v>
      </c>
      <c r="BI154" s="221">
        <f>IF(O154="nulová",K154,0)</f>
        <v>0</v>
      </c>
      <c r="BJ154" s="14" t="s">
        <v>86</v>
      </c>
      <c r="BK154" s="221">
        <f>ROUND(P154*H154,2)</f>
        <v>0</v>
      </c>
      <c r="BL154" s="14" t="s">
        <v>1074</v>
      </c>
      <c r="BM154" s="220" t="s">
        <v>1075</v>
      </c>
    </row>
    <row r="155" spans="1:65" s="2" customFormat="1" ht="11.25">
      <c r="A155" s="30"/>
      <c r="B155" s="31"/>
      <c r="C155" s="32"/>
      <c r="D155" s="222" t="s">
        <v>226</v>
      </c>
      <c r="E155" s="32"/>
      <c r="F155" s="223" t="s">
        <v>1073</v>
      </c>
      <c r="G155" s="32"/>
      <c r="H155" s="32"/>
      <c r="I155" s="120"/>
      <c r="J155" s="120"/>
      <c r="K155" s="32"/>
      <c r="L155" s="32"/>
      <c r="M155" s="35"/>
      <c r="N155" s="224"/>
      <c r="O155" s="225"/>
      <c r="P155" s="66"/>
      <c r="Q155" s="66"/>
      <c r="R155" s="66"/>
      <c r="S155" s="66"/>
      <c r="T155" s="66"/>
      <c r="U155" s="66"/>
      <c r="V155" s="66"/>
      <c r="W155" s="66"/>
      <c r="X155" s="66"/>
      <c r="Y155" s="67"/>
      <c r="Z155" s="30"/>
      <c r="AA155" s="30"/>
      <c r="AB155" s="30"/>
      <c r="AC155" s="30"/>
      <c r="AD155" s="30"/>
      <c r="AE155" s="30"/>
      <c r="AT155" s="14" t="s">
        <v>226</v>
      </c>
      <c r="AU155" s="14" t="s">
        <v>88</v>
      </c>
    </row>
    <row r="156" spans="1:65" s="12" customFormat="1" ht="25.9" customHeight="1">
      <c r="B156" s="193"/>
      <c r="C156" s="194"/>
      <c r="D156" s="195" t="s">
        <v>77</v>
      </c>
      <c r="E156" s="196" t="s">
        <v>712</v>
      </c>
      <c r="F156" s="196" t="s">
        <v>713</v>
      </c>
      <c r="G156" s="194"/>
      <c r="H156" s="194"/>
      <c r="I156" s="197"/>
      <c r="J156" s="197"/>
      <c r="K156" s="198">
        <f>BK156</f>
        <v>0</v>
      </c>
      <c r="L156" s="194"/>
      <c r="M156" s="199"/>
      <c r="N156" s="200"/>
      <c r="O156" s="201"/>
      <c r="P156" s="201"/>
      <c r="Q156" s="202">
        <f>Q157+SUM(Q158:Q160)</f>
        <v>0</v>
      </c>
      <c r="R156" s="202">
        <f>R157+SUM(R158:R160)</f>
        <v>0</v>
      </c>
      <c r="S156" s="201"/>
      <c r="T156" s="203">
        <f>T157+SUM(T158:T160)</f>
        <v>0</v>
      </c>
      <c r="U156" s="201"/>
      <c r="V156" s="203">
        <f>V157+SUM(V158:V160)</f>
        <v>0</v>
      </c>
      <c r="W156" s="201"/>
      <c r="X156" s="203">
        <f>X157+SUM(X158:X160)</f>
        <v>0</v>
      </c>
      <c r="Y156" s="204"/>
      <c r="AR156" s="205" t="s">
        <v>246</v>
      </c>
      <c r="AT156" s="206" t="s">
        <v>77</v>
      </c>
      <c r="AU156" s="206" t="s">
        <v>78</v>
      </c>
      <c r="AY156" s="205" t="s">
        <v>218</v>
      </c>
      <c r="BK156" s="207">
        <f>BK157+SUM(BK158:BK160)</f>
        <v>0</v>
      </c>
    </row>
    <row r="157" spans="1:65" s="2" customFormat="1" ht="55.5" customHeight="1">
      <c r="A157" s="30"/>
      <c r="B157" s="31"/>
      <c r="C157" s="208" t="s">
        <v>9</v>
      </c>
      <c r="D157" s="208" t="s">
        <v>219</v>
      </c>
      <c r="E157" s="209" t="s">
        <v>1076</v>
      </c>
      <c r="F157" s="210" t="s">
        <v>1077</v>
      </c>
      <c r="G157" s="211" t="s">
        <v>222</v>
      </c>
      <c r="H157" s="212">
        <v>6</v>
      </c>
      <c r="I157" s="213"/>
      <c r="J157" s="213"/>
      <c r="K157" s="214">
        <f>ROUND(P157*H157,2)</f>
        <v>0</v>
      </c>
      <c r="L157" s="210" t="s">
        <v>1</v>
      </c>
      <c r="M157" s="35"/>
      <c r="N157" s="215" t="s">
        <v>1</v>
      </c>
      <c r="O157" s="216" t="s">
        <v>41</v>
      </c>
      <c r="P157" s="217">
        <f>I157+J157</f>
        <v>0</v>
      </c>
      <c r="Q157" s="217">
        <f>ROUND(I157*H157,2)</f>
        <v>0</v>
      </c>
      <c r="R157" s="217">
        <f>ROUND(J157*H157,2)</f>
        <v>0</v>
      </c>
      <c r="S157" s="66"/>
      <c r="T157" s="218">
        <f>S157*H157</f>
        <v>0</v>
      </c>
      <c r="U157" s="218">
        <v>0</v>
      </c>
      <c r="V157" s="218">
        <f>U157*H157</f>
        <v>0</v>
      </c>
      <c r="W157" s="218">
        <v>0</v>
      </c>
      <c r="X157" s="218">
        <f>W157*H157</f>
        <v>0</v>
      </c>
      <c r="Y157" s="219" t="s">
        <v>1</v>
      </c>
      <c r="Z157" s="30"/>
      <c r="AA157" s="30"/>
      <c r="AB157" s="30"/>
      <c r="AC157" s="30"/>
      <c r="AD157" s="30"/>
      <c r="AE157" s="30"/>
      <c r="AR157" s="220" t="s">
        <v>224</v>
      </c>
      <c r="AT157" s="220" t="s">
        <v>219</v>
      </c>
      <c r="AU157" s="220" t="s">
        <v>86</v>
      </c>
      <c r="AY157" s="14" t="s">
        <v>218</v>
      </c>
      <c r="BE157" s="221">
        <f>IF(O157="základní",K157,0)</f>
        <v>0</v>
      </c>
      <c r="BF157" s="221">
        <f>IF(O157="snížená",K157,0)</f>
        <v>0</v>
      </c>
      <c r="BG157" s="221">
        <f>IF(O157="zákl. přenesená",K157,0)</f>
        <v>0</v>
      </c>
      <c r="BH157" s="221">
        <f>IF(O157="sníž. přenesená",K157,0)</f>
        <v>0</v>
      </c>
      <c r="BI157" s="221">
        <f>IF(O157="nulová",K157,0)</f>
        <v>0</v>
      </c>
      <c r="BJ157" s="14" t="s">
        <v>86</v>
      </c>
      <c r="BK157" s="221">
        <f>ROUND(P157*H157,2)</f>
        <v>0</v>
      </c>
      <c r="BL157" s="14" t="s">
        <v>224</v>
      </c>
      <c r="BM157" s="220" t="s">
        <v>1078</v>
      </c>
    </row>
    <row r="158" spans="1:65" s="2" customFormat="1" ht="136.5">
      <c r="A158" s="30"/>
      <c r="B158" s="31"/>
      <c r="C158" s="32"/>
      <c r="D158" s="222" t="s">
        <v>226</v>
      </c>
      <c r="E158" s="32"/>
      <c r="F158" s="223" t="s">
        <v>1079</v>
      </c>
      <c r="G158" s="32"/>
      <c r="H158" s="32"/>
      <c r="I158" s="120"/>
      <c r="J158" s="120"/>
      <c r="K158" s="32"/>
      <c r="L158" s="32"/>
      <c r="M158" s="35"/>
      <c r="N158" s="224"/>
      <c r="O158" s="225"/>
      <c r="P158" s="66"/>
      <c r="Q158" s="66"/>
      <c r="R158" s="66"/>
      <c r="S158" s="66"/>
      <c r="T158" s="66"/>
      <c r="U158" s="66"/>
      <c r="V158" s="66"/>
      <c r="W158" s="66"/>
      <c r="X158" s="66"/>
      <c r="Y158" s="67"/>
      <c r="Z158" s="30"/>
      <c r="AA158" s="30"/>
      <c r="AB158" s="30"/>
      <c r="AC158" s="30"/>
      <c r="AD158" s="30"/>
      <c r="AE158" s="30"/>
      <c r="AT158" s="14" t="s">
        <v>226</v>
      </c>
      <c r="AU158" s="14" t="s">
        <v>86</v>
      </c>
    </row>
    <row r="159" spans="1:65" s="2" customFormat="1" ht="19.5">
      <c r="A159" s="30"/>
      <c r="B159" s="31"/>
      <c r="C159" s="32"/>
      <c r="D159" s="222" t="s">
        <v>237</v>
      </c>
      <c r="E159" s="32"/>
      <c r="F159" s="236" t="s">
        <v>569</v>
      </c>
      <c r="G159" s="32"/>
      <c r="H159" s="32"/>
      <c r="I159" s="120"/>
      <c r="J159" s="120"/>
      <c r="K159" s="32"/>
      <c r="L159" s="32"/>
      <c r="M159" s="35"/>
      <c r="N159" s="224"/>
      <c r="O159" s="225"/>
      <c r="P159" s="66"/>
      <c r="Q159" s="66"/>
      <c r="R159" s="66"/>
      <c r="S159" s="66"/>
      <c r="T159" s="66"/>
      <c r="U159" s="66"/>
      <c r="V159" s="66"/>
      <c r="W159" s="66"/>
      <c r="X159" s="66"/>
      <c r="Y159" s="67"/>
      <c r="Z159" s="30"/>
      <c r="AA159" s="30"/>
      <c r="AB159" s="30"/>
      <c r="AC159" s="30"/>
      <c r="AD159" s="30"/>
      <c r="AE159" s="30"/>
      <c r="AT159" s="14" t="s">
        <v>237</v>
      </c>
      <c r="AU159" s="14" t="s">
        <v>86</v>
      </c>
    </row>
    <row r="160" spans="1:65" s="12" customFormat="1" ht="22.9" customHeight="1">
      <c r="B160" s="193"/>
      <c r="C160" s="194"/>
      <c r="D160" s="195" t="s">
        <v>77</v>
      </c>
      <c r="E160" s="237" t="s">
        <v>276</v>
      </c>
      <c r="F160" s="237" t="s">
        <v>277</v>
      </c>
      <c r="G160" s="194"/>
      <c r="H160" s="194"/>
      <c r="I160" s="197"/>
      <c r="J160" s="197"/>
      <c r="K160" s="238">
        <f>BK160</f>
        <v>0</v>
      </c>
      <c r="L160" s="194"/>
      <c r="M160" s="199"/>
      <c r="N160" s="200"/>
      <c r="O160" s="201"/>
      <c r="P160" s="201"/>
      <c r="Q160" s="202">
        <f>SUM(Q161:Q172)</f>
        <v>0</v>
      </c>
      <c r="R160" s="202">
        <f>SUM(R161:R172)</f>
        <v>0</v>
      </c>
      <c r="S160" s="201"/>
      <c r="T160" s="203">
        <f>SUM(T161:T172)</f>
        <v>0</v>
      </c>
      <c r="U160" s="201"/>
      <c r="V160" s="203">
        <f>SUM(V161:V172)</f>
        <v>0</v>
      </c>
      <c r="W160" s="201"/>
      <c r="X160" s="203">
        <f>SUM(X161:X172)</f>
        <v>0</v>
      </c>
      <c r="Y160" s="204"/>
      <c r="AR160" s="205" t="s">
        <v>224</v>
      </c>
      <c r="AT160" s="206" t="s">
        <v>77</v>
      </c>
      <c r="AU160" s="206" t="s">
        <v>86</v>
      </c>
      <c r="AY160" s="205" t="s">
        <v>218</v>
      </c>
      <c r="BK160" s="207">
        <f>SUM(BK161:BK172)</f>
        <v>0</v>
      </c>
    </row>
    <row r="161" spans="1:65" s="2" customFormat="1" ht="33" customHeight="1">
      <c r="A161" s="30"/>
      <c r="B161" s="31"/>
      <c r="C161" s="208" t="s">
        <v>523</v>
      </c>
      <c r="D161" s="208" t="s">
        <v>219</v>
      </c>
      <c r="E161" s="209" t="s">
        <v>535</v>
      </c>
      <c r="F161" s="210" t="s">
        <v>331</v>
      </c>
      <c r="G161" s="211" t="s">
        <v>222</v>
      </c>
      <c r="H161" s="212">
        <v>1</v>
      </c>
      <c r="I161" s="213"/>
      <c r="J161" s="213"/>
      <c r="K161" s="214">
        <f>ROUND(P161*H161,2)</f>
        <v>0</v>
      </c>
      <c r="L161" s="210" t="s">
        <v>1</v>
      </c>
      <c r="M161" s="35"/>
      <c r="N161" s="215" t="s">
        <v>1</v>
      </c>
      <c r="O161" s="216" t="s">
        <v>41</v>
      </c>
      <c r="P161" s="217">
        <f>I161+J161</f>
        <v>0</v>
      </c>
      <c r="Q161" s="217">
        <f>ROUND(I161*H161,2)</f>
        <v>0</v>
      </c>
      <c r="R161" s="217">
        <f>ROUND(J161*H161,2)</f>
        <v>0</v>
      </c>
      <c r="S161" s="66"/>
      <c r="T161" s="218">
        <f>S161*H161</f>
        <v>0</v>
      </c>
      <c r="U161" s="218">
        <v>0</v>
      </c>
      <c r="V161" s="218">
        <f>U161*H161</f>
        <v>0</v>
      </c>
      <c r="W161" s="218">
        <v>0</v>
      </c>
      <c r="X161" s="218">
        <f>W161*H161</f>
        <v>0</v>
      </c>
      <c r="Y161" s="219" t="s">
        <v>1</v>
      </c>
      <c r="Z161" s="30"/>
      <c r="AA161" s="30"/>
      <c r="AB161" s="30"/>
      <c r="AC161" s="30"/>
      <c r="AD161" s="30"/>
      <c r="AE161" s="30"/>
      <c r="AR161" s="220" t="s">
        <v>281</v>
      </c>
      <c r="AT161" s="220" t="s">
        <v>219</v>
      </c>
      <c r="AU161" s="220" t="s">
        <v>88</v>
      </c>
      <c r="AY161" s="14" t="s">
        <v>218</v>
      </c>
      <c r="BE161" s="221">
        <f>IF(O161="základní",K161,0)</f>
        <v>0</v>
      </c>
      <c r="BF161" s="221">
        <f>IF(O161="snížená",K161,0)</f>
        <v>0</v>
      </c>
      <c r="BG161" s="221">
        <f>IF(O161="zákl. přenesená",K161,0)</f>
        <v>0</v>
      </c>
      <c r="BH161" s="221">
        <f>IF(O161="sníž. přenesená",K161,0)</f>
        <v>0</v>
      </c>
      <c r="BI161" s="221">
        <f>IF(O161="nulová",K161,0)</f>
        <v>0</v>
      </c>
      <c r="BJ161" s="14" t="s">
        <v>86</v>
      </c>
      <c r="BK161" s="221">
        <f>ROUND(P161*H161,2)</f>
        <v>0</v>
      </c>
      <c r="BL161" s="14" t="s">
        <v>281</v>
      </c>
      <c r="BM161" s="220" t="s">
        <v>1080</v>
      </c>
    </row>
    <row r="162" spans="1:65" s="2" customFormat="1" ht="58.5">
      <c r="A162" s="30"/>
      <c r="B162" s="31"/>
      <c r="C162" s="32"/>
      <c r="D162" s="222" t="s">
        <v>226</v>
      </c>
      <c r="E162" s="32"/>
      <c r="F162" s="223" t="s">
        <v>333</v>
      </c>
      <c r="G162" s="32"/>
      <c r="H162" s="32"/>
      <c r="I162" s="120"/>
      <c r="J162" s="120"/>
      <c r="K162" s="32"/>
      <c r="L162" s="32"/>
      <c r="M162" s="35"/>
      <c r="N162" s="224"/>
      <c r="O162" s="225"/>
      <c r="P162" s="66"/>
      <c r="Q162" s="66"/>
      <c r="R162" s="66"/>
      <c r="S162" s="66"/>
      <c r="T162" s="66"/>
      <c r="U162" s="66"/>
      <c r="V162" s="66"/>
      <c r="W162" s="66"/>
      <c r="X162" s="66"/>
      <c r="Y162" s="67"/>
      <c r="Z162" s="30"/>
      <c r="AA162" s="30"/>
      <c r="AB162" s="30"/>
      <c r="AC162" s="30"/>
      <c r="AD162" s="30"/>
      <c r="AE162" s="30"/>
      <c r="AT162" s="14" t="s">
        <v>226</v>
      </c>
      <c r="AU162" s="14" t="s">
        <v>88</v>
      </c>
    </row>
    <row r="163" spans="1:65" s="2" customFormat="1" ht="44.25" customHeight="1">
      <c r="A163" s="30"/>
      <c r="B163" s="31"/>
      <c r="C163" s="208" t="s">
        <v>528</v>
      </c>
      <c r="D163" s="208" t="s">
        <v>219</v>
      </c>
      <c r="E163" s="209" t="s">
        <v>538</v>
      </c>
      <c r="F163" s="210" t="s">
        <v>299</v>
      </c>
      <c r="G163" s="211" t="s">
        <v>222</v>
      </c>
      <c r="H163" s="212">
        <v>1</v>
      </c>
      <c r="I163" s="213"/>
      <c r="J163" s="213"/>
      <c r="K163" s="214">
        <f>ROUND(P163*H163,2)</f>
        <v>0</v>
      </c>
      <c r="L163" s="210" t="s">
        <v>1</v>
      </c>
      <c r="M163" s="35"/>
      <c r="N163" s="215" t="s">
        <v>1</v>
      </c>
      <c r="O163" s="216" t="s">
        <v>41</v>
      </c>
      <c r="P163" s="217">
        <f>I163+J163</f>
        <v>0</v>
      </c>
      <c r="Q163" s="217">
        <f>ROUND(I163*H163,2)</f>
        <v>0</v>
      </c>
      <c r="R163" s="217">
        <f>ROUND(J163*H163,2)</f>
        <v>0</v>
      </c>
      <c r="S163" s="66"/>
      <c r="T163" s="218">
        <f>S163*H163</f>
        <v>0</v>
      </c>
      <c r="U163" s="218">
        <v>0</v>
      </c>
      <c r="V163" s="218">
        <f>U163*H163</f>
        <v>0</v>
      </c>
      <c r="W163" s="218">
        <v>0</v>
      </c>
      <c r="X163" s="218">
        <f>W163*H163</f>
        <v>0</v>
      </c>
      <c r="Y163" s="219" t="s">
        <v>1</v>
      </c>
      <c r="Z163" s="30"/>
      <c r="AA163" s="30"/>
      <c r="AB163" s="30"/>
      <c r="AC163" s="30"/>
      <c r="AD163" s="30"/>
      <c r="AE163" s="30"/>
      <c r="AR163" s="220" t="s">
        <v>281</v>
      </c>
      <c r="AT163" s="220" t="s">
        <v>219</v>
      </c>
      <c r="AU163" s="220" t="s">
        <v>88</v>
      </c>
      <c r="AY163" s="14" t="s">
        <v>218</v>
      </c>
      <c r="BE163" s="221">
        <f>IF(O163="základní",K163,0)</f>
        <v>0</v>
      </c>
      <c r="BF163" s="221">
        <f>IF(O163="snížená",K163,0)</f>
        <v>0</v>
      </c>
      <c r="BG163" s="221">
        <f>IF(O163="zákl. přenesená",K163,0)</f>
        <v>0</v>
      </c>
      <c r="BH163" s="221">
        <f>IF(O163="sníž. přenesená",K163,0)</f>
        <v>0</v>
      </c>
      <c r="BI163" s="221">
        <f>IF(O163="nulová",K163,0)</f>
        <v>0</v>
      </c>
      <c r="BJ163" s="14" t="s">
        <v>86</v>
      </c>
      <c r="BK163" s="221">
        <f>ROUND(P163*H163,2)</f>
        <v>0</v>
      </c>
      <c r="BL163" s="14" t="s">
        <v>281</v>
      </c>
      <c r="BM163" s="220" t="s">
        <v>1081</v>
      </c>
    </row>
    <row r="164" spans="1:65" s="2" customFormat="1" ht="68.25">
      <c r="A164" s="30"/>
      <c r="B164" s="31"/>
      <c r="C164" s="32"/>
      <c r="D164" s="222" t="s">
        <v>226</v>
      </c>
      <c r="E164" s="32"/>
      <c r="F164" s="223" t="s">
        <v>301</v>
      </c>
      <c r="G164" s="32"/>
      <c r="H164" s="32"/>
      <c r="I164" s="120"/>
      <c r="J164" s="120"/>
      <c r="K164" s="32"/>
      <c r="L164" s="32"/>
      <c r="M164" s="35"/>
      <c r="N164" s="224"/>
      <c r="O164" s="225"/>
      <c r="P164" s="66"/>
      <c r="Q164" s="66"/>
      <c r="R164" s="66"/>
      <c r="S164" s="66"/>
      <c r="T164" s="66"/>
      <c r="U164" s="66"/>
      <c r="V164" s="66"/>
      <c r="W164" s="66"/>
      <c r="X164" s="66"/>
      <c r="Y164" s="67"/>
      <c r="Z164" s="30"/>
      <c r="AA164" s="30"/>
      <c r="AB164" s="30"/>
      <c r="AC164" s="30"/>
      <c r="AD164" s="30"/>
      <c r="AE164" s="30"/>
      <c r="AT164" s="14" t="s">
        <v>226</v>
      </c>
      <c r="AU164" s="14" t="s">
        <v>88</v>
      </c>
    </row>
    <row r="165" spans="1:65" s="2" customFormat="1" ht="21.75" customHeight="1">
      <c r="A165" s="30"/>
      <c r="B165" s="31"/>
      <c r="C165" s="208" t="s">
        <v>534</v>
      </c>
      <c r="D165" s="208" t="s">
        <v>219</v>
      </c>
      <c r="E165" s="209" t="s">
        <v>541</v>
      </c>
      <c r="F165" s="210" t="s">
        <v>542</v>
      </c>
      <c r="G165" s="211" t="s">
        <v>222</v>
      </c>
      <c r="H165" s="212">
        <v>1</v>
      </c>
      <c r="I165" s="213"/>
      <c r="J165" s="213"/>
      <c r="K165" s="214">
        <f>ROUND(P165*H165,2)</f>
        <v>0</v>
      </c>
      <c r="L165" s="210" t="s">
        <v>1</v>
      </c>
      <c r="M165" s="35"/>
      <c r="N165" s="215" t="s">
        <v>1</v>
      </c>
      <c r="O165" s="216" t="s">
        <v>41</v>
      </c>
      <c r="P165" s="217">
        <f>I165+J165</f>
        <v>0</v>
      </c>
      <c r="Q165" s="217">
        <f>ROUND(I165*H165,2)</f>
        <v>0</v>
      </c>
      <c r="R165" s="217">
        <f>ROUND(J165*H165,2)</f>
        <v>0</v>
      </c>
      <c r="S165" s="66"/>
      <c r="T165" s="218">
        <f>S165*H165</f>
        <v>0</v>
      </c>
      <c r="U165" s="218">
        <v>0</v>
      </c>
      <c r="V165" s="218">
        <f>U165*H165</f>
        <v>0</v>
      </c>
      <c r="W165" s="218">
        <v>0</v>
      </c>
      <c r="X165" s="218">
        <f>W165*H165</f>
        <v>0</v>
      </c>
      <c r="Y165" s="219" t="s">
        <v>1</v>
      </c>
      <c r="Z165" s="30"/>
      <c r="AA165" s="30"/>
      <c r="AB165" s="30"/>
      <c r="AC165" s="30"/>
      <c r="AD165" s="30"/>
      <c r="AE165" s="30"/>
      <c r="AR165" s="220" t="s">
        <v>281</v>
      </c>
      <c r="AT165" s="220" t="s">
        <v>219</v>
      </c>
      <c r="AU165" s="220" t="s">
        <v>88</v>
      </c>
      <c r="AY165" s="14" t="s">
        <v>218</v>
      </c>
      <c r="BE165" s="221">
        <f>IF(O165="základní",K165,0)</f>
        <v>0</v>
      </c>
      <c r="BF165" s="221">
        <f>IF(O165="snížená",K165,0)</f>
        <v>0</v>
      </c>
      <c r="BG165" s="221">
        <f>IF(O165="zákl. přenesená",K165,0)</f>
        <v>0</v>
      </c>
      <c r="BH165" s="221">
        <f>IF(O165="sníž. přenesená",K165,0)</f>
        <v>0</v>
      </c>
      <c r="BI165" s="221">
        <f>IF(O165="nulová",K165,0)</f>
        <v>0</v>
      </c>
      <c r="BJ165" s="14" t="s">
        <v>86</v>
      </c>
      <c r="BK165" s="221">
        <f>ROUND(P165*H165,2)</f>
        <v>0</v>
      </c>
      <c r="BL165" s="14" t="s">
        <v>281</v>
      </c>
      <c r="BM165" s="220" t="s">
        <v>1082</v>
      </c>
    </row>
    <row r="166" spans="1:65" s="2" customFormat="1" ht="29.25">
      <c r="A166" s="30"/>
      <c r="B166" s="31"/>
      <c r="C166" s="32"/>
      <c r="D166" s="222" t="s">
        <v>226</v>
      </c>
      <c r="E166" s="32"/>
      <c r="F166" s="223" t="s">
        <v>544</v>
      </c>
      <c r="G166" s="32"/>
      <c r="H166" s="32"/>
      <c r="I166" s="120"/>
      <c r="J166" s="120"/>
      <c r="K166" s="32"/>
      <c r="L166" s="32"/>
      <c r="M166" s="35"/>
      <c r="N166" s="224"/>
      <c r="O166" s="225"/>
      <c r="P166" s="66"/>
      <c r="Q166" s="66"/>
      <c r="R166" s="66"/>
      <c r="S166" s="66"/>
      <c r="T166" s="66"/>
      <c r="U166" s="66"/>
      <c r="V166" s="66"/>
      <c r="W166" s="66"/>
      <c r="X166" s="66"/>
      <c r="Y166" s="67"/>
      <c r="Z166" s="30"/>
      <c r="AA166" s="30"/>
      <c r="AB166" s="30"/>
      <c r="AC166" s="30"/>
      <c r="AD166" s="30"/>
      <c r="AE166" s="30"/>
      <c r="AT166" s="14" t="s">
        <v>226</v>
      </c>
      <c r="AU166" s="14" t="s">
        <v>88</v>
      </c>
    </row>
    <row r="167" spans="1:65" s="2" customFormat="1" ht="21.75" customHeight="1">
      <c r="A167" s="30"/>
      <c r="B167" s="31"/>
      <c r="C167" s="208" t="s">
        <v>537</v>
      </c>
      <c r="D167" s="208" t="s">
        <v>219</v>
      </c>
      <c r="E167" s="209" t="s">
        <v>1083</v>
      </c>
      <c r="F167" s="210" t="s">
        <v>1084</v>
      </c>
      <c r="G167" s="211" t="s">
        <v>222</v>
      </c>
      <c r="H167" s="212">
        <v>1</v>
      </c>
      <c r="I167" s="213"/>
      <c r="J167" s="213"/>
      <c r="K167" s="214">
        <f>ROUND(P167*H167,2)</f>
        <v>0</v>
      </c>
      <c r="L167" s="210" t="s">
        <v>1</v>
      </c>
      <c r="M167" s="35"/>
      <c r="N167" s="215" t="s">
        <v>1</v>
      </c>
      <c r="O167" s="216" t="s">
        <v>41</v>
      </c>
      <c r="P167" s="217">
        <f>I167+J167</f>
        <v>0</v>
      </c>
      <c r="Q167" s="217">
        <f>ROUND(I167*H167,2)</f>
        <v>0</v>
      </c>
      <c r="R167" s="217">
        <f>ROUND(J167*H167,2)</f>
        <v>0</v>
      </c>
      <c r="S167" s="66"/>
      <c r="T167" s="218">
        <f>S167*H167</f>
        <v>0</v>
      </c>
      <c r="U167" s="218">
        <v>0</v>
      </c>
      <c r="V167" s="218">
        <f>U167*H167</f>
        <v>0</v>
      </c>
      <c r="W167" s="218">
        <v>0</v>
      </c>
      <c r="X167" s="218">
        <f>W167*H167</f>
        <v>0</v>
      </c>
      <c r="Y167" s="219" t="s">
        <v>1</v>
      </c>
      <c r="Z167" s="30"/>
      <c r="AA167" s="30"/>
      <c r="AB167" s="30"/>
      <c r="AC167" s="30"/>
      <c r="AD167" s="30"/>
      <c r="AE167" s="30"/>
      <c r="AR167" s="220" t="s">
        <v>281</v>
      </c>
      <c r="AT167" s="220" t="s">
        <v>219</v>
      </c>
      <c r="AU167" s="220" t="s">
        <v>88</v>
      </c>
      <c r="AY167" s="14" t="s">
        <v>218</v>
      </c>
      <c r="BE167" s="221">
        <f>IF(O167="základní",K167,0)</f>
        <v>0</v>
      </c>
      <c r="BF167" s="221">
        <f>IF(O167="snížená",K167,0)</f>
        <v>0</v>
      </c>
      <c r="BG167" s="221">
        <f>IF(O167="zákl. přenesená",K167,0)</f>
        <v>0</v>
      </c>
      <c r="BH167" s="221">
        <f>IF(O167="sníž. přenesená",K167,0)</f>
        <v>0</v>
      </c>
      <c r="BI167" s="221">
        <f>IF(O167="nulová",K167,0)</f>
        <v>0</v>
      </c>
      <c r="BJ167" s="14" t="s">
        <v>86</v>
      </c>
      <c r="BK167" s="221">
        <f>ROUND(P167*H167,2)</f>
        <v>0</v>
      </c>
      <c r="BL167" s="14" t="s">
        <v>281</v>
      </c>
      <c r="BM167" s="220" t="s">
        <v>1085</v>
      </c>
    </row>
    <row r="168" spans="1:65" s="2" customFormat="1" ht="29.25">
      <c r="A168" s="30"/>
      <c r="B168" s="31"/>
      <c r="C168" s="32"/>
      <c r="D168" s="222" t="s">
        <v>226</v>
      </c>
      <c r="E168" s="32"/>
      <c r="F168" s="223" t="s">
        <v>1086</v>
      </c>
      <c r="G168" s="32"/>
      <c r="H168" s="32"/>
      <c r="I168" s="120"/>
      <c r="J168" s="120"/>
      <c r="K168" s="32"/>
      <c r="L168" s="32"/>
      <c r="M168" s="35"/>
      <c r="N168" s="224"/>
      <c r="O168" s="225"/>
      <c r="P168" s="66"/>
      <c r="Q168" s="66"/>
      <c r="R168" s="66"/>
      <c r="S168" s="66"/>
      <c r="T168" s="66"/>
      <c r="U168" s="66"/>
      <c r="V168" s="66"/>
      <c r="W168" s="66"/>
      <c r="X168" s="66"/>
      <c r="Y168" s="67"/>
      <c r="Z168" s="30"/>
      <c r="AA168" s="30"/>
      <c r="AB168" s="30"/>
      <c r="AC168" s="30"/>
      <c r="AD168" s="30"/>
      <c r="AE168" s="30"/>
      <c r="AT168" s="14" t="s">
        <v>226</v>
      </c>
      <c r="AU168" s="14" t="s">
        <v>88</v>
      </c>
    </row>
    <row r="169" spans="1:65" s="2" customFormat="1" ht="21.75" customHeight="1">
      <c r="A169" s="30"/>
      <c r="B169" s="31"/>
      <c r="C169" s="208" t="s">
        <v>540</v>
      </c>
      <c r="D169" s="208" t="s">
        <v>219</v>
      </c>
      <c r="E169" s="209" t="s">
        <v>550</v>
      </c>
      <c r="F169" s="210" t="s">
        <v>551</v>
      </c>
      <c r="G169" s="211" t="s">
        <v>518</v>
      </c>
      <c r="H169" s="212">
        <v>10</v>
      </c>
      <c r="I169" s="213"/>
      <c r="J169" s="213"/>
      <c r="K169" s="214">
        <f>ROUND(P169*H169,2)</f>
        <v>0</v>
      </c>
      <c r="L169" s="210" t="s">
        <v>1</v>
      </c>
      <c r="M169" s="35"/>
      <c r="N169" s="215" t="s">
        <v>1</v>
      </c>
      <c r="O169" s="216" t="s">
        <v>41</v>
      </c>
      <c r="P169" s="217">
        <f>I169+J169</f>
        <v>0</v>
      </c>
      <c r="Q169" s="217">
        <f>ROUND(I169*H169,2)</f>
        <v>0</v>
      </c>
      <c r="R169" s="217">
        <f>ROUND(J169*H169,2)</f>
        <v>0</v>
      </c>
      <c r="S169" s="66"/>
      <c r="T169" s="218">
        <f>S169*H169</f>
        <v>0</v>
      </c>
      <c r="U169" s="218">
        <v>0</v>
      </c>
      <c r="V169" s="218">
        <f>U169*H169</f>
        <v>0</v>
      </c>
      <c r="W169" s="218">
        <v>0</v>
      </c>
      <c r="X169" s="218">
        <f>W169*H169</f>
        <v>0</v>
      </c>
      <c r="Y169" s="219" t="s">
        <v>1</v>
      </c>
      <c r="Z169" s="30"/>
      <c r="AA169" s="30"/>
      <c r="AB169" s="30"/>
      <c r="AC169" s="30"/>
      <c r="AD169" s="30"/>
      <c r="AE169" s="30"/>
      <c r="AR169" s="220" t="s">
        <v>281</v>
      </c>
      <c r="AT169" s="220" t="s">
        <v>219</v>
      </c>
      <c r="AU169" s="220" t="s">
        <v>88</v>
      </c>
      <c r="AY169" s="14" t="s">
        <v>218</v>
      </c>
      <c r="BE169" s="221">
        <f>IF(O169="základní",K169,0)</f>
        <v>0</v>
      </c>
      <c r="BF169" s="221">
        <f>IF(O169="snížená",K169,0)</f>
        <v>0</v>
      </c>
      <c r="BG169" s="221">
        <f>IF(O169="zákl. přenesená",K169,0)</f>
        <v>0</v>
      </c>
      <c r="BH169" s="221">
        <f>IF(O169="sníž. přenesená",K169,0)</f>
        <v>0</v>
      </c>
      <c r="BI169" s="221">
        <f>IF(O169="nulová",K169,0)</f>
        <v>0</v>
      </c>
      <c r="BJ169" s="14" t="s">
        <v>86</v>
      </c>
      <c r="BK169" s="221">
        <f>ROUND(P169*H169,2)</f>
        <v>0</v>
      </c>
      <c r="BL169" s="14" t="s">
        <v>281</v>
      </c>
      <c r="BM169" s="220" t="s">
        <v>1087</v>
      </c>
    </row>
    <row r="170" spans="1:65" s="2" customFormat="1" ht="48.75">
      <c r="A170" s="30"/>
      <c r="B170" s="31"/>
      <c r="C170" s="32"/>
      <c r="D170" s="222" t="s">
        <v>226</v>
      </c>
      <c r="E170" s="32"/>
      <c r="F170" s="223" t="s">
        <v>553</v>
      </c>
      <c r="G170" s="32"/>
      <c r="H170" s="32"/>
      <c r="I170" s="120"/>
      <c r="J170" s="120"/>
      <c r="K170" s="32"/>
      <c r="L170" s="32"/>
      <c r="M170" s="35"/>
      <c r="N170" s="224"/>
      <c r="O170" s="225"/>
      <c r="P170" s="66"/>
      <c r="Q170" s="66"/>
      <c r="R170" s="66"/>
      <c r="S170" s="66"/>
      <c r="T170" s="66"/>
      <c r="U170" s="66"/>
      <c r="V170" s="66"/>
      <c r="W170" s="66"/>
      <c r="X170" s="66"/>
      <c r="Y170" s="67"/>
      <c r="Z170" s="30"/>
      <c r="AA170" s="30"/>
      <c r="AB170" s="30"/>
      <c r="AC170" s="30"/>
      <c r="AD170" s="30"/>
      <c r="AE170" s="30"/>
      <c r="AT170" s="14" t="s">
        <v>226</v>
      </c>
      <c r="AU170" s="14" t="s">
        <v>88</v>
      </c>
    </row>
    <row r="171" spans="1:65" s="2" customFormat="1" ht="16.5" customHeight="1">
      <c r="A171" s="30"/>
      <c r="B171" s="31"/>
      <c r="C171" s="208" t="s">
        <v>8</v>
      </c>
      <c r="D171" s="208" t="s">
        <v>219</v>
      </c>
      <c r="E171" s="209" t="s">
        <v>555</v>
      </c>
      <c r="F171" s="210" t="s">
        <v>556</v>
      </c>
      <c r="G171" s="211" t="s">
        <v>518</v>
      </c>
      <c r="H171" s="212">
        <v>8</v>
      </c>
      <c r="I171" s="213"/>
      <c r="J171" s="213"/>
      <c r="K171" s="214">
        <f>ROUND(P171*H171,2)</f>
        <v>0</v>
      </c>
      <c r="L171" s="210" t="s">
        <v>1</v>
      </c>
      <c r="M171" s="35"/>
      <c r="N171" s="215" t="s">
        <v>1</v>
      </c>
      <c r="O171" s="216" t="s">
        <v>41</v>
      </c>
      <c r="P171" s="217">
        <f>I171+J171</f>
        <v>0</v>
      </c>
      <c r="Q171" s="217">
        <f>ROUND(I171*H171,2)</f>
        <v>0</v>
      </c>
      <c r="R171" s="217">
        <f>ROUND(J171*H171,2)</f>
        <v>0</v>
      </c>
      <c r="S171" s="66"/>
      <c r="T171" s="218">
        <f>S171*H171</f>
        <v>0</v>
      </c>
      <c r="U171" s="218">
        <v>0</v>
      </c>
      <c r="V171" s="218">
        <f>U171*H171</f>
        <v>0</v>
      </c>
      <c r="W171" s="218">
        <v>0</v>
      </c>
      <c r="X171" s="218">
        <f>W171*H171</f>
        <v>0</v>
      </c>
      <c r="Y171" s="219" t="s">
        <v>1</v>
      </c>
      <c r="Z171" s="30"/>
      <c r="AA171" s="30"/>
      <c r="AB171" s="30"/>
      <c r="AC171" s="30"/>
      <c r="AD171" s="30"/>
      <c r="AE171" s="30"/>
      <c r="AR171" s="220" t="s">
        <v>281</v>
      </c>
      <c r="AT171" s="220" t="s">
        <v>219</v>
      </c>
      <c r="AU171" s="220" t="s">
        <v>88</v>
      </c>
      <c r="AY171" s="14" t="s">
        <v>218</v>
      </c>
      <c r="BE171" s="221">
        <f>IF(O171="základní",K171,0)</f>
        <v>0</v>
      </c>
      <c r="BF171" s="221">
        <f>IF(O171="snížená",K171,0)</f>
        <v>0</v>
      </c>
      <c r="BG171" s="221">
        <f>IF(O171="zákl. přenesená",K171,0)</f>
        <v>0</v>
      </c>
      <c r="BH171" s="221">
        <f>IF(O171="sníž. přenesená",K171,0)</f>
        <v>0</v>
      </c>
      <c r="BI171" s="221">
        <f>IF(O171="nulová",K171,0)</f>
        <v>0</v>
      </c>
      <c r="BJ171" s="14" t="s">
        <v>86</v>
      </c>
      <c r="BK171" s="221">
        <f>ROUND(P171*H171,2)</f>
        <v>0</v>
      </c>
      <c r="BL171" s="14" t="s">
        <v>281</v>
      </c>
      <c r="BM171" s="220" t="s">
        <v>1088</v>
      </c>
    </row>
    <row r="172" spans="1:65" s="2" customFormat="1" ht="19.5">
      <c r="A172" s="30"/>
      <c r="B172" s="31"/>
      <c r="C172" s="32"/>
      <c r="D172" s="222" t="s">
        <v>226</v>
      </c>
      <c r="E172" s="32"/>
      <c r="F172" s="223" t="s">
        <v>558</v>
      </c>
      <c r="G172" s="32"/>
      <c r="H172" s="32"/>
      <c r="I172" s="120"/>
      <c r="J172" s="120"/>
      <c r="K172" s="32"/>
      <c r="L172" s="32"/>
      <c r="M172" s="35"/>
      <c r="N172" s="239"/>
      <c r="O172" s="240"/>
      <c r="P172" s="241"/>
      <c r="Q172" s="241"/>
      <c r="R172" s="241"/>
      <c r="S172" s="241"/>
      <c r="T172" s="241"/>
      <c r="U172" s="241"/>
      <c r="V172" s="241"/>
      <c r="W172" s="241"/>
      <c r="X172" s="241"/>
      <c r="Y172" s="242"/>
      <c r="Z172" s="30"/>
      <c r="AA172" s="30"/>
      <c r="AB172" s="30"/>
      <c r="AC172" s="30"/>
      <c r="AD172" s="30"/>
      <c r="AE172" s="30"/>
      <c r="AT172" s="14" t="s">
        <v>226</v>
      </c>
      <c r="AU172" s="14" t="s">
        <v>88</v>
      </c>
    </row>
    <row r="173" spans="1:65" s="2" customFormat="1" ht="6.95" customHeight="1">
      <c r="A173" s="30"/>
      <c r="B173" s="50"/>
      <c r="C173" s="51"/>
      <c r="D173" s="51"/>
      <c r="E173" s="51"/>
      <c r="F173" s="51"/>
      <c r="G173" s="51"/>
      <c r="H173" s="51"/>
      <c r="I173" s="157"/>
      <c r="J173" s="157"/>
      <c r="K173" s="51"/>
      <c r="L173" s="51"/>
      <c r="M173" s="35"/>
      <c r="N173" s="30"/>
      <c r="P173" s="30"/>
      <c r="Q173" s="30"/>
      <c r="R173" s="30"/>
      <c r="S173" s="30"/>
      <c r="T173" s="30"/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</row>
  </sheetData>
  <sheetProtection algorithmName="SHA-512" hashValue="bIjnk91Qw1gGfWh/ooVdzvIoz6WO7LHtSU9ZoMoLQUdn+CmJCd2oJ5wvz1QGU5MV07qjIYkROKAPvfB0ryiaRg==" saltValue="dXI46wqXBwZrgijCSajeh0M2sDGwjmmWsEc3iAffCVMwNa80NUx6yLujLlP6iboYw8iPA5Tj+oPGvn9rZkcnYQ==" spinCount="100000" sheet="1" objects="1" scenarios="1" formatColumns="0" formatRows="0" autoFilter="0"/>
  <autoFilter ref="C123:L172"/>
  <mergeCells count="12">
    <mergeCell ref="E116:H116"/>
    <mergeCell ref="M2:Z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13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3"/>
      <c r="J2" s="113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T2" s="14" t="s">
        <v>91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6"/>
      <c r="J3" s="116"/>
      <c r="K3" s="115"/>
      <c r="L3" s="115"/>
      <c r="M3" s="17"/>
      <c r="AT3" s="14" t="s">
        <v>88</v>
      </c>
    </row>
    <row r="4" spans="1:46" s="1" customFormat="1" ht="24.95" customHeight="1">
      <c r="B4" s="17"/>
      <c r="D4" s="117" t="s">
        <v>180</v>
      </c>
      <c r="I4" s="113"/>
      <c r="J4" s="113"/>
      <c r="M4" s="17"/>
      <c r="N4" s="118" t="s">
        <v>11</v>
      </c>
      <c r="AT4" s="14" t="s">
        <v>4</v>
      </c>
    </row>
    <row r="5" spans="1:46" s="1" customFormat="1" ht="6.95" customHeight="1">
      <c r="B5" s="17"/>
      <c r="I5" s="113"/>
      <c r="J5" s="113"/>
      <c r="M5" s="17"/>
    </row>
    <row r="6" spans="1:46" s="1" customFormat="1" ht="12" customHeight="1">
      <c r="B6" s="17"/>
      <c r="D6" s="119" t="s">
        <v>17</v>
      </c>
      <c r="I6" s="113"/>
      <c r="J6" s="113"/>
      <c r="M6" s="17"/>
    </row>
    <row r="7" spans="1:46" s="1" customFormat="1" ht="16.5" customHeight="1">
      <c r="B7" s="17"/>
      <c r="E7" s="289" t="str">
        <f>'Rekapitulace stavby'!K6</f>
        <v>Údržba, opravy a odstraňování závad u SEE 2020</v>
      </c>
      <c r="F7" s="290"/>
      <c r="G7" s="290"/>
      <c r="H7" s="290"/>
      <c r="I7" s="113"/>
      <c r="J7" s="113"/>
      <c r="M7" s="17"/>
    </row>
    <row r="8" spans="1:46" s="2" customFormat="1" ht="12" customHeight="1">
      <c r="A8" s="30"/>
      <c r="B8" s="35"/>
      <c r="C8" s="30"/>
      <c r="D8" s="119" t="s">
        <v>181</v>
      </c>
      <c r="E8" s="30"/>
      <c r="F8" s="30"/>
      <c r="G8" s="30"/>
      <c r="H8" s="30"/>
      <c r="I8" s="120"/>
      <c r="J8" s="120"/>
      <c r="K8" s="30"/>
      <c r="L8" s="30"/>
      <c r="M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91" t="s">
        <v>285</v>
      </c>
      <c r="F9" s="292"/>
      <c r="G9" s="292"/>
      <c r="H9" s="292"/>
      <c r="I9" s="120"/>
      <c r="J9" s="120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120"/>
      <c r="J10" s="120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19" t="s">
        <v>19</v>
      </c>
      <c r="E11" s="30"/>
      <c r="F11" s="108" t="s">
        <v>1</v>
      </c>
      <c r="G11" s="30"/>
      <c r="H11" s="30"/>
      <c r="I11" s="121" t="s">
        <v>20</v>
      </c>
      <c r="J11" s="122" t="s">
        <v>1</v>
      </c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19" t="s">
        <v>21</v>
      </c>
      <c r="E12" s="30"/>
      <c r="F12" s="108" t="s">
        <v>22</v>
      </c>
      <c r="G12" s="30"/>
      <c r="H12" s="30"/>
      <c r="I12" s="121" t="s">
        <v>23</v>
      </c>
      <c r="J12" s="123">
        <f>'Rekapitulace stavby'!AN8</f>
        <v>0</v>
      </c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120"/>
      <c r="J13" s="120"/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9" t="s">
        <v>24</v>
      </c>
      <c r="E14" s="30"/>
      <c r="F14" s="30"/>
      <c r="G14" s="30"/>
      <c r="H14" s="30"/>
      <c r="I14" s="121" t="s">
        <v>25</v>
      </c>
      <c r="J14" s="122" t="str">
        <f>IF('Rekapitulace stavby'!AN10="","",'Rekapitulace stavby'!AN10)</f>
        <v>70994234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08" t="str">
        <f>IF('Rekapitulace stavby'!E11="","",'Rekapitulace stavby'!E11)</f>
        <v>Správa železnic, státní organizace</v>
      </c>
      <c r="F15" s="30"/>
      <c r="G15" s="30"/>
      <c r="H15" s="30"/>
      <c r="I15" s="121" t="s">
        <v>28</v>
      </c>
      <c r="J15" s="122" t="str">
        <f>IF('Rekapitulace stavby'!AN11="","",'Rekapitulace stavby'!AN11)</f>
        <v>CZ70994234</v>
      </c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120"/>
      <c r="J16" s="120"/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19" t="s">
        <v>30</v>
      </c>
      <c r="E17" s="30"/>
      <c r="F17" s="30"/>
      <c r="G17" s="30"/>
      <c r="H17" s="30"/>
      <c r="I17" s="121" t="s">
        <v>25</v>
      </c>
      <c r="J17" s="27" t="str">
        <f>'Rekapitulace stavby'!AN13</f>
        <v>Vyplň údaj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93" t="str">
        <f>'Rekapitulace stavby'!E14</f>
        <v>Vyplň údaj</v>
      </c>
      <c r="F18" s="294"/>
      <c r="G18" s="294"/>
      <c r="H18" s="294"/>
      <c r="I18" s="121" t="s">
        <v>28</v>
      </c>
      <c r="J18" s="27" t="str">
        <f>'Rekapitulace stavby'!AN14</f>
        <v>Vyplň údaj</v>
      </c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120"/>
      <c r="J19" s="120"/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19" t="s">
        <v>32</v>
      </c>
      <c r="E20" s="30"/>
      <c r="F20" s="30"/>
      <c r="G20" s="30"/>
      <c r="H20" s="30"/>
      <c r="I20" s="121" t="s">
        <v>25</v>
      </c>
      <c r="J20" s="122" t="str">
        <f>IF('Rekapitulace stavby'!AN16="","",'Rekapitulace stavby'!AN16)</f>
        <v/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08" t="str">
        <f>IF('Rekapitulace stavby'!E17="","",'Rekapitulace stavby'!E17)</f>
        <v xml:space="preserve"> </v>
      </c>
      <c r="F21" s="30"/>
      <c r="G21" s="30"/>
      <c r="H21" s="30"/>
      <c r="I21" s="121" t="s">
        <v>28</v>
      </c>
      <c r="J21" s="122" t="str">
        <f>IF('Rekapitulace stavby'!AN17="","",'Rekapitulace stavby'!AN17)</f>
        <v/>
      </c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120"/>
      <c r="J22" s="120"/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19" t="s">
        <v>34</v>
      </c>
      <c r="E23" s="30"/>
      <c r="F23" s="30"/>
      <c r="G23" s="30"/>
      <c r="H23" s="30"/>
      <c r="I23" s="121" t="s">
        <v>25</v>
      </c>
      <c r="J23" s="122" t="str">
        <f>IF('Rekapitulace stavby'!AN19="","",'Rekapitulace stavby'!AN19)</f>
        <v/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08" t="str">
        <f>IF('Rekapitulace stavby'!E20="","",'Rekapitulace stavby'!E20)</f>
        <v xml:space="preserve"> </v>
      </c>
      <c r="F24" s="30"/>
      <c r="G24" s="30"/>
      <c r="H24" s="30"/>
      <c r="I24" s="121" t="s">
        <v>28</v>
      </c>
      <c r="J24" s="122" t="str">
        <f>IF('Rekapitulace stavby'!AN20="","",'Rekapitulace stavby'!AN20)</f>
        <v/>
      </c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120"/>
      <c r="J25" s="120"/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19" t="s">
        <v>35</v>
      </c>
      <c r="E26" s="30"/>
      <c r="F26" s="30"/>
      <c r="G26" s="30"/>
      <c r="H26" s="30"/>
      <c r="I26" s="120"/>
      <c r="J26" s="120"/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24"/>
      <c r="B27" s="125"/>
      <c r="C27" s="124"/>
      <c r="D27" s="124"/>
      <c r="E27" s="295" t="s">
        <v>1</v>
      </c>
      <c r="F27" s="295"/>
      <c r="G27" s="295"/>
      <c r="H27" s="295"/>
      <c r="I27" s="126"/>
      <c r="J27" s="126"/>
      <c r="K27" s="124"/>
      <c r="L27" s="124"/>
      <c r="M27" s="127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120"/>
      <c r="J28" s="120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28"/>
      <c r="E29" s="128"/>
      <c r="F29" s="128"/>
      <c r="G29" s="128"/>
      <c r="H29" s="128"/>
      <c r="I29" s="129"/>
      <c r="J29" s="129"/>
      <c r="K29" s="128"/>
      <c r="L29" s="128"/>
      <c r="M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2.75">
      <c r="A30" s="30"/>
      <c r="B30" s="35"/>
      <c r="C30" s="30"/>
      <c r="D30" s="30"/>
      <c r="E30" s="119" t="s">
        <v>183</v>
      </c>
      <c r="F30" s="30"/>
      <c r="G30" s="30"/>
      <c r="H30" s="30"/>
      <c r="I30" s="120"/>
      <c r="J30" s="120"/>
      <c r="K30" s="130">
        <f>I96</f>
        <v>0</v>
      </c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2.75">
      <c r="A31" s="30"/>
      <c r="B31" s="35"/>
      <c r="C31" s="30"/>
      <c r="D31" s="30"/>
      <c r="E31" s="119" t="s">
        <v>184</v>
      </c>
      <c r="F31" s="30"/>
      <c r="G31" s="30"/>
      <c r="H31" s="30"/>
      <c r="I31" s="120"/>
      <c r="J31" s="120"/>
      <c r="K31" s="130">
        <f>J96</f>
        <v>0</v>
      </c>
      <c r="L31" s="30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5"/>
      <c r="C32" s="30"/>
      <c r="D32" s="131" t="s">
        <v>36</v>
      </c>
      <c r="E32" s="30"/>
      <c r="F32" s="30"/>
      <c r="G32" s="30"/>
      <c r="H32" s="30"/>
      <c r="I32" s="120"/>
      <c r="J32" s="120"/>
      <c r="K32" s="132">
        <f>ROUND(K119, 2)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5"/>
      <c r="C33" s="30"/>
      <c r="D33" s="128"/>
      <c r="E33" s="128"/>
      <c r="F33" s="128"/>
      <c r="G33" s="128"/>
      <c r="H33" s="128"/>
      <c r="I33" s="129"/>
      <c r="J33" s="129"/>
      <c r="K33" s="128"/>
      <c r="L33" s="128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30"/>
      <c r="F34" s="133" t="s">
        <v>38</v>
      </c>
      <c r="G34" s="30"/>
      <c r="H34" s="30"/>
      <c r="I34" s="134" t="s">
        <v>37</v>
      </c>
      <c r="J34" s="120"/>
      <c r="K34" s="133" t="s">
        <v>39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5"/>
      <c r="C35" s="30"/>
      <c r="D35" s="135" t="s">
        <v>40</v>
      </c>
      <c r="E35" s="119" t="s">
        <v>41</v>
      </c>
      <c r="F35" s="130">
        <f>ROUND((SUM(BE119:BE134)),  2)</f>
        <v>0</v>
      </c>
      <c r="G35" s="30"/>
      <c r="H35" s="30"/>
      <c r="I35" s="136">
        <v>0.21</v>
      </c>
      <c r="J35" s="120"/>
      <c r="K35" s="130">
        <f>ROUND(((SUM(BE119:BE134))*I35),  2)</f>
        <v>0</v>
      </c>
      <c r="L35" s="30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119" t="s">
        <v>42</v>
      </c>
      <c r="F36" s="130">
        <f>ROUND((SUM(BF119:BF134)),  2)</f>
        <v>0</v>
      </c>
      <c r="G36" s="30"/>
      <c r="H36" s="30"/>
      <c r="I36" s="136">
        <v>0.15</v>
      </c>
      <c r="J36" s="120"/>
      <c r="K36" s="130">
        <f>ROUND(((SUM(BF119:BF134))*I36),  2)</f>
        <v>0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19" t="s">
        <v>43</v>
      </c>
      <c r="F37" s="130">
        <f>ROUND((SUM(BG119:BG134)),  2)</f>
        <v>0</v>
      </c>
      <c r="G37" s="30"/>
      <c r="H37" s="30"/>
      <c r="I37" s="136">
        <v>0.21</v>
      </c>
      <c r="J37" s="120"/>
      <c r="K37" s="130">
        <f>0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19" t="s">
        <v>44</v>
      </c>
      <c r="F38" s="130">
        <f>ROUND((SUM(BH119:BH134)),  2)</f>
        <v>0</v>
      </c>
      <c r="G38" s="30"/>
      <c r="H38" s="30"/>
      <c r="I38" s="136">
        <v>0.15</v>
      </c>
      <c r="J38" s="120"/>
      <c r="K38" s="130">
        <f>0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9" t="s">
        <v>45</v>
      </c>
      <c r="F39" s="130">
        <f>ROUND((SUM(BI119:BI134)),  2)</f>
        <v>0</v>
      </c>
      <c r="G39" s="30"/>
      <c r="H39" s="30"/>
      <c r="I39" s="136">
        <v>0</v>
      </c>
      <c r="J39" s="120"/>
      <c r="K39" s="130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5"/>
      <c r="C40" s="30"/>
      <c r="D40" s="30"/>
      <c r="E40" s="30"/>
      <c r="F40" s="30"/>
      <c r="G40" s="30"/>
      <c r="H40" s="30"/>
      <c r="I40" s="120"/>
      <c r="J40" s="120"/>
      <c r="K40" s="30"/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5"/>
      <c r="C41" s="137"/>
      <c r="D41" s="138" t="s">
        <v>46</v>
      </c>
      <c r="E41" s="139"/>
      <c r="F41" s="139"/>
      <c r="G41" s="140" t="s">
        <v>47</v>
      </c>
      <c r="H41" s="141" t="s">
        <v>48</v>
      </c>
      <c r="I41" s="142"/>
      <c r="J41" s="142"/>
      <c r="K41" s="143">
        <f>SUM(K32:K39)</f>
        <v>0</v>
      </c>
      <c r="L41" s="144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5"/>
      <c r="C42" s="30"/>
      <c r="D42" s="30"/>
      <c r="E42" s="30"/>
      <c r="F42" s="30"/>
      <c r="G42" s="30"/>
      <c r="H42" s="30"/>
      <c r="I42" s="120"/>
      <c r="J42" s="120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7"/>
      <c r="I43" s="113"/>
      <c r="J43" s="113"/>
      <c r="M43" s="17"/>
    </row>
    <row r="44" spans="1:31" s="1" customFormat="1" ht="14.45" customHeight="1">
      <c r="B44" s="17"/>
      <c r="I44" s="113"/>
      <c r="J44" s="113"/>
      <c r="M44" s="17"/>
    </row>
    <row r="45" spans="1:31" s="1" customFormat="1" ht="14.45" customHeight="1">
      <c r="B45" s="17"/>
      <c r="I45" s="113"/>
      <c r="J45" s="113"/>
      <c r="M45" s="17"/>
    </row>
    <row r="46" spans="1:31" s="1" customFormat="1" ht="14.45" customHeight="1">
      <c r="B46" s="17"/>
      <c r="I46" s="113"/>
      <c r="J46" s="113"/>
      <c r="M46" s="17"/>
    </row>
    <row r="47" spans="1:31" s="1" customFormat="1" ht="14.45" customHeight="1">
      <c r="B47" s="17"/>
      <c r="I47" s="113"/>
      <c r="J47" s="113"/>
      <c r="M47" s="17"/>
    </row>
    <row r="48" spans="1:31" s="1" customFormat="1" ht="14.45" customHeight="1">
      <c r="B48" s="17"/>
      <c r="I48" s="113"/>
      <c r="J48" s="113"/>
      <c r="M48" s="17"/>
    </row>
    <row r="49" spans="1:31" s="1" customFormat="1" ht="14.45" customHeight="1">
      <c r="B49" s="17"/>
      <c r="I49" s="113"/>
      <c r="J49" s="113"/>
      <c r="M49" s="17"/>
    </row>
    <row r="50" spans="1:31" s="2" customFormat="1" ht="14.45" customHeight="1">
      <c r="B50" s="47"/>
      <c r="D50" s="145" t="s">
        <v>49</v>
      </c>
      <c r="E50" s="146"/>
      <c r="F50" s="146"/>
      <c r="G50" s="145" t="s">
        <v>50</v>
      </c>
      <c r="H50" s="146"/>
      <c r="I50" s="147"/>
      <c r="J50" s="147"/>
      <c r="K50" s="146"/>
      <c r="L50" s="146"/>
      <c r="M50" s="47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0"/>
      <c r="B61" s="35"/>
      <c r="C61" s="30"/>
      <c r="D61" s="148" t="s">
        <v>51</v>
      </c>
      <c r="E61" s="149"/>
      <c r="F61" s="150" t="s">
        <v>52</v>
      </c>
      <c r="G61" s="148" t="s">
        <v>51</v>
      </c>
      <c r="H61" s="149"/>
      <c r="I61" s="151"/>
      <c r="J61" s="152" t="s">
        <v>52</v>
      </c>
      <c r="K61" s="149"/>
      <c r="L61" s="149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0"/>
      <c r="B65" s="35"/>
      <c r="C65" s="30"/>
      <c r="D65" s="145" t="s">
        <v>53</v>
      </c>
      <c r="E65" s="153"/>
      <c r="F65" s="153"/>
      <c r="G65" s="145" t="s">
        <v>54</v>
      </c>
      <c r="H65" s="153"/>
      <c r="I65" s="154"/>
      <c r="J65" s="154"/>
      <c r="K65" s="153"/>
      <c r="L65" s="153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0"/>
      <c r="B76" s="35"/>
      <c r="C76" s="30"/>
      <c r="D76" s="148" t="s">
        <v>51</v>
      </c>
      <c r="E76" s="149"/>
      <c r="F76" s="150" t="s">
        <v>52</v>
      </c>
      <c r="G76" s="148" t="s">
        <v>51</v>
      </c>
      <c r="H76" s="149"/>
      <c r="I76" s="151"/>
      <c r="J76" s="152" t="s">
        <v>52</v>
      </c>
      <c r="K76" s="149"/>
      <c r="L76" s="149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55"/>
      <c r="C77" s="156"/>
      <c r="D77" s="156"/>
      <c r="E77" s="156"/>
      <c r="F77" s="156"/>
      <c r="G77" s="156"/>
      <c r="H77" s="156"/>
      <c r="I77" s="157"/>
      <c r="J77" s="157"/>
      <c r="K77" s="156"/>
      <c r="L77" s="156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58"/>
      <c r="C81" s="159"/>
      <c r="D81" s="159"/>
      <c r="E81" s="159"/>
      <c r="F81" s="159"/>
      <c r="G81" s="159"/>
      <c r="H81" s="159"/>
      <c r="I81" s="160"/>
      <c r="J81" s="160"/>
      <c r="K81" s="159"/>
      <c r="L81" s="159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0" t="s">
        <v>185</v>
      </c>
      <c r="D82" s="32"/>
      <c r="E82" s="32"/>
      <c r="F82" s="32"/>
      <c r="G82" s="32"/>
      <c r="H82" s="32"/>
      <c r="I82" s="120"/>
      <c r="J82" s="120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20"/>
      <c r="J83" s="120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6" t="s">
        <v>17</v>
      </c>
      <c r="D84" s="32"/>
      <c r="E84" s="32"/>
      <c r="F84" s="32"/>
      <c r="G84" s="32"/>
      <c r="H84" s="32"/>
      <c r="I84" s="120"/>
      <c r="J84" s="120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2"/>
      <c r="D85" s="32"/>
      <c r="E85" s="296" t="str">
        <f>E7</f>
        <v>Údržba, opravy a odstraňování závad u SEE 2020</v>
      </c>
      <c r="F85" s="297"/>
      <c r="G85" s="297"/>
      <c r="H85" s="297"/>
      <c r="I85" s="120"/>
      <c r="J85" s="120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6" t="s">
        <v>181</v>
      </c>
      <c r="D86" s="32"/>
      <c r="E86" s="32"/>
      <c r="F86" s="32"/>
      <c r="G86" s="32"/>
      <c r="H86" s="32"/>
      <c r="I86" s="120"/>
      <c r="J86" s="120"/>
      <c r="K86" s="32"/>
      <c r="L86" s="32"/>
      <c r="M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251" t="str">
        <f>E9</f>
        <v>PS02 - Oprava vypínačů vn 22kV</v>
      </c>
      <c r="F87" s="298"/>
      <c r="G87" s="298"/>
      <c r="H87" s="298"/>
      <c r="I87" s="120"/>
      <c r="J87" s="120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120"/>
      <c r="J88" s="120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6" t="s">
        <v>21</v>
      </c>
      <c r="D89" s="32"/>
      <c r="E89" s="32"/>
      <c r="F89" s="24" t="str">
        <f>F12</f>
        <v>OŘ Olomouc</v>
      </c>
      <c r="G89" s="32"/>
      <c r="H89" s="32"/>
      <c r="I89" s="121" t="s">
        <v>23</v>
      </c>
      <c r="J89" s="123">
        <f>IF(J12="","",J12)</f>
        <v>0</v>
      </c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20"/>
      <c r="J90" s="120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6" t="s">
        <v>24</v>
      </c>
      <c r="D91" s="32"/>
      <c r="E91" s="32"/>
      <c r="F91" s="24" t="str">
        <f>E15</f>
        <v>Správa železnic, státní organizace</v>
      </c>
      <c r="G91" s="32"/>
      <c r="H91" s="32"/>
      <c r="I91" s="121" t="s">
        <v>32</v>
      </c>
      <c r="J91" s="161" t="str">
        <f>E21</f>
        <v xml:space="preserve"> 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6" t="s">
        <v>30</v>
      </c>
      <c r="D92" s="32"/>
      <c r="E92" s="32"/>
      <c r="F92" s="24" t="str">
        <f>IF(E18="","",E18)</f>
        <v>Vyplň údaj</v>
      </c>
      <c r="G92" s="32"/>
      <c r="H92" s="32"/>
      <c r="I92" s="121" t="s">
        <v>34</v>
      </c>
      <c r="J92" s="161" t="str">
        <f>E24</f>
        <v xml:space="preserve"> </v>
      </c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120"/>
      <c r="J93" s="120"/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62" t="s">
        <v>186</v>
      </c>
      <c r="D94" s="163"/>
      <c r="E94" s="163"/>
      <c r="F94" s="163"/>
      <c r="G94" s="163"/>
      <c r="H94" s="163"/>
      <c r="I94" s="164" t="s">
        <v>187</v>
      </c>
      <c r="J94" s="164" t="s">
        <v>188</v>
      </c>
      <c r="K94" s="165" t="s">
        <v>189</v>
      </c>
      <c r="L94" s="163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20"/>
      <c r="J95" s="120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66" t="s">
        <v>190</v>
      </c>
      <c r="D96" s="32"/>
      <c r="E96" s="32"/>
      <c r="F96" s="32"/>
      <c r="G96" s="32"/>
      <c r="H96" s="32"/>
      <c r="I96" s="167">
        <f>Q119</f>
        <v>0</v>
      </c>
      <c r="J96" s="167">
        <f>R119</f>
        <v>0</v>
      </c>
      <c r="K96" s="79">
        <f>K119</f>
        <v>0</v>
      </c>
      <c r="L96" s="32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4" t="s">
        <v>191</v>
      </c>
    </row>
    <row r="97" spans="1:31" s="9" customFormat="1" ht="24.95" customHeight="1">
      <c r="B97" s="168"/>
      <c r="C97" s="169"/>
      <c r="D97" s="170" t="s">
        <v>286</v>
      </c>
      <c r="E97" s="171"/>
      <c r="F97" s="171"/>
      <c r="G97" s="171"/>
      <c r="H97" s="171"/>
      <c r="I97" s="172">
        <f>Q120</f>
        <v>0</v>
      </c>
      <c r="J97" s="172">
        <f>R120</f>
        <v>0</v>
      </c>
      <c r="K97" s="173">
        <f>K120</f>
        <v>0</v>
      </c>
      <c r="L97" s="169"/>
      <c r="M97" s="174"/>
    </row>
    <row r="98" spans="1:31" s="9" customFormat="1" ht="24.95" customHeight="1">
      <c r="B98" s="168"/>
      <c r="C98" s="169"/>
      <c r="D98" s="170" t="s">
        <v>287</v>
      </c>
      <c r="E98" s="171"/>
      <c r="F98" s="171"/>
      <c r="G98" s="171"/>
      <c r="H98" s="171"/>
      <c r="I98" s="172">
        <f>Q124</f>
        <v>0</v>
      </c>
      <c r="J98" s="172">
        <f>R124</f>
        <v>0</v>
      </c>
      <c r="K98" s="173">
        <f>K124</f>
        <v>0</v>
      </c>
      <c r="L98" s="169"/>
      <c r="M98" s="174"/>
    </row>
    <row r="99" spans="1:31" s="9" customFormat="1" ht="24.95" customHeight="1">
      <c r="B99" s="168"/>
      <c r="C99" s="169"/>
      <c r="D99" s="170" t="s">
        <v>197</v>
      </c>
      <c r="E99" s="171"/>
      <c r="F99" s="171"/>
      <c r="G99" s="171"/>
      <c r="H99" s="171"/>
      <c r="I99" s="172">
        <f>Q128</f>
        <v>0</v>
      </c>
      <c r="J99" s="172">
        <f>R128</f>
        <v>0</v>
      </c>
      <c r="K99" s="173">
        <f>K128</f>
        <v>0</v>
      </c>
      <c r="L99" s="169"/>
      <c r="M99" s="174"/>
    </row>
    <row r="100" spans="1:31" s="2" customFormat="1" ht="21.75" customHeight="1">
      <c r="A100" s="30"/>
      <c r="B100" s="31"/>
      <c r="C100" s="32"/>
      <c r="D100" s="32"/>
      <c r="E100" s="32"/>
      <c r="F100" s="32"/>
      <c r="G100" s="32"/>
      <c r="H100" s="32"/>
      <c r="I100" s="120"/>
      <c r="J100" s="120"/>
      <c r="K100" s="32"/>
      <c r="L100" s="32"/>
      <c r="M100" s="47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31" s="2" customFormat="1" ht="6.95" customHeight="1">
      <c r="A101" s="30"/>
      <c r="B101" s="50"/>
      <c r="C101" s="51"/>
      <c r="D101" s="51"/>
      <c r="E101" s="51"/>
      <c r="F101" s="51"/>
      <c r="G101" s="51"/>
      <c r="H101" s="51"/>
      <c r="I101" s="157"/>
      <c r="J101" s="157"/>
      <c r="K101" s="51"/>
      <c r="L101" s="51"/>
      <c r="M101" s="47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5" spans="1:31" s="2" customFormat="1" ht="6.95" customHeight="1">
      <c r="A105" s="30"/>
      <c r="B105" s="52"/>
      <c r="C105" s="53"/>
      <c r="D105" s="53"/>
      <c r="E105" s="53"/>
      <c r="F105" s="53"/>
      <c r="G105" s="53"/>
      <c r="H105" s="53"/>
      <c r="I105" s="160"/>
      <c r="J105" s="160"/>
      <c r="K105" s="53"/>
      <c r="L105" s="53"/>
      <c r="M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24.95" customHeight="1">
      <c r="A106" s="30"/>
      <c r="B106" s="31"/>
      <c r="C106" s="20" t="s">
        <v>198</v>
      </c>
      <c r="D106" s="32"/>
      <c r="E106" s="32"/>
      <c r="F106" s="32"/>
      <c r="G106" s="32"/>
      <c r="H106" s="32"/>
      <c r="I106" s="120"/>
      <c r="J106" s="120"/>
      <c r="K106" s="32"/>
      <c r="L106" s="32"/>
      <c r="M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6.95" customHeight="1">
      <c r="A107" s="30"/>
      <c r="B107" s="31"/>
      <c r="C107" s="32"/>
      <c r="D107" s="32"/>
      <c r="E107" s="32"/>
      <c r="F107" s="32"/>
      <c r="G107" s="32"/>
      <c r="H107" s="32"/>
      <c r="I107" s="120"/>
      <c r="J107" s="120"/>
      <c r="K107" s="32"/>
      <c r="L107" s="32"/>
      <c r="M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6" t="s">
        <v>17</v>
      </c>
      <c r="D108" s="32"/>
      <c r="E108" s="32"/>
      <c r="F108" s="32"/>
      <c r="G108" s="32"/>
      <c r="H108" s="32"/>
      <c r="I108" s="120"/>
      <c r="J108" s="120"/>
      <c r="K108" s="32"/>
      <c r="L108" s="32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2"/>
      <c r="D109" s="32"/>
      <c r="E109" s="296" t="str">
        <f>E7</f>
        <v>Údržba, opravy a odstraňování závad u SEE 2020</v>
      </c>
      <c r="F109" s="297"/>
      <c r="G109" s="297"/>
      <c r="H109" s="297"/>
      <c r="I109" s="120"/>
      <c r="J109" s="120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>
      <c r="A110" s="30"/>
      <c r="B110" s="31"/>
      <c r="C110" s="26" t="s">
        <v>181</v>
      </c>
      <c r="D110" s="32"/>
      <c r="E110" s="32"/>
      <c r="F110" s="32"/>
      <c r="G110" s="32"/>
      <c r="H110" s="32"/>
      <c r="I110" s="120"/>
      <c r="J110" s="120"/>
      <c r="K110" s="32"/>
      <c r="L110" s="32"/>
      <c r="M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6.5" customHeight="1">
      <c r="A111" s="30"/>
      <c r="B111" s="31"/>
      <c r="C111" s="32"/>
      <c r="D111" s="32"/>
      <c r="E111" s="251" t="str">
        <f>E9</f>
        <v>PS02 - Oprava vypínačů vn 22kV</v>
      </c>
      <c r="F111" s="298"/>
      <c r="G111" s="298"/>
      <c r="H111" s="298"/>
      <c r="I111" s="120"/>
      <c r="J111" s="120"/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2"/>
      <c r="D112" s="32"/>
      <c r="E112" s="32"/>
      <c r="F112" s="32"/>
      <c r="G112" s="32"/>
      <c r="H112" s="32"/>
      <c r="I112" s="120"/>
      <c r="J112" s="120"/>
      <c r="K112" s="32"/>
      <c r="L112" s="32"/>
      <c r="M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>
      <c r="A113" s="30"/>
      <c r="B113" s="31"/>
      <c r="C113" s="26" t="s">
        <v>21</v>
      </c>
      <c r="D113" s="32"/>
      <c r="E113" s="32"/>
      <c r="F113" s="24" t="str">
        <f>F12</f>
        <v>OŘ Olomouc</v>
      </c>
      <c r="G113" s="32"/>
      <c r="H113" s="32"/>
      <c r="I113" s="121" t="s">
        <v>23</v>
      </c>
      <c r="J113" s="123">
        <f>IF(J12="","",J12)</f>
        <v>0</v>
      </c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2"/>
      <c r="D114" s="32"/>
      <c r="E114" s="32"/>
      <c r="F114" s="32"/>
      <c r="G114" s="32"/>
      <c r="H114" s="32"/>
      <c r="I114" s="120"/>
      <c r="J114" s="120"/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5.2" customHeight="1">
      <c r="A115" s="30"/>
      <c r="B115" s="31"/>
      <c r="C115" s="26" t="s">
        <v>24</v>
      </c>
      <c r="D115" s="32"/>
      <c r="E115" s="32"/>
      <c r="F115" s="24" t="str">
        <f>E15</f>
        <v>Správa železnic, státní organizace</v>
      </c>
      <c r="G115" s="32"/>
      <c r="H115" s="32"/>
      <c r="I115" s="121" t="s">
        <v>32</v>
      </c>
      <c r="J115" s="161" t="str">
        <f>E21</f>
        <v xml:space="preserve"> </v>
      </c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5.2" customHeight="1">
      <c r="A116" s="30"/>
      <c r="B116" s="31"/>
      <c r="C116" s="26" t="s">
        <v>30</v>
      </c>
      <c r="D116" s="32"/>
      <c r="E116" s="32"/>
      <c r="F116" s="24" t="str">
        <f>IF(E18="","",E18)</f>
        <v>Vyplň údaj</v>
      </c>
      <c r="G116" s="32"/>
      <c r="H116" s="32"/>
      <c r="I116" s="121" t="s">
        <v>34</v>
      </c>
      <c r="J116" s="161" t="str">
        <f>E24</f>
        <v xml:space="preserve"> </v>
      </c>
      <c r="K116" s="32"/>
      <c r="L116" s="32"/>
      <c r="M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0.35" customHeight="1">
      <c r="A117" s="30"/>
      <c r="B117" s="31"/>
      <c r="C117" s="32"/>
      <c r="D117" s="32"/>
      <c r="E117" s="32"/>
      <c r="F117" s="32"/>
      <c r="G117" s="32"/>
      <c r="H117" s="32"/>
      <c r="I117" s="120"/>
      <c r="J117" s="120"/>
      <c r="K117" s="32"/>
      <c r="L117" s="32"/>
      <c r="M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11" customFormat="1" ht="29.25" customHeight="1">
      <c r="A118" s="181"/>
      <c r="B118" s="182"/>
      <c r="C118" s="183" t="s">
        <v>199</v>
      </c>
      <c r="D118" s="184" t="s">
        <v>61</v>
      </c>
      <c r="E118" s="184" t="s">
        <v>57</v>
      </c>
      <c r="F118" s="184" t="s">
        <v>58</v>
      </c>
      <c r="G118" s="184" t="s">
        <v>200</v>
      </c>
      <c r="H118" s="184" t="s">
        <v>201</v>
      </c>
      <c r="I118" s="185" t="s">
        <v>202</v>
      </c>
      <c r="J118" s="185" t="s">
        <v>203</v>
      </c>
      <c r="K118" s="184" t="s">
        <v>189</v>
      </c>
      <c r="L118" s="186" t="s">
        <v>204</v>
      </c>
      <c r="M118" s="187"/>
      <c r="N118" s="70" t="s">
        <v>1</v>
      </c>
      <c r="O118" s="71" t="s">
        <v>40</v>
      </c>
      <c r="P118" s="71" t="s">
        <v>205</v>
      </c>
      <c r="Q118" s="71" t="s">
        <v>206</v>
      </c>
      <c r="R118" s="71" t="s">
        <v>207</v>
      </c>
      <c r="S118" s="71" t="s">
        <v>208</v>
      </c>
      <c r="T118" s="71" t="s">
        <v>209</v>
      </c>
      <c r="U118" s="71" t="s">
        <v>210</v>
      </c>
      <c r="V118" s="71" t="s">
        <v>211</v>
      </c>
      <c r="W118" s="71" t="s">
        <v>212</v>
      </c>
      <c r="X118" s="71" t="s">
        <v>213</v>
      </c>
      <c r="Y118" s="72" t="s">
        <v>214</v>
      </c>
      <c r="Z118" s="181"/>
      <c r="AA118" s="181"/>
      <c r="AB118" s="181"/>
      <c r="AC118" s="181"/>
      <c r="AD118" s="181"/>
      <c r="AE118" s="181"/>
    </row>
    <row r="119" spans="1:65" s="2" customFormat="1" ht="22.9" customHeight="1">
      <c r="A119" s="30"/>
      <c r="B119" s="31"/>
      <c r="C119" s="77" t="s">
        <v>215</v>
      </c>
      <c r="D119" s="32"/>
      <c r="E119" s="32"/>
      <c r="F119" s="32"/>
      <c r="G119" s="32"/>
      <c r="H119" s="32"/>
      <c r="I119" s="120"/>
      <c r="J119" s="120"/>
      <c r="K119" s="188">
        <f>BK119</f>
        <v>0</v>
      </c>
      <c r="L119" s="32"/>
      <c r="M119" s="35"/>
      <c r="N119" s="73"/>
      <c r="O119" s="189"/>
      <c r="P119" s="74"/>
      <c r="Q119" s="190">
        <f>Q120+Q124+Q128</f>
        <v>0</v>
      </c>
      <c r="R119" s="190">
        <f>R120+R124+R128</f>
        <v>0</v>
      </c>
      <c r="S119" s="74"/>
      <c r="T119" s="191">
        <f>T120+T124+T128</f>
        <v>0</v>
      </c>
      <c r="U119" s="74"/>
      <c r="V119" s="191">
        <f>V120+V124+V128</f>
        <v>0</v>
      </c>
      <c r="W119" s="74"/>
      <c r="X119" s="191">
        <f>X120+X124+X128</f>
        <v>0</v>
      </c>
      <c r="Y119" s="75"/>
      <c r="Z119" s="30"/>
      <c r="AA119" s="30"/>
      <c r="AB119" s="30"/>
      <c r="AC119" s="30"/>
      <c r="AD119" s="30"/>
      <c r="AE119" s="30"/>
      <c r="AT119" s="14" t="s">
        <v>77</v>
      </c>
      <c r="AU119" s="14" t="s">
        <v>191</v>
      </c>
      <c r="BK119" s="192">
        <f>BK120+BK124+BK128</f>
        <v>0</v>
      </c>
    </row>
    <row r="120" spans="1:65" s="12" customFormat="1" ht="25.9" customHeight="1">
      <c r="B120" s="193"/>
      <c r="C120" s="194"/>
      <c r="D120" s="195" t="s">
        <v>77</v>
      </c>
      <c r="E120" s="196" t="s">
        <v>77</v>
      </c>
      <c r="F120" s="196" t="s">
        <v>288</v>
      </c>
      <c r="G120" s="194"/>
      <c r="H120" s="194"/>
      <c r="I120" s="197"/>
      <c r="J120" s="197"/>
      <c r="K120" s="198">
        <f>BK120</f>
        <v>0</v>
      </c>
      <c r="L120" s="194"/>
      <c r="M120" s="199"/>
      <c r="N120" s="200"/>
      <c r="O120" s="201"/>
      <c r="P120" s="201"/>
      <c r="Q120" s="202">
        <f>SUM(Q121:Q123)</f>
        <v>0</v>
      </c>
      <c r="R120" s="202">
        <f>SUM(R121:R123)</f>
        <v>0</v>
      </c>
      <c r="S120" s="201"/>
      <c r="T120" s="203">
        <f>SUM(T121:T123)</f>
        <v>0</v>
      </c>
      <c r="U120" s="201"/>
      <c r="V120" s="203">
        <f>SUM(V121:V123)</f>
        <v>0</v>
      </c>
      <c r="W120" s="201"/>
      <c r="X120" s="203">
        <f>SUM(X121:X123)</f>
        <v>0</v>
      </c>
      <c r="Y120" s="204"/>
      <c r="AR120" s="205" t="s">
        <v>86</v>
      </c>
      <c r="AT120" s="206" t="s">
        <v>77</v>
      </c>
      <c r="AU120" s="206" t="s">
        <v>78</v>
      </c>
      <c r="AY120" s="205" t="s">
        <v>218</v>
      </c>
      <c r="BK120" s="207">
        <f>SUM(BK121:BK123)</f>
        <v>0</v>
      </c>
    </row>
    <row r="121" spans="1:65" s="2" customFormat="1" ht="33" customHeight="1">
      <c r="A121" s="30"/>
      <c r="B121" s="31"/>
      <c r="C121" s="208" t="s">
        <v>86</v>
      </c>
      <c r="D121" s="208" t="s">
        <v>219</v>
      </c>
      <c r="E121" s="209" t="s">
        <v>289</v>
      </c>
      <c r="F121" s="210" t="s">
        <v>290</v>
      </c>
      <c r="G121" s="211" t="s">
        <v>222</v>
      </c>
      <c r="H121" s="212">
        <v>5</v>
      </c>
      <c r="I121" s="213"/>
      <c r="J121" s="213"/>
      <c r="K121" s="214">
        <f>ROUND(P121*H121,2)</f>
        <v>0</v>
      </c>
      <c r="L121" s="210" t="s">
        <v>223</v>
      </c>
      <c r="M121" s="35"/>
      <c r="N121" s="215" t="s">
        <v>1</v>
      </c>
      <c r="O121" s="216" t="s">
        <v>41</v>
      </c>
      <c r="P121" s="217">
        <f>I121+J121</f>
        <v>0</v>
      </c>
      <c r="Q121" s="217">
        <f>ROUND(I121*H121,2)</f>
        <v>0</v>
      </c>
      <c r="R121" s="217">
        <f>ROUND(J121*H121,2)</f>
        <v>0</v>
      </c>
      <c r="S121" s="66"/>
      <c r="T121" s="218">
        <f>S121*H121</f>
        <v>0</v>
      </c>
      <c r="U121" s="218">
        <v>0</v>
      </c>
      <c r="V121" s="218">
        <f>U121*H121</f>
        <v>0</v>
      </c>
      <c r="W121" s="218">
        <v>0</v>
      </c>
      <c r="X121" s="218">
        <f>W121*H121</f>
        <v>0</v>
      </c>
      <c r="Y121" s="219" t="s">
        <v>1</v>
      </c>
      <c r="Z121" s="30"/>
      <c r="AA121" s="30"/>
      <c r="AB121" s="30"/>
      <c r="AC121" s="30"/>
      <c r="AD121" s="30"/>
      <c r="AE121" s="30"/>
      <c r="AR121" s="220" t="s">
        <v>224</v>
      </c>
      <c r="AT121" s="220" t="s">
        <v>219</v>
      </c>
      <c r="AU121" s="220" t="s">
        <v>86</v>
      </c>
      <c r="AY121" s="14" t="s">
        <v>218</v>
      </c>
      <c r="BE121" s="221">
        <f>IF(O121="základní",K121,0)</f>
        <v>0</v>
      </c>
      <c r="BF121" s="221">
        <f>IF(O121="snížená",K121,0)</f>
        <v>0</v>
      </c>
      <c r="BG121" s="221">
        <f>IF(O121="zákl. přenesená",K121,0)</f>
        <v>0</v>
      </c>
      <c r="BH121" s="221">
        <f>IF(O121="sníž. přenesená",K121,0)</f>
        <v>0</v>
      </c>
      <c r="BI121" s="221">
        <f>IF(O121="nulová",K121,0)</f>
        <v>0</v>
      </c>
      <c r="BJ121" s="14" t="s">
        <v>86</v>
      </c>
      <c r="BK121" s="221">
        <f>ROUND(P121*H121,2)</f>
        <v>0</v>
      </c>
      <c r="BL121" s="14" t="s">
        <v>224</v>
      </c>
      <c r="BM121" s="220" t="s">
        <v>291</v>
      </c>
    </row>
    <row r="122" spans="1:65" s="2" customFormat="1" ht="29.25">
      <c r="A122" s="30"/>
      <c r="B122" s="31"/>
      <c r="C122" s="32"/>
      <c r="D122" s="222" t="s">
        <v>226</v>
      </c>
      <c r="E122" s="32"/>
      <c r="F122" s="223" t="s">
        <v>292</v>
      </c>
      <c r="G122" s="32"/>
      <c r="H122" s="32"/>
      <c r="I122" s="120"/>
      <c r="J122" s="120"/>
      <c r="K122" s="32"/>
      <c r="L122" s="32"/>
      <c r="M122" s="35"/>
      <c r="N122" s="224"/>
      <c r="O122" s="225"/>
      <c r="P122" s="66"/>
      <c r="Q122" s="66"/>
      <c r="R122" s="66"/>
      <c r="S122" s="66"/>
      <c r="T122" s="66"/>
      <c r="U122" s="66"/>
      <c r="V122" s="66"/>
      <c r="W122" s="66"/>
      <c r="X122" s="66"/>
      <c r="Y122" s="67"/>
      <c r="Z122" s="30"/>
      <c r="AA122" s="30"/>
      <c r="AB122" s="30"/>
      <c r="AC122" s="30"/>
      <c r="AD122" s="30"/>
      <c r="AE122" s="30"/>
      <c r="AT122" s="14" t="s">
        <v>226</v>
      </c>
      <c r="AU122" s="14" t="s">
        <v>86</v>
      </c>
    </row>
    <row r="123" spans="1:65" s="2" customFormat="1" ht="29.25">
      <c r="A123" s="30"/>
      <c r="B123" s="31"/>
      <c r="C123" s="32"/>
      <c r="D123" s="222" t="s">
        <v>237</v>
      </c>
      <c r="E123" s="32"/>
      <c r="F123" s="236" t="s">
        <v>293</v>
      </c>
      <c r="G123" s="32"/>
      <c r="H123" s="32"/>
      <c r="I123" s="120"/>
      <c r="J123" s="120"/>
      <c r="K123" s="32"/>
      <c r="L123" s="32"/>
      <c r="M123" s="35"/>
      <c r="N123" s="224"/>
      <c r="O123" s="225"/>
      <c r="P123" s="66"/>
      <c r="Q123" s="66"/>
      <c r="R123" s="66"/>
      <c r="S123" s="66"/>
      <c r="T123" s="66"/>
      <c r="U123" s="66"/>
      <c r="V123" s="66"/>
      <c r="W123" s="66"/>
      <c r="X123" s="66"/>
      <c r="Y123" s="67"/>
      <c r="Z123" s="30"/>
      <c r="AA123" s="30"/>
      <c r="AB123" s="30"/>
      <c r="AC123" s="30"/>
      <c r="AD123" s="30"/>
      <c r="AE123" s="30"/>
      <c r="AT123" s="14" t="s">
        <v>237</v>
      </c>
      <c r="AU123" s="14" t="s">
        <v>86</v>
      </c>
    </row>
    <row r="124" spans="1:65" s="12" customFormat="1" ht="25.9" customHeight="1">
      <c r="B124" s="193"/>
      <c r="C124" s="194"/>
      <c r="D124" s="195" t="s">
        <v>77</v>
      </c>
      <c r="E124" s="196" t="s">
        <v>294</v>
      </c>
      <c r="F124" s="196" t="s">
        <v>1</v>
      </c>
      <c r="G124" s="194"/>
      <c r="H124" s="194"/>
      <c r="I124" s="197"/>
      <c r="J124" s="197"/>
      <c r="K124" s="198">
        <f>BK124</f>
        <v>0</v>
      </c>
      <c r="L124" s="194"/>
      <c r="M124" s="199"/>
      <c r="N124" s="200"/>
      <c r="O124" s="201"/>
      <c r="P124" s="201"/>
      <c r="Q124" s="202">
        <f>SUM(Q125:Q127)</f>
        <v>0</v>
      </c>
      <c r="R124" s="202">
        <f>SUM(R125:R127)</f>
        <v>0</v>
      </c>
      <c r="S124" s="201"/>
      <c r="T124" s="203">
        <f>SUM(T125:T127)</f>
        <v>0</v>
      </c>
      <c r="U124" s="201"/>
      <c r="V124" s="203">
        <f>SUM(V125:V127)</f>
        <v>0</v>
      </c>
      <c r="W124" s="201"/>
      <c r="X124" s="203">
        <f>SUM(X125:X127)</f>
        <v>0</v>
      </c>
      <c r="Y124" s="204"/>
      <c r="AR124" s="205" t="s">
        <v>86</v>
      </c>
      <c r="AT124" s="206" t="s">
        <v>77</v>
      </c>
      <c r="AU124" s="206" t="s">
        <v>78</v>
      </c>
      <c r="AY124" s="205" t="s">
        <v>218</v>
      </c>
      <c r="BK124" s="207">
        <f>SUM(BK125:BK127)</f>
        <v>0</v>
      </c>
    </row>
    <row r="125" spans="1:65" s="2" customFormat="1" ht="33" customHeight="1">
      <c r="A125" s="30"/>
      <c r="B125" s="31"/>
      <c r="C125" s="208" t="s">
        <v>88</v>
      </c>
      <c r="D125" s="208" t="s">
        <v>219</v>
      </c>
      <c r="E125" s="209" t="s">
        <v>295</v>
      </c>
      <c r="F125" s="210" t="s">
        <v>290</v>
      </c>
      <c r="G125" s="211" t="s">
        <v>222</v>
      </c>
      <c r="H125" s="212">
        <v>5</v>
      </c>
      <c r="I125" s="213"/>
      <c r="J125" s="213"/>
      <c r="K125" s="214">
        <f>ROUND(P125*H125,2)</f>
        <v>0</v>
      </c>
      <c r="L125" s="210" t="s">
        <v>223</v>
      </c>
      <c r="M125" s="35"/>
      <c r="N125" s="215" t="s">
        <v>1</v>
      </c>
      <c r="O125" s="216" t="s">
        <v>41</v>
      </c>
      <c r="P125" s="217">
        <f>I125+J125</f>
        <v>0</v>
      </c>
      <c r="Q125" s="217">
        <f>ROUND(I125*H125,2)</f>
        <v>0</v>
      </c>
      <c r="R125" s="217">
        <f>ROUND(J125*H125,2)</f>
        <v>0</v>
      </c>
      <c r="S125" s="66"/>
      <c r="T125" s="218">
        <f>S125*H125</f>
        <v>0</v>
      </c>
      <c r="U125" s="218">
        <v>0</v>
      </c>
      <c r="V125" s="218">
        <f>U125*H125</f>
        <v>0</v>
      </c>
      <c r="W125" s="218">
        <v>0</v>
      </c>
      <c r="X125" s="218">
        <f>W125*H125</f>
        <v>0</v>
      </c>
      <c r="Y125" s="219" t="s">
        <v>1</v>
      </c>
      <c r="Z125" s="30"/>
      <c r="AA125" s="30"/>
      <c r="AB125" s="30"/>
      <c r="AC125" s="30"/>
      <c r="AD125" s="30"/>
      <c r="AE125" s="30"/>
      <c r="AR125" s="220" t="s">
        <v>224</v>
      </c>
      <c r="AT125" s="220" t="s">
        <v>219</v>
      </c>
      <c r="AU125" s="220" t="s">
        <v>86</v>
      </c>
      <c r="AY125" s="14" t="s">
        <v>218</v>
      </c>
      <c r="BE125" s="221">
        <f>IF(O125="základní",K125,0)</f>
        <v>0</v>
      </c>
      <c r="BF125" s="221">
        <f>IF(O125="snížená",K125,0)</f>
        <v>0</v>
      </c>
      <c r="BG125" s="221">
        <f>IF(O125="zákl. přenesená",K125,0)</f>
        <v>0</v>
      </c>
      <c r="BH125" s="221">
        <f>IF(O125="sníž. přenesená",K125,0)</f>
        <v>0</v>
      </c>
      <c r="BI125" s="221">
        <f>IF(O125="nulová",K125,0)</f>
        <v>0</v>
      </c>
      <c r="BJ125" s="14" t="s">
        <v>86</v>
      </c>
      <c r="BK125" s="221">
        <f>ROUND(P125*H125,2)</f>
        <v>0</v>
      </c>
      <c r="BL125" s="14" t="s">
        <v>224</v>
      </c>
      <c r="BM125" s="220" t="s">
        <v>296</v>
      </c>
    </row>
    <row r="126" spans="1:65" s="2" customFormat="1" ht="29.25">
      <c r="A126" s="30"/>
      <c r="B126" s="31"/>
      <c r="C126" s="32"/>
      <c r="D126" s="222" t="s">
        <v>226</v>
      </c>
      <c r="E126" s="32"/>
      <c r="F126" s="223" t="s">
        <v>292</v>
      </c>
      <c r="G126" s="32"/>
      <c r="H126" s="32"/>
      <c r="I126" s="120"/>
      <c r="J126" s="120"/>
      <c r="K126" s="32"/>
      <c r="L126" s="32"/>
      <c r="M126" s="35"/>
      <c r="N126" s="224"/>
      <c r="O126" s="225"/>
      <c r="P126" s="66"/>
      <c r="Q126" s="66"/>
      <c r="R126" s="66"/>
      <c r="S126" s="66"/>
      <c r="T126" s="66"/>
      <c r="U126" s="66"/>
      <c r="V126" s="66"/>
      <c r="W126" s="66"/>
      <c r="X126" s="66"/>
      <c r="Y126" s="67"/>
      <c r="Z126" s="30"/>
      <c r="AA126" s="30"/>
      <c r="AB126" s="30"/>
      <c r="AC126" s="30"/>
      <c r="AD126" s="30"/>
      <c r="AE126" s="30"/>
      <c r="AT126" s="14" t="s">
        <v>226</v>
      </c>
      <c r="AU126" s="14" t="s">
        <v>86</v>
      </c>
    </row>
    <row r="127" spans="1:65" s="2" customFormat="1" ht="29.25">
      <c r="A127" s="30"/>
      <c r="B127" s="31"/>
      <c r="C127" s="32"/>
      <c r="D127" s="222" t="s">
        <v>237</v>
      </c>
      <c r="E127" s="32"/>
      <c r="F127" s="236" t="s">
        <v>297</v>
      </c>
      <c r="G127" s="32"/>
      <c r="H127" s="32"/>
      <c r="I127" s="120"/>
      <c r="J127" s="120"/>
      <c r="K127" s="32"/>
      <c r="L127" s="32"/>
      <c r="M127" s="35"/>
      <c r="N127" s="224"/>
      <c r="O127" s="225"/>
      <c r="P127" s="66"/>
      <c r="Q127" s="66"/>
      <c r="R127" s="66"/>
      <c r="S127" s="66"/>
      <c r="T127" s="66"/>
      <c r="U127" s="66"/>
      <c r="V127" s="66"/>
      <c r="W127" s="66"/>
      <c r="X127" s="66"/>
      <c r="Y127" s="67"/>
      <c r="Z127" s="30"/>
      <c r="AA127" s="30"/>
      <c r="AB127" s="30"/>
      <c r="AC127" s="30"/>
      <c r="AD127" s="30"/>
      <c r="AE127" s="30"/>
      <c r="AT127" s="14" t="s">
        <v>237</v>
      </c>
      <c r="AU127" s="14" t="s">
        <v>86</v>
      </c>
    </row>
    <row r="128" spans="1:65" s="12" customFormat="1" ht="25.9" customHeight="1">
      <c r="B128" s="193"/>
      <c r="C128" s="194"/>
      <c r="D128" s="195" t="s">
        <v>77</v>
      </c>
      <c r="E128" s="196" t="s">
        <v>276</v>
      </c>
      <c r="F128" s="196" t="s">
        <v>277</v>
      </c>
      <c r="G128" s="194"/>
      <c r="H128" s="194"/>
      <c r="I128" s="197"/>
      <c r="J128" s="197"/>
      <c r="K128" s="198">
        <f>BK128</f>
        <v>0</v>
      </c>
      <c r="L128" s="194"/>
      <c r="M128" s="199"/>
      <c r="N128" s="200"/>
      <c r="O128" s="201"/>
      <c r="P128" s="201"/>
      <c r="Q128" s="202">
        <f>SUM(Q129:Q134)</f>
        <v>0</v>
      </c>
      <c r="R128" s="202">
        <f>SUM(R129:R134)</f>
        <v>0</v>
      </c>
      <c r="S128" s="201"/>
      <c r="T128" s="203">
        <f>SUM(T129:T134)</f>
        <v>0</v>
      </c>
      <c r="U128" s="201"/>
      <c r="V128" s="203">
        <f>SUM(V129:V134)</f>
        <v>0</v>
      </c>
      <c r="W128" s="201"/>
      <c r="X128" s="203">
        <f>SUM(X129:X134)</f>
        <v>0</v>
      </c>
      <c r="Y128" s="204"/>
      <c r="AR128" s="205" t="s">
        <v>224</v>
      </c>
      <c r="AT128" s="206" t="s">
        <v>77</v>
      </c>
      <c r="AU128" s="206" t="s">
        <v>78</v>
      </c>
      <c r="AY128" s="205" t="s">
        <v>218</v>
      </c>
      <c r="BK128" s="207">
        <f>SUM(BK129:BK134)</f>
        <v>0</v>
      </c>
    </row>
    <row r="129" spans="1:65" s="2" customFormat="1" ht="44.25" customHeight="1">
      <c r="A129" s="30"/>
      <c r="B129" s="31"/>
      <c r="C129" s="208" t="s">
        <v>231</v>
      </c>
      <c r="D129" s="208" t="s">
        <v>219</v>
      </c>
      <c r="E129" s="209" t="s">
        <v>298</v>
      </c>
      <c r="F129" s="210" t="s">
        <v>299</v>
      </c>
      <c r="G129" s="211" t="s">
        <v>222</v>
      </c>
      <c r="H129" s="212">
        <v>10</v>
      </c>
      <c r="I129" s="213"/>
      <c r="J129" s="213"/>
      <c r="K129" s="214">
        <f>ROUND(P129*H129,2)</f>
        <v>0</v>
      </c>
      <c r="L129" s="210" t="s">
        <v>223</v>
      </c>
      <c r="M129" s="35"/>
      <c r="N129" s="215" t="s">
        <v>1</v>
      </c>
      <c r="O129" s="216" t="s">
        <v>41</v>
      </c>
      <c r="P129" s="217">
        <f>I129+J129</f>
        <v>0</v>
      </c>
      <c r="Q129" s="217">
        <f>ROUND(I129*H129,2)</f>
        <v>0</v>
      </c>
      <c r="R129" s="217">
        <f>ROUND(J129*H129,2)</f>
        <v>0</v>
      </c>
      <c r="S129" s="66"/>
      <c r="T129" s="218">
        <f>S129*H129</f>
        <v>0</v>
      </c>
      <c r="U129" s="218">
        <v>0</v>
      </c>
      <c r="V129" s="218">
        <f>U129*H129</f>
        <v>0</v>
      </c>
      <c r="W129" s="218">
        <v>0</v>
      </c>
      <c r="X129" s="218">
        <f>W129*H129</f>
        <v>0</v>
      </c>
      <c r="Y129" s="219" t="s">
        <v>1</v>
      </c>
      <c r="Z129" s="30"/>
      <c r="AA129" s="30"/>
      <c r="AB129" s="30"/>
      <c r="AC129" s="30"/>
      <c r="AD129" s="30"/>
      <c r="AE129" s="30"/>
      <c r="AR129" s="220" t="s">
        <v>281</v>
      </c>
      <c r="AT129" s="220" t="s">
        <v>219</v>
      </c>
      <c r="AU129" s="220" t="s">
        <v>86</v>
      </c>
      <c r="AY129" s="14" t="s">
        <v>218</v>
      </c>
      <c r="BE129" s="221">
        <f>IF(O129="základní",K129,0)</f>
        <v>0</v>
      </c>
      <c r="BF129" s="221">
        <f>IF(O129="snížená",K129,0)</f>
        <v>0</v>
      </c>
      <c r="BG129" s="221">
        <f>IF(O129="zákl. přenesená",K129,0)</f>
        <v>0</v>
      </c>
      <c r="BH129" s="221">
        <f>IF(O129="sníž. přenesená",K129,0)</f>
        <v>0</v>
      </c>
      <c r="BI129" s="221">
        <f>IF(O129="nulová",K129,0)</f>
        <v>0</v>
      </c>
      <c r="BJ129" s="14" t="s">
        <v>86</v>
      </c>
      <c r="BK129" s="221">
        <f>ROUND(P129*H129,2)</f>
        <v>0</v>
      </c>
      <c r="BL129" s="14" t="s">
        <v>281</v>
      </c>
      <c r="BM129" s="220" t="s">
        <v>300</v>
      </c>
    </row>
    <row r="130" spans="1:65" s="2" customFormat="1" ht="68.25">
      <c r="A130" s="30"/>
      <c r="B130" s="31"/>
      <c r="C130" s="32"/>
      <c r="D130" s="222" t="s">
        <v>226</v>
      </c>
      <c r="E130" s="32"/>
      <c r="F130" s="223" t="s">
        <v>301</v>
      </c>
      <c r="G130" s="32"/>
      <c r="H130" s="32"/>
      <c r="I130" s="120"/>
      <c r="J130" s="120"/>
      <c r="K130" s="32"/>
      <c r="L130" s="32"/>
      <c r="M130" s="35"/>
      <c r="N130" s="224"/>
      <c r="O130" s="225"/>
      <c r="P130" s="66"/>
      <c r="Q130" s="66"/>
      <c r="R130" s="66"/>
      <c r="S130" s="66"/>
      <c r="T130" s="66"/>
      <c r="U130" s="66"/>
      <c r="V130" s="66"/>
      <c r="W130" s="66"/>
      <c r="X130" s="66"/>
      <c r="Y130" s="67"/>
      <c r="Z130" s="30"/>
      <c r="AA130" s="30"/>
      <c r="AB130" s="30"/>
      <c r="AC130" s="30"/>
      <c r="AD130" s="30"/>
      <c r="AE130" s="30"/>
      <c r="AT130" s="14" t="s">
        <v>226</v>
      </c>
      <c r="AU130" s="14" t="s">
        <v>86</v>
      </c>
    </row>
    <row r="131" spans="1:65" s="2" customFormat="1" ht="19.5">
      <c r="A131" s="30"/>
      <c r="B131" s="31"/>
      <c r="C131" s="32"/>
      <c r="D131" s="222" t="s">
        <v>237</v>
      </c>
      <c r="E131" s="32"/>
      <c r="F131" s="236" t="s">
        <v>302</v>
      </c>
      <c r="G131" s="32"/>
      <c r="H131" s="32"/>
      <c r="I131" s="120"/>
      <c r="J131" s="120"/>
      <c r="K131" s="32"/>
      <c r="L131" s="32"/>
      <c r="M131" s="35"/>
      <c r="N131" s="224"/>
      <c r="O131" s="225"/>
      <c r="P131" s="66"/>
      <c r="Q131" s="66"/>
      <c r="R131" s="66"/>
      <c r="S131" s="66"/>
      <c r="T131" s="66"/>
      <c r="U131" s="66"/>
      <c r="V131" s="66"/>
      <c r="W131" s="66"/>
      <c r="X131" s="66"/>
      <c r="Y131" s="67"/>
      <c r="Z131" s="30"/>
      <c r="AA131" s="30"/>
      <c r="AB131" s="30"/>
      <c r="AC131" s="30"/>
      <c r="AD131" s="30"/>
      <c r="AE131" s="30"/>
      <c r="AT131" s="14" t="s">
        <v>237</v>
      </c>
      <c r="AU131" s="14" t="s">
        <v>86</v>
      </c>
    </row>
    <row r="132" spans="1:65" s="2" customFormat="1" ht="33" customHeight="1">
      <c r="A132" s="30"/>
      <c r="B132" s="31"/>
      <c r="C132" s="208" t="s">
        <v>224</v>
      </c>
      <c r="D132" s="208" t="s">
        <v>219</v>
      </c>
      <c r="E132" s="209" t="s">
        <v>303</v>
      </c>
      <c r="F132" s="210" t="s">
        <v>304</v>
      </c>
      <c r="G132" s="211" t="s">
        <v>222</v>
      </c>
      <c r="H132" s="212">
        <v>10</v>
      </c>
      <c r="I132" s="213"/>
      <c r="J132" s="213"/>
      <c r="K132" s="214">
        <f>ROUND(P132*H132,2)</f>
        <v>0</v>
      </c>
      <c r="L132" s="210" t="s">
        <v>1</v>
      </c>
      <c r="M132" s="35"/>
      <c r="N132" s="215" t="s">
        <v>1</v>
      </c>
      <c r="O132" s="216" t="s">
        <v>41</v>
      </c>
      <c r="P132" s="217">
        <f>I132+J132</f>
        <v>0</v>
      </c>
      <c r="Q132" s="217">
        <f>ROUND(I132*H132,2)</f>
        <v>0</v>
      </c>
      <c r="R132" s="217">
        <f>ROUND(J132*H132,2)</f>
        <v>0</v>
      </c>
      <c r="S132" s="66"/>
      <c r="T132" s="218">
        <f>S132*H132</f>
        <v>0</v>
      </c>
      <c r="U132" s="218">
        <v>0</v>
      </c>
      <c r="V132" s="218">
        <f>U132*H132</f>
        <v>0</v>
      </c>
      <c r="W132" s="218">
        <v>0</v>
      </c>
      <c r="X132" s="218">
        <f>W132*H132</f>
        <v>0</v>
      </c>
      <c r="Y132" s="219" t="s">
        <v>1</v>
      </c>
      <c r="Z132" s="30"/>
      <c r="AA132" s="30"/>
      <c r="AB132" s="30"/>
      <c r="AC132" s="30"/>
      <c r="AD132" s="30"/>
      <c r="AE132" s="30"/>
      <c r="AR132" s="220" t="s">
        <v>281</v>
      </c>
      <c r="AT132" s="220" t="s">
        <v>219</v>
      </c>
      <c r="AU132" s="220" t="s">
        <v>86</v>
      </c>
      <c r="AY132" s="14" t="s">
        <v>218</v>
      </c>
      <c r="BE132" s="221">
        <f>IF(O132="základní",K132,0)</f>
        <v>0</v>
      </c>
      <c r="BF132" s="221">
        <f>IF(O132="snížená",K132,0)</f>
        <v>0</v>
      </c>
      <c r="BG132" s="221">
        <f>IF(O132="zákl. přenesená",K132,0)</f>
        <v>0</v>
      </c>
      <c r="BH132" s="221">
        <f>IF(O132="sníž. přenesená",K132,0)</f>
        <v>0</v>
      </c>
      <c r="BI132" s="221">
        <f>IF(O132="nulová",K132,0)</f>
        <v>0</v>
      </c>
      <c r="BJ132" s="14" t="s">
        <v>86</v>
      </c>
      <c r="BK132" s="221">
        <f>ROUND(P132*H132,2)</f>
        <v>0</v>
      </c>
      <c r="BL132" s="14" t="s">
        <v>281</v>
      </c>
      <c r="BM132" s="220" t="s">
        <v>305</v>
      </c>
    </row>
    <row r="133" spans="1:65" s="2" customFormat="1" ht="126.75">
      <c r="A133" s="30"/>
      <c r="B133" s="31"/>
      <c r="C133" s="32"/>
      <c r="D133" s="222" t="s">
        <v>226</v>
      </c>
      <c r="E133" s="32"/>
      <c r="F133" s="223" t="s">
        <v>306</v>
      </c>
      <c r="G133" s="32"/>
      <c r="H133" s="32"/>
      <c r="I133" s="120"/>
      <c r="J133" s="120"/>
      <c r="K133" s="32"/>
      <c r="L133" s="32"/>
      <c r="M133" s="35"/>
      <c r="N133" s="224"/>
      <c r="O133" s="225"/>
      <c r="P133" s="66"/>
      <c r="Q133" s="66"/>
      <c r="R133" s="66"/>
      <c r="S133" s="66"/>
      <c r="T133" s="66"/>
      <c r="U133" s="66"/>
      <c r="V133" s="66"/>
      <c r="W133" s="66"/>
      <c r="X133" s="66"/>
      <c r="Y133" s="67"/>
      <c r="Z133" s="30"/>
      <c r="AA133" s="30"/>
      <c r="AB133" s="30"/>
      <c r="AC133" s="30"/>
      <c r="AD133" s="30"/>
      <c r="AE133" s="30"/>
      <c r="AT133" s="14" t="s">
        <v>226</v>
      </c>
      <c r="AU133" s="14" t="s">
        <v>86</v>
      </c>
    </row>
    <row r="134" spans="1:65" s="2" customFormat="1" ht="19.5">
      <c r="A134" s="30"/>
      <c r="B134" s="31"/>
      <c r="C134" s="32"/>
      <c r="D134" s="222" t="s">
        <v>237</v>
      </c>
      <c r="E134" s="32"/>
      <c r="F134" s="236" t="s">
        <v>307</v>
      </c>
      <c r="G134" s="32"/>
      <c r="H134" s="32"/>
      <c r="I134" s="120"/>
      <c r="J134" s="120"/>
      <c r="K134" s="32"/>
      <c r="L134" s="32"/>
      <c r="M134" s="35"/>
      <c r="N134" s="239"/>
      <c r="O134" s="240"/>
      <c r="P134" s="241"/>
      <c r="Q134" s="241"/>
      <c r="R134" s="241"/>
      <c r="S134" s="241"/>
      <c r="T134" s="241"/>
      <c r="U134" s="241"/>
      <c r="V134" s="241"/>
      <c r="W134" s="241"/>
      <c r="X134" s="241"/>
      <c r="Y134" s="242"/>
      <c r="Z134" s="30"/>
      <c r="AA134" s="30"/>
      <c r="AB134" s="30"/>
      <c r="AC134" s="30"/>
      <c r="AD134" s="30"/>
      <c r="AE134" s="30"/>
      <c r="AT134" s="14" t="s">
        <v>237</v>
      </c>
      <c r="AU134" s="14" t="s">
        <v>86</v>
      </c>
    </row>
    <row r="135" spans="1:65" s="2" customFormat="1" ht="6.95" customHeight="1">
      <c r="A135" s="30"/>
      <c r="B135" s="50"/>
      <c r="C135" s="51"/>
      <c r="D135" s="51"/>
      <c r="E135" s="51"/>
      <c r="F135" s="51"/>
      <c r="G135" s="51"/>
      <c r="H135" s="51"/>
      <c r="I135" s="157"/>
      <c r="J135" s="157"/>
      <c r="K135" s="51"/>
      <c r="L135" s="51"/>
      <c r="M135" s="35"/>
      <c r="N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</sheetData>
  <sheetProtection algorithmName="SHA-512" hashValue="2c2QBOzpjhQiteP1JbvdKe2KpHCVeOcGs5Q31f6OyUSGMpcSy9qs2pNijMVE6BwlrC9r83qBRf8KS7e3lySBBQ==" saltValue="fDJo/UMDFXcX18AGWwa9zFGAtSopGwIkzs19hdy9Od2Up4QvEfPf7jxBJR8KFulmk9+5aJJIPU2RusgJPZSV8A==" spinCount="100000" sheet="1" objects="1" scenarios="1" formatColumns="0" formatRows="0" autoFilter="0"/>
  <autoFilter ref="C118:L134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1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13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3"/>
      <c r="J2" s="113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T2" s="14" t="s">
        <v>94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6"/>
      <c r="J3" s="116"/>
      <c r="K3" s="115"/>
      <c r="L3" s="115"/>
      <c r="M3" s="17"/>
      <c r="AT3" s="14" t="s">
        <v>88</v>
      </c>
    </row>
    <row r="4" spans="1:46" s="1" customFormat="1" ht="24.95" customHeight="1">
      <c r="B4" s="17"/>
      <c r="D4" s="117" t="s">
        <v>180</v>
      </c>
      <c r="I4" s="113"/>
      <c r="J4" s="113"/>
      <c r="M4" s="17"/>
      <c r="N4" s="118" t="s">
        <v>11</v>
      </c>
      <c r="AT4" s="14" t="s">
        <v>4</v>
      </c>
    </row>
    <row r="5" spans="1:46" s="1" customFormat="1" ht="6.95" customHeight="1">
      <c r="B5" s="17"/>
      <c r="I5" s="113"/>
      <c r="J5" s="113"/>
      <c r="M5" s="17"/>
    </row>
    <row r="6" spans="1:46" s="1" customFormat="1" ht="12" customHeight="1">
      <c r="B6" s="17"/>
      <c r="D6" s="119" t="s">
        <v>17</v>
      </c>
      <c r="I6" s="113"/>
      <c r="J6" s="113"/>
      <c r="M6" s="17"/>
    </row>
    <row r="7" spans="1:46" s="1" customFormat="1" ht="16.5" customHeight="1">
      <c r="B7" s="17"/>
      <c r="E7" s="289" t="str">
        <f>'Rekapitulace stavby'!K6</f>
        <v>Údržba, opravy a odstraňování závad u SEE 2020</v>
      </c>
      <c r="F7" s="290"/>
      <c r="G7" s="290"/>
      <c r="H7" s="290"/>
      <c r="I7" s="113"/>
      <c r="J7" s="113"/>
      <c r="M7" s="17"/>
    </row>
    <row r="8" spans="1:46" s="2" customFormat="1" ht="12" customHeight="1">
      <c r="A8" s="30"/>
      <c r="B8" s="35"/>
      <c r="C8" s="30"/>
      <c r="D8" s="119" t="s">
        <v>181</v>
      </c>
      <c r="E8" s="30"/>
      <c r="F8" s="30"/>
      <c r="G8" s="30"/>
      <c r="H8" s="30"/>
      <c r="I8" s="120"/>
      <c r="J8" s="120"/>
      <c r="K8" s="30"/>
      <c r="L8" s="30"/>
      <c r="M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91" t="s">
        <v>308</v>
      </c>
      <c r="F9" s="292"/>
      <c r="G9" s="292"/>
      <c r="H9" s="292"/>
      <c r="I9" s="120"/>
      <c r="J9" s="120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120"/>
      <c r="J10" s="120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19" t="s">
        <v>19</v>
      </c>
      <c r="E11" s="30"/>
      <c r="F11" s="108" t="s">
        <v>1</v>
      </c>
      <c r="G11" s="30"/>
      <c r="H11" s="30"/>
      <c r="I11" s="121" t="s">
        <v>20</v>
      </c>
      <c r="J11" s="122" t="s">
        <v>1</v>
      </c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19" t="s">
        <v>21</v>
      </c>
      <c r="E12" s="30"/>
      <c r="F12" s="108" t="s">
        <v>22</v>
      </c>
      <c r="G12" s="30"/>
      <c r="H12" s="30"/>
      <c r="I12" s="121" t="s">
        <v>23</v>
      </c>
      <c r="J12" s="123">
        <f>'Rekapitulace stavby'!AN8</f>
        <v>0</v>
      </c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120"/>
      <c r="J13" s="120"/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9" t="s">
        <v>24</v>
      </c>
      <c r="E14" s="30"/>
      <c r="F14" s="30"/>
      <c r="G14" s="30"/>
      <c r="H14" s="30"/>
      <c r="I14" s="121" t="s">
        <v>25</v>
      </c>
      <c r="J14" s="122" t="str">
        <f>IF('Rekapitulace stavby'!AN10="","",'Rekapitulace stavby'!AN10)</f>
        <v>70994234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08" t="str">
        <f>IF('Rekapitulace stavby'!E11="","",'Rekapitulace stavby'!E11)</f>
        <v>Správa železnic, státní organizace</v>
      </c>
      <c r="F15" s="30"/>
      <c r="G15" s="30"/>
      <c r="H15" s="30"/>
      <c r="I15" s="121" t="s">
        <v>28</v>
      </c>
      <c r="J15" s="122" t="str">
        <f>IF('Rekapitulace stavby'!AN11="","",'Rekapitulace stavby'!AN11)</f>
        <v>CZ70994234</v>
      </c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120"/>
      <c r="J16" s="120"/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19" t="s">
        <v>30</v>
      </c>
      <c r="E17" s="30"/>
      <c r="F17" s="30"/>
      <c r="G17" s="30"/>
      <c r="H17" s="30"/>
      <c r="I17" s="121" t="s">
        <v>25</v>
      </c>
      <c r="J17" s="27" t="str">
        <f>'Rekapitulace stavby'!AN13</f>
        <v>Vyplň údaj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93" t="str">
        <f>'Rekapitulace stavby'!E14</f>
        <v>Vyplň údaj</v>
      </c>
      <c r="F18" s="294"/>
      <c r="G18" s="294"/>
      <c r="H18" s="294"/>
      <c r="I18" s="121" t="s">
        <v>28</v>
      </c>
      <c r="J18" s="27" t="str">
        <f>'Rekapitulace stavby'!AN14</f>
        <v>Vyplň údaj</v>
      </c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120"/>
      <c r="J19" s="120"/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19" t="s">
        <v>32</v>
      </c>
      <c r="E20" s="30"/>
      <c r="F20" s="30"/>
      <c r="G20" s="30"/>
      <c r="H20" s="30"/>
      <c r="I20" s="121" t="s">
        <v>25</v>
      </c>
      <c r="J20" s="122" t="str">
        <f>IF('Rekapitulace stavby'!AN16="","",'Rekapitulace stavby'!AN16)</f>
        <v/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08" t="str">
        <f>IF('Rekapitulace stavby'!E17="","",'Rekapitulace stavby'!E17)</f>
        <v xml:space="preserve"> </v>
      </c>
      <c r="F21" s="30"/>
      <c r="G21" s="30"/>
      <c r="H21" s="30"/>
      <c r="I21" s="121" t="s">
        <v>28</v>
      </c>
      <c r="J21" s="122" t="str">
        <f>IF('Rekapitulace stavby'!AN17="","",'Rekapitulace stavby'!AN17)</f>
        <v/>
      </c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120"/>
      <c r="J22" s="120"/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19" t="s">
        <v>34</v>
      </c>
      <c r="E23" s="30"/>
      <c r="F23" s="30"/>
      <c r="G23" s="30"/>
      <c r="H23" s="30"/>
      <c r="I23" s="121" t="s">
        <v>25</v>
      </c>
      <c r="J23" s="122" t="str">
        <f>IF('Rekapitulace stavby'!AN19="","",'Rekapitulace stavby'!AN19)</f>
        <v/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08" t="str">
        <f>IF('Rekapitulace stavby'!E20="","",'Rekapitulace stavby'!E20)</f>
        <v xml:space="preserve"> </v>
      </c>
      <c r="F24" s="30"/>
      <c r="G24" s="30"/>
      <c r="H24" s="30"/>
      <c r="I24" s="121" t="s">
        <v>28</v>
      </c>
      <c r="J24" s="122" t="str">
        <f>IF('Rekapitulace stavby'!AN20="","",'Rekapitulace stavby'!AN20)</f>
        <v/>
      </c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120"/>
      <c r="J25" s="120"/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19" t="s">
        <v>35</v>
      </c>
      <c r="E26" s="30"/>
      <c r="F26" s="30"/>
      <c r="G26" s="30"/>
      <c r="H26" s="30"/>
      <c r="I26" s="120"/>
      <c r="J26" s="120"/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24"/>
      <c r="B27" s="125"/>
      <c r="C27" s="124"/>
      <c r="D27" s="124"/>
      <c r="E27" s="295" t="s">
        <v>1</v>
      </c>
      <c r="F27" s="295"/>
      <c r="G27" s="295"/>
      <c r="H27" s="295"/>
      <c r="I27" s="126"/>
      <c r="J27" s="126"/>
      <c r="K27" s="124"/>
      <c r="L27" s="124"/>
      <c r="M27" s="127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120"/>
      <c r="J28" s="120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28"/>
      <c r="E29" s="128"/>
      <c r="F29" s="128"/>
      <c r="G29" s="128"/>
      <c r="H29" s="128"/>
      <c r="I29" s="129"/>
      <c r="J29" s="129"/>
      <c r="K29" s="128"/>
      <c r="L29" s="128"/>
      <c r="M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2.75">
      <c r="A30" s="30"/>
      <c r="B30" s="35"/>
      <c r="C30" s="30"/>
      <c r="D30" s="30"/>
      <c r="E30" s="119" t="s">
        <v>183</v>
      </c>
      <c r="F30" s="30"/>
      <c r="G30" s="30"/>
      <c r="H30" s="30"/>
      <c r="I30" s="120"/>
      <c r="J30" s="120"/>
      <c r="K30" s="130">
        <f>I96</f>
        <v>0</v>
      </c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2.75">
      <c r="A31" s="30"/>
      <c r="B31" s="35"/>
      <c r="C31" s="30"/>
      <c r="D31" s="30"/>
      <c r="E31" s="119" t="s">
        <v>184</v>
      </c>
      <c r="F31" s="30"/>
      <c r="G31" s="30"/>
      <c r="H31" s="30"/>
      <c r="I31" s="120"/>
      <c r="J31" s="120"/>
      <c r="K31" s="130">
        <f>J96</f>
        <v>0</v>
      </c>
      <c r="L31" s="30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5"/>
      <c r="C32" s="30"/>
      <c r="D32" s="131" t="s">
        <v>36</v>
      </c>
      <c r="E32" s="30"/>
      <c r="F32" s="30"/>
      <c r="G32" s="30"/>
      <c r="H32" s="30"/>
      <c r="I32" s="120"/>
      <c r="J32" s="120"/>
      <c r="K32" s="132">
        <f>ROUND(K119, 2)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5"/>
      <c r="C33" s="30"/>
      <c r="D33" s="128"/>
      <c r="E33" s="128"/>
      <c r="F33" s="128"/>
      <c r="G33" s="128"/>
      <c r="H33" s="128"/>
      <c r="I33" s="129"/>
      <c r="J33" s="129"/>
      <c r="K33" s="128"/>
      <c r="L33" s="128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30"/>
      <c r="F34" s="133" t="s">
        <v>38</v>
      </c>
      <c r="G34" s="30"/>
      <c r="H34" s="30"/>
      <c r="I34" s="134" t="s">
        <v>37</v>
      </c>
      <c r="J34" s="120"/>
      <c r="K34" s="133" t="s">
        <v>39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5"/>
      <c r="C35" s="30"/>
      <c r="D35" s="135" t="s">
        <v>40</v>
      </c>
      <c r="E35" s="119" t="s">
        <v>41</v>
      </c>
      <c r="F35" s="130">
        <f>ROUND((SUM(BE119:BE140)),  2)</f>
        <v>0</v>
      </c>
      <c r="G35" s="30"/>
      <c r="H35" s="30"/>
      <c r="I35" s="136">
        <v>0.21</v>
      </c>
      <c r="J35" s="120"/>
      <c r="K35" s="130">
        <f>ROUND(((SUM(BE119:BE140))*I35),  2)</f>
        <v>0</v>
      </c>
      <c r="L35" s="30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119" t="s">
        <v>42</v>
      </c>
      <c r="F36" s="130">
        <f>ROUND((SUM(BF119:BF140)),  2)</f>
        <v>0</v>
      </c>
      <c r="G36" s="30"/>
      <c r="H36" s="30"/>
      <c r="I36" s="136">
        <v>0.15</v>
      </c>
      <c r="J36" s="120"/>
      <c r="K36" s="130">
        <f>ROUND(((SUM(BF119:BF140))*I36),  2)</f>
        <v>0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19" t="s">
        <v>43</v>
      </c>
      <c r="F37" s="130">
        <f>ROUND((SUM(BG119:BG140)),  2)</f>
        <v>0</v>
      </c>
      <c r="G37" s="30"/>
      <c r="H37" s="30"/>
      <c r="I37" s="136">
        <v>0.21</v>
      </c>
      <c r="J37" s="120"/>
      <c r="K37" s="130">
        <f>0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19" t="s">
        <v>44</v>
      </c>
      <c r="F38" s="130">
        <f>ROUND((SUM(BH119:BH140)),  2)</f>
        <v>0</v>
      </c>
      <c r="G38" s="30"/>
      <c r="H38" s="30"/>
      <c r="I38" s="136">
        <v>0.15</v>
      </c>
      <c r="J38" s="120"/>
      <c r="K38" s="130">
        <f>0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9" t="s">
        <v>45</v>
      </c>
      <c r="F39" s="130">
        <f>ROUND((SUM(BI119:BI140)),  2)</f>
        <v>0</v>
      </c>
      <c r="G39" s="30"/>
      <c r="H39" s="30"/>
      <c r="I39" s="136">
        <v>0</v>
      </c>
      <c r="J39" s="120"/>
      <c r="K39" s="130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5"/>
      <c r="C40" s="30"/>
      <c r="D40" s="30"/>
      <c r="E40" s="30"/>
      <c r="F40" s="30"/>
      <c r="G40" s="30"/>
      <c r="H40" s="30"/>
      <c r="I40" s="120"/>
      <c r="J40" s="120"/>
      <c r="K40" s="30"/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5"/>
      <c r="C41" s="137"/>
      <c r="D41" s="138" t="s">
        <v>46</v>
      </c>
      <c r="E41" s="139"/>
      <c r="F41" s="139"/>
      <c r="G41" s="140" t="s">
        <v>47</v>
      </c>
      <c r="H41" s="141" t="s">
        <v>48</v>
      </c>
      <c r="I41" s="142"/>
      <c r="J41" s="142"/>
      <c r="K41" s="143">
        <f>SUM(K32:K39)</f>
        <v>0</v>
      </c>
      <c r="L41" s="144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5"/>
      <c r="C42" s="30"/>
      <c r="D42" s="30"/>
      <c r="E42" s="30"/>
      <c r="F42" s="30"/>
      <c r="G42" s="30"/>
      <c r="H42" s="30"/>
      <c r="I42" s="120"/>
      <c r="J42" s="120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7"/>
      <c r="I43" s="113"/>
      <c r="J43" s="113"/>
      <c r="M43" s="17"/>
    </row>
    <row r="44" spans="1:31" s="1" customFormat="1" ht="14.45" customHeight="1">
      <c r="B44" s="17"/>
      <c r="I44" s="113"/>
      <c r="J44" s="113"/>
      <c r="M44" s="17"/>
    </row>
    <row r="45" spans="1:31" s="1" customFormat="1" ht="14.45" customHeight="1">
      <c r="B45" s="17"/>
      <c r="I45" s="113"/>
      <c r="J45" s="113"/>
      <c r="M45" s="17"/>
    </row>
    <row r="46" spans="1:31" s="1" customFormat="1" ht="14.45" customHeight="1">
      <c r="B46" s="17"/>
      <c r="I46" s="113"/>
      <c r="J46" s="113"/>
      <c r="M46" s="17"/>
    </row>
    <row r="47" spans="1:31" s="1" customFormat="1" ht="14.45" customHeight="1">
      <c r="B47" s="17"/>
      <c r="I47" s="113"/>
      <c r="J47" s="113"/>
      <c r="M47" s="17"/>
    </row>
    <row r="48" spans="1:31" s="1" customFormat="1" ht="14.45" customHeight="1">
      <c r="B48" s="17"/>
      <c r="I48" s="113"/>
      <c r="J48" s="113"/>
      <c r="M48" s="17"/>
    </row>
    <row r="49" spans="1:31" s="1" customFormat="1" ht="14.45" customHeight="1">
      <c r="B49" s="17"/>
      <c r="I49" s="113"/>
      <c r="J49" s="113"/>
      <c r="M49" s="17"/>
    </row>
    <row r="50" spans="1:31" s="2" customFormat="1" ht="14.45" customHeight="1">
      <c r="B50" s="47"/>
      <c r="D50" s="145" t="s">
        <v>49</v>
      </c>
      <c r="E50" s="146"/>
      <c r="F50" s="146"/>
      <c r="G50" s="145" t="s">
        <v>50</v>
      </c>
      <c r="H50" s="146"/>
      <c r="I50" s="147"/>
      <c r="J50" s="147"/>
      <c r="K50" s="146"/>
      <c r="L50" s="146"/>
      <c r="M50" s="47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0"/>
      <c r="B61" s="35"/>
      <c r="C61" s="30"/>
      <c r="D61" s="148" t="s">
        <v>51</v>
      </c>
      <c r="E61" s="149"/>
      <c r="F61" s="150" t="s">
        <v>52</v>
      </c>
      <c r="G61" s="148" t="s">
        <v>51</v>
      </c>
      <c r="H61" s="149"/>
      <c r="I61" s="151"/>
      <c r="J61" s="152" t="s">
        <v>52</v>
      </c>
      <c r="K61" s="149"/>
      <c r="L61" s="149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0"/>
      <c r="B65" s="35"/>
      <c r="C65" s="30"/>
      <c r="D65" s="145" t="s">
        <v>53</v>
      </c>
      <c r="E65" s="153"/>
      <c r="F65" s="153"/>
      <c r="G65" s="145" t="s">
        <v>54</v>
      </c>
      <c r="H65" s="153"/>
      <c r="I65" s="154"/>
      <c r="J65" s="154"/>
      <c r="K65" s="153"/>
      <c r="L65" s="153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0"/>
      <c r="B76" s="35"/>
      <c r="C76" s="30"/>
      <c r="D76" s="148" t="s">
        <v>51</v>
      </c>
      <c r="E76" s="149"/>
      <c r="F76" s="150" t="s">
        <v>52</v>
      </c>
      <c r="G76" s="148" t="s">
        <v>51</v>
      </c>
      <c r="H76" s="149"/>
      <c r="I76" s="151"/>
      <c r="J76" s="152" t="s">
        <v>52</v>
      </c>
      <c r="K76" s="149"/>
      <c r="L76" s="149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55"/>
      <c r="C77" s="156"/>
      <c r="D77" s="156"/>
      <c r="E77" s="156"/>
      <c r="F77" s="156"/>
      <c r="G77" s="156"/>
      <c r="H77" s="156"/>
      <c r="I77" s="157"/>
      <c r="J77" s="157"/>
      <c r="K77" s="156"/>
      <c r="L77" s="156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58"/>
      <c r="C81" s="159"/>
      <c r="D81" s="159"/>
      <c r="E81" s="159"/>
      <c r="F81" s="159"/>
      <c r="G81" s="159"/>
      <c r="H81" s="159"/>
      <c r="I81" s="160"/>
      <c r="J81" s="160"/>
      <c r="K81" s="159"/>
      <c r="L81" s="159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0" t="s">
        <v>185</v>
      </c>
      <c r="D82" s="32"/>
      <c r="E82" s="32"/>
      <c r="F82" s="32"/>
      <c r="G82" s="32"/>
      <c r="H82" s="32"/>
      <c r="I82" s="120"/>
      <c r="J82" s="120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20"/>
      <c r="J83" s="120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6" t="s">
        <v>17</v>
      </c>
      <c r="D84" s="32"/>
      <c r="E84" s="32"/>
      <c r="F84" s="32"/>
      <c r="G84" s="32"/>
      <c r="H84" s="32"/>
      <c r="I84" s="120"/>
      <c r="J84" s="120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2"/>
      <c r="D85" s="32"/>
      <c r="E85" s="296" t="str">
        <f>E7</f>
        <v>Údržba, opravy a odstraňování závad u SEE 2020</v>
      </c>
      <c r="F85" s="297"/>
      <c r="G85" s="297"/>
      <c r="H85" s="297"/>
      <c r="I85" s="120"/>
      <c r="J85" s="120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6" t="s">
        <v>181</v>
      </c>
      <c r="D86" s="32"/>
      <c r="E86" s="32"/>
      <c r="F86" s="32"/>
      <c r="G86" s="32"/>
      <c r="H86" s="32"/>
      <c r="I86" s="120"/>
      <c r="J86" s="120"/>
      <c r="K86" s="32"/>
      <c r="L86" s="32"/>
      <c r="M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251" t="str">
        <f>E9</f>
        <v>PS03 - Oprava vypínačů vn 3kV DC</v>
      </c>
      <c r="F87" s="298"/>
      <c r="G87" s="298"/>
      <c r="H87" s="298"/>
      <c r="I87" s="120"/>
      <c r="J87" s="120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120"/>
      <c r="J88" s="120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6" t="s">
        <v>21</v>
      </c>
      <c r="D89" s="32"/>
      <c r="E89" s="32"/>
      <c r="F89" s="24" t="str">
        <f>F12</f>
        <v>OŘ Olomouc</v>
      </c>
      <c r="G89" s="32"/>
      <c r="H89" s="32"/>
      <c r="I89" s="121" t="s">
        <v>23</v>
      </c>
      <c r="J89" s="123">
        <f>IF(J12="","",J12)</f>
        <v>0</v>
      </c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20"/>
      <c r="J90" s="120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6" t="s">
        <v>24</v>
      </c>
      <c r="D91" s="32"/>
      <c r="E91" s="32"/>
      <c r="F91" s="24" t="str">
        <f>E15</f>
        <v>Správa železnic, státní organizace</v>
      </c>
      <c r="G91" s="32"/>
      <c r="H91" s="32"/>
      <c r="I91" s="121" t="s">
        <v>32</v>
      </c>
      <c r="J91" s="161" t="str">
        <f>E21</f>
        <v xml:space="preserve"> 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6" t="s">
        <v>30</v>
      </c>
      <c r="D92" s="32"/>
      <c r="E92" s="32"/>
      <c r="F92" s="24" t="str">
        <f>IF(E18="","",E18)</f>
        <v>Vyplň údaj</v>
      </c>
      <c r="G92" s="32"/>
      <c r="H92" s="32"/>
      <c r="I92" s="121" t="s">
        <v>34</v>
      </c>
      <c r="J92" s="161" t="str">
        <f>E24</f>
        <v xml:space="preserve"> </v>
      </c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120"/>
      <c r="J93" s="120"/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62" t="s">
        <v>186</v>
      </c>
      <c r="D94" s="163"/>
      <c r="E94" s="163"/>
      <c r="F94" s="163"/>
      <c r="G94" s="163"/>
      <c r="H94" s="163"/>
      <c r="I94" s="164" t="s">
        <v>187</v>
      </c>
      <c r="J94" s="164" t="s">
        <v>188</v>
      </c>
      <c r="K94" s="165" t="s">
        <v>189</v>
      </c>
      <c r="L94" s="163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20"/>
      <c r="J95" s="120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66" t="s">
        <v>190</v>
      </c>
      <c r="D96" s="32"/>
      <c r="E96" s="32"/>
      <c r="F96" s="32"/>
      <c r="G96" s="32"/>
      <c r="H96" s="32"/>
      <c r="I96" s="167">
        <f t="shared" ref="I96:J98" si="0">Q119</f>
        <v>0</v>
      </c>
      <c r="J96" s="167">
        <f t="shared" si="0"/>
        <v>0</v>
      </c>
      <c r="K96" s="79">
        <f>K119</f>
        <v>0</v>
      </c>
      <c r="L96" s="32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4" t="s">
        <v>191</v>
      </c>
    </row>
    <row r="97" spans="1:31" s="9" customFormat="1" ht="24.95" customHeight="1">
      <c r="B97" s="168"/>
      <c r="C97" s="169"/>
      <c r="D97" s="170" t="s">
        <v>309</v>
      </c>
      <c r="E97" s="171"/>
      <c r="F97" s="171"/>
      <c r="G97" s="171"/>
      <c r="H97" s="171"/>
      <c r="I97" s="172">
        <f t="shared" si="0"/>
        <v>0</v>
      </c>
      <c r="J97" s="172">
        <f t="shared" si="0"/>
        <v>0</v>
      </c>
      <c r="K97" s="173">
        <f>K120</f>
        <v>0</v>
      </c>
      <c r="L97" s="169"/>
      <c r="M97" s="174"/>
    </row>
    <row r="98" spans="1:31" s="10" customFormat="1" ht="19.899999999999999" customHeight="1">
      <c r="B98" s="175"/>
      <c r="C98" s="102"/>
      <c r="D98" s="176" t="s">
        <v>310</v>
      </c>
      <c r="E98" s="177"/>
      <c r="F98" s="177"/>
      <c r="G98" s="177"/>
      <c r="H98" s="177"/>
      <c r="I98" s="178">
        <f t="shared" si="0"/>
        <v>0</v>
      </c>
      <c r="J98" s="178">
        <f t="shared" si="0"/>
        <v>0</v>
      </c>
      <c r="K98" s="179">
        <f>K121</f>
        <v>0</v>
      </c>
      <c r="L98" s="102"/>
      <c r="M98" s="180"/>
    </row>
    <row r="99" spans="1:31" s="9" customFormat="1" ht="24.95" customHeight="1">
      <c r="B99" s="168"/>
      <c r="C99" s="169"/>
      <c r="D99" s="170" t="s">
        <v>197</v>
      </c>
      <c r="E99" s="171"/>
      <c r="F99" s="171"/>
      <c r="G99" s="171"/>
      <c r="H99" s="171"/>
      <c r="I99" s="172">
        <f>Q134</f>
        <v>0</v>
      </c>
      <c r="J99" s="172">
        <f>R134</f>
        <v>0</v>
      </c>
      <c r="K99" s="173">
        <f>K134</f>
        <v>0</v>
      </c>
      <c r="L99" s="169"/>
      <c r="M99" s="174"/>
    </row>
    <row r="100" spans="1:31" s="2" customFormat="1" ht="21.75" customHeight="1">
      <c r="A100" s="30"/>
      <c r="B100" s="31"/>
      <c r="C100" s="32"/>
      <c r="D100" s="32"/>
      <c r="E100" s="32"/>
      <c r="F100" s="32"/>
      <c r="G100" s="32"/>
      <c r="H100" s="32"/>
      <c r="I100" s="120"/>
      <c r="J100" s="120"/>
      <c r="K100" s="32"/>
      <c r="L100" s="32"/>
      <c r="M100" s="47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31" s="2" customFormat="1" ht="6.95" customHeight="1">
      <c r="A101" s="30"/>
      <c r="B101" s="50"/>
      <c r="C101" s="51"/>
      <c r="D101" s="51"/>
      <c r="E101" s="51"/>
      <c r="F101" s="51"/>
      <c r="G101" s="51"/>
      <c r="H101" s="51"/>
      <c r="I101" s="157"/>
      <c r="J101" s="157"/>
      <c r="K101" s="51"/>
      <c r="L101" s="51"/>
      <c r="M101" s="47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5" spans="1:31" s="2" customFormat="1" ht="6.95" customHeight="1">
      <c r="A105" s="30"/>
      <c r="B105" s="52"/>
      <c r="C105" s="53"/>
      <c r="D105" s="53"/>
      <c r="E105" s="53"/>
      <c r="F105" s="53"/>
      <c r="G105" s="53"/>
      <c r="H105" s="53"/>
      <c r="I105" s="160"/>
      <c r="J105" s="160"/>
      <c r="K105" s="53"/>
      <c r="L105" s="53"/>
      <c r="M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24.95" customHeight="1">
      <c r="A106" s="30"/>
      <c r="B106" s="31"/>
      <c r="C106" s="20" t="s">
        <v>198</v>
      </c>
      <c r="D106" s="32"/>
      <c r="E106" s="32"/>
      <c r="F106" s="32"/>
      <c r="G106" s="32"/>
      <c r="H106" s="32"/>
      <c r="I106" s="120"/>
      <c r="J106" s="120"/>
      <c r="K106" s="32"/>
      <c r="L106" s="32"/>
      <c r="M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6.95" customHeight="1">
      <c r="A107" s="30"/>
      <c r="B107" s="31"/>
      <c r="C107" s="32"/>
      <c r="D107" s="32"/>
      <c r="E107" s="32"/>
      <c r="F107" s="32"/>
      <c r="G107" s="32"/>
      <c r="H107" s="32"/>
      <c r="I107" s="120"/>
      <c r="J107" s="120"/>
      <c r="K107" s="32"/>
      <c r="L107" s="32"/>
      <c r="M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6" t="s">
        <v>17</v>
      </c>
      <c r="D108" s="32"/>
      <c r="E108" s="32"/>
      <c r="F108" s="32"/>
      <c r="G108" s="32"/>
      <c r="H108" s="32"/>
      <c r="I108" s="120"/>
      <c r="J108" s="120"/>
      <c r="K108" s="32"/>
      <c r="L108" s="32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2"/>
      <c r="D109" s="32"/>
      <c r="E109" s="296" t="str">
        <f>E7</f>
        <v>Údržba, opravy a odstraňování závad u SEE 2020</v>
      </c>
      <c r="F109" s="297"/>
      <c r="G109" s="297"/>
      <c r="H109" s="297"/>
      <c r="I109" s="120"/>
      <c r="J109" s="120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>
      <c r="A110" s="30"/>
      <c r="B110" s="31"/>
      <c r="C110" s="26" t="s">
        <v>181</v>
      </c>
      <c r="D110" s="32"/>
      <c r="E110" s="32"/>
      <c r="F110" s="32"/>
      <c r="G110" s="32"/>
      <c r="H110" s="32"/>
      <c r="I110" s="120"/>
      <c r="J110" s="120"/>
      <c r="K110" s="32"/>
      <c r="L110" s="32"/>
      <c r="M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6.5" customHeight="1">
      <c r="A111" s="30"/>
      <c r="B111" s="31"/>
      <c r="C111" s="32"/>
      <c r="D111" s="32"/>
      <c r="E111" s="251" t="str">
        <f>E9</f>
        <v>PS03 - Oprava vypínačů vn 3kV DC</v>
      </c>
      <c r="F111" s="298"/>
      <c r="G111" s="298"/>
      <c r="H111" s="298"/>
      <c r="I111" s="120"/>
      <c r="J111" s="120"/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2"/>
      <c r="D112" s="32"/>
      <c r="E112" s="32"/>
      <c r="F112" s="32"/>
      <c r="G112" s="32"/>
      <c r="H112" s="32"/>
      <c r="I112" s="120"/>
      <c r="J112" s="120"/>
      <c r="K112" s="32"/>
      <c r="L112" s="32"/>
      <c r="M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>
      <c r="A113" s="30"/>
      <c r="B113" s="31"/>
      <c r="C113" s="26" t="s">
        <v>21</v>
      </c>
      <c r="D113" s="32"/>
      <c r="E113" s="32"/>
      <c r="F113" s="24" t="str">
        <f>F12</f>
        <v>OŘ Olomouc</v>
      </c>
      <c r="G113" s="32"/>
      <c r="H113" s="32"/>
      <c r="I113" s="121" t="s">
        <v>23</v>
      </c>
      <c r="J113" s="123">
        <f>IF(J12="","",J12)</f>
        <v>0</v>
      </c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2"/>
      <c r="D114" s="32"/>
      <c r="E114" s="32"/>
      <c r="F114" s="32"/>
      <c r="G114" s="32"/>
      <c r="H114" s="32"/>
      <c r="I114" s="120"/>
      <c r="J114" s="120"/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5.2" customHeight="1">
      <c r="A115" s="30"/>
      <c r="B115" s="31"/>
      <c r="C115" s="26" t="s">
        <v>24</v>
      </c>
      <c r="D115" s="32"/>
      <c r="E115" s="32"/>
      <c r="F115" s="24" t="str">
        <f>E15</f>
        <v>Správa železnic, státní organizace</v>
      </c>
      <c r="G115" s="32"/>
      <c r="H115" s="32"/>
      <c r="I115" s="121" t="s">
        <v>32</v>
      </c>
      <c r="J115" s="161" t="str">
        <f>E21</f>
        <v xml:space="preserve"> </v>
      </c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5.2" customHeight="1">
      <c r="A116" s="30"/>
      <c r="B116" s="31"/>
      <c r="C116" s="26" t="s">
        <v>30</v>
      </c>
      <c r="D116" s="32"/>
      <c r="E116" s="32"/>
      <c r="F116" s="24" t="str">
        <f>IF(E18="","",E18)</f>
        <v>Vyplň údaj</v>
      </c>
      <c r="G116" s="32"/>
      <c r="H116" s="32"/>
      <c r="I116" s="121" t="s">
        <v>34</v>
      </c>
      <c r="J116" s="161" t="str">
        <f>E24</f>
        <v xml:space="preserve"> </v>
      </c>
      <c r="K116" s="32"/>
      <c r="L116" s="32"/>
      <c r="M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0.35" customHeight="1">
      <c r="A117" s="30"/>
      <c r="B117" s="31"/>
      <c r="C117" s="32"/>
      <c r="D117" s="32"/>
      <c r="E117" s="32"/>
      <c r="F117" s="32"/>
      <c r="G117" s="32"/>
      <c r="H117" s="32"/>
      <c r="I117" s="120"/>
      <c r="J117" s="120"/>
      <c r="K117" s="32"/>
      <c r="L117" s="32"/>
      <c r="M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11" customFormat="1" ht="29.25" customHeight="1">
      <c r="A118" s="181"/>
      <c r="B118" s="182"/>
      <c r="C118" s="183" t="s">
        <v>199</v>
      </c>
      <c r="D118" s="184" t="s">
        <v>61</v>
      </c>
      <c r="E118" s="184" t="s">
        <v>57</v>
      </c>
      <c r="F118" s="184" t="s">
        <v>58</v>
      </c>
      <c r="G118" s="184" t="s">
        <v>200</v>
      </c>
      <c r="H118" s="184" t="s">
        <v>201</v>
      </c>
      <c r="I118" s="185" t="s">
        <v>202</v>
      </c>
      <c r="J118" s="185" t="s">
        <v>203</v>
      </c>
      <c r="K118" s="184" t="s">
        <v>189</v>
      </c>
      <c r="L118" s="186" t="s">
        <v>204</v>
      </c>
      <c r="M118" s="187"/>
      <c r="N118" s="70" t="s">
        <v>1</v>
      </c>
      <c r="O118" s="71" t="s">
        <v>40</v>
      </c>
      <c r="P118" s="71" t="s">
        <v>205</v>
      </c>
      <c r="Q118" s="71" t="s">
        <v>206</v>
      </c>
      <c r="R118" s="71" t="s">
        <v>207</v>
      </c>
      <c r="S118" s="71" t="s">
        <v>208</v>
      </c>
      <c r="T118" s="71" t="s">
        <v>209</v>
      </c>
      <c r="U118" s="71" t="s">
        <v>210</v>
      </c>
      <c r="V118" s="71" t="s">
        <v>211</v>
      </c>
      <c r="W118" s="71" t="s">
        <v>212</v>
      </c>
      <c r="X118" s="71" t="s">
        <v>213</v>
      </c>
      <c r="Y118" s="72" t="s">
        <v>214</v>
      </c>
      <c r="Z118" s="181"/>
      <c r="AA118" s="181"/>
      <c r="AB118" s="181"/>
      <c r="AC118" s="181"/>
      <c r="AD118" s="181"/>
      <c r="AE118" s="181"/>
    </row>
    <row r="119" spans="1:65" s="2" customFormat="1" ht="22.9" customHeight="1">
      <c r="A119" s="30"/>
      <c r="B119" s="31"/>
      <c r="C119" s="77" t="s">
        <v>215</v>
      </c>
      <c r="D119" s="32"/>
      <c r="E119" s="32"/>
      <c r="F119" s="32"/>
      <c r="G119" s="32"/>
      <c r="H119" s="32"/>
      <c r="I119" s="120"/>
      <c r="J119" s="120"/>
      <c r="K119" s="188">
        <f>BK119</f>
        <v>0</v>
      </c>
      <c r="L119" s="32"/>
      <c r="M119" s="35"/>
      <c r="N119" s="73"/>
      <c r="O119" s="189"/>
      <c r="P119" s="74"/>
      <c r="Q119" s="190">
        <f>Q120+Q134</f>
        <v>0</v>
      </c>
      <c r="R119" s="190">
        <f>R120+R134</f>
        <v>0</v>
      </c>
      <c r="S119" s="74"/>
      <c r="T119" s="191">
        <f>T120+T134</f>
        <v>0</v>
      </c>
      <c r="U119" s="74"/>
      <c r="V119" s="191">
        <f>V120+V134</f>
        <v>0</v>
      </c>
      <c r="W119" s="74"/>
      <c r="X119" s="191">
        <f>X120+X134</f>
        <v>0</v>
      </c>
      <c r="Y119" s="75"/>
      <c r="Z119" s="30"/>
      <c r="AA119" s="30"/>
      <c r="AB119" s="30"/>
      <c r="AC119" s="30"/>
      <c r="AD119" s="30"/>
      <c r="AE119" s="30"/>
      <c r="AT119" s="14" t="s">
        <v>77</v>
      </c>
      <c r="AU119" s="14" t="s">
        <v>191</v>
      </c>
      <c r="BK119" s="192">
        <f>BK120+BK134</f>
        <v>0</v>
      </c>
    </row>
    <row r="120" spans="1:65" s="12" customFormat="1" ht="25.9" customHeight="1">
      <c r="B120" s="193"/>
      <c r="C120" s="194"/>
      <c r="D120" s="195" t="s">
        <v>77</v>
      </c>
      <c r="E120" s="196" t="s">
        <v>311</v>
      </c>
      <c r="F120" s="196" t="s">
        <v>312</v>
      </c>
      <c r="G120" s="194"/>
      <c r="H120" s="194"/>
      <c r="I120" s="197"/>
      <c r="J120" s="197"/>
      <c r="K120" s="198">
        <f>BK120</f>
        <v>0</v>
      </c>
      <c r="L120" s="194"/>
      <c r="M120" s="199"/>
      <c r="N120" s="200"/>
      <c r="O120" s="201"/>
      <c r="P120" s="201"/>
      <c r="Q120" s="202">
        <f>Q121</f>
        <v>0</v>
      </c>
      <c r="R120" s="202">
        <f>R121</f>
        <v>0</v>
      </c>
      <c r="S120" s="201"/>
      <c r="T120" s="203">
        <f>T121</f>
        <v>0</v>
      </c>
      <c r="U120" s="201"/>
      <c r="V120" s="203">
        <f>V121</f>
        <v>0</v>
      </c>
      <c r="W120" s="201"/>
      <c r="X120" s="203">
        <f>X121</f>
        <v>0</v>
      </c>
      <c r="Y120" s="204"/>
      <c r="AR120" s="205" t="s">
        <v>224</v>
      </c>
      <c r="AT120" s="206" t="s">
        <v>77</v>
      </c>
      <c r="AU120" s="206" t="s">
        <v>78</v>
      </c>
      <c r="AY120" s="205" t="s">
        <v>218</v>
      </c>
      <c r="BK120" s="207">
        <f>BK121</f>
        <v>0</v>
      </c>
    </row>
    <row r="121" spans="1:65" s="12" customFormat="1" ht="22.9" customHeight="1">
      <c r="B121" s="193"/>
      <c r="C121" s="194"/>
      <c r="D121" s="195" t="s">
        <v>77</v>
      </c>
      <c r="E121" s="237" t="s">
        <v>313</v>
      </c>
      <c r="F121" s="237" t="s">
        <v>314</v>
      </c>
      <c r="G121" s="194"/>
      <c r="H121" s="194"/>
      <c r="I121" s="197"/>
      <c r="J121" s="197"/>
      <c r="K121" s="238">
        <f>BK121</f>
        <v>0</v>
      </c>
      <c r="L121" s="194"/>
      <c r="M121" s="199"/>
      <c r="N121" s="200"/>
      <c r="O121" s="201"/>
      <c r="P121" s="201"/>
      <c r="Q121" s="202">
        <f>SUM(Q122:Q133)</f>
        <v>0</v>
      </c>
      <c r="R121" s="202">
        <f>SUM(R122:R133)</f>
        <v>0</v>
      </c>
      <c r="S121" s="201"/>
      <c r="T121" s="203">
        <f>SUM(T122:T133)</f>
        <v>0</v>
      </c>
      <c r="U121" s="201"/>
      <c r="V121" s="203">
        <f>SUM(V122:V133)</f>
        <v>0</v>
      </c>
      <c r="W121" s="201"/>
      <c r="X121" s="203">
        <f>SUM(X122:X133)</f>
        <v>0</v>
      </c>
      <c r="Y121" s="204"/>
      <c r="AR121" s="205" t="s">
        <v>224</v>
      </c>
      <c r="AT121" s="206" t="s">
        <v>77</v>
      </c>
      <c r="AU121" s="206" t="s">
        <v>86</v>
      </c>
      <c r="AY121" s="205" t="s">
        <v>218</v>
      </c>
      <c r="BK121" s="207">
        <f>SUM(BK122:BK133)</f>
        <v>0</v>
      </c>
    </row>
    <row r="122" spans="1:65" s="2" customFormat="1" ht="21.75" customHeight="1">
      <c r="A122" s="30"/>
      <c r="B122" s="31"/>
      <c r="C122" s="208" t="s">
        <v>246</v>
      </c>
      <c r="D122" s="208" t="s">
        <v>219</v>
      </c>
      <c r="E122" s="209" t="s">
        <v>315</v>
      </c>
      <c r="F122" s="210" t="s">
        <v>316</v>
      </c>
      <c r="G122" s="211" t="s">
        <v>222</v>
      </c>
      <c r="H122" s="212">
        <v>2</v>
      </c>
      <c r="I122" s="213"/>
      <c r="J122" s="213"/>
      <c r="K122" s="214">
        <f>ROUND(P122*H122,2)</f>
        <v>0</v>
      </c>
      <c r="L122" s="210" t="s">
        <v>223</v>
      </c>
      <c r="M122" s="35"/>
      <c r="N122" s="215" t="s">
        <v>1</v>
      </c>
      <c r="O122" s="216" t="s">
        <v>41</v>
      </c>
      <c r="P122" s="217">
        <f>I122+J122</f>
        <v>0</v>
      </c>
      <c r="Q122" s="217">
        <f>ROUND(I122*H122,2)</f>
        <v>0</v>
      </c>
      <c r="R122" s="217">
        <f>ROUND(J122*H122,2)</f>
        <v>0</v>
      </c>
      <c r="S122" s="66"/>
      <c r="T122" s="218">
        <f>S122*H122</f>
        <v>0</v>
      </c>
      <c r="U122" s="218">
        <v>0</v>
      </c>
      <c r="V122" s="218">
        <f>U122*H122</f>
        <v>0</v>
      </c>
      <c r="W122" s="218">
        <v>0</v>
      </c>
      <c r="X122" s="218">
        <f>W122*H122</f>
        <v>0</v>
      </c>
      <c r="Y122" s="219" t="s">
        <v>1</v>
      </c>
      <c r="Z122" s="30"/>
      <c r="AA122" s="30"/>
      <c r="AB122" s="30"/>
      <c r="AC122" s="30"/>
      <c r="AD122" s="30"/>
      <c r="AE122" s="30"/>
      <c r="AR122" s="220" t="s">
        <v>281</v>
      </c>
      <c r="AT122" s="220" t="s">
        <v>219</v>
      </c>
      <c r="AU122" s="220" t="s">
        <v>88</v>
      </c>
      <c r="AY122" s="14" t="s">
        <v>218</v>
      </c>
      <c r="BE122" s="221">
        <f>IF(O122="základní",K122,0)</f>
        <v>0</v>
      </c>
      <c r="BF122" s="221">
        <f>IF(O122="snížená",K122,0)</f>
        <v>0</v>
      </c>
      <c r="BG122" s="221">
        <f>IF(O122="zákl. přenesená",K122,0)</f>
        <v>0</v>
      </c>
      <c r="BH122" s="221">
        <f>IF(O122="sníž. přenesená",K122,0)</f>
        <v>0</v>
      </c>
      <c r="BI122" s="221">
        <f>IF(O122="nulová",K122,0)</f>
        <v>0</v>
      </c>
      <c r="BJ122" s="14" t="s">
        <v>86</v>
      </c>
      <c r="BK122" s="221">
        <f>ROUND(P122*H122,2)</f>
        <v>0</v>
      </c>
      <c r="BL122" s="14" t="s">
        <v>281</v>
      </c>
      <c r="BM122" s="220" t="s">
        <v>317</v>
      </c>
    </row>
    <row r="123" spans="1:65" s="2" customFormat="1" ht="19.5">
      <c r="A123" s="30"/>
      <c r="B123" s="31"/>
      <c r="C123" s="32"/>
      <c r="D123" s="222" t="s">
        <v>226</v>
      </c>
      <c r="E123" s="32"/>
      <c r="F123" s="223" t="s">
        <v>316</v>
      </c>
      <c r="G123" s="32"/>
      <c r="H123" s="32"/>
      <c r="I123" s="120"/>
      <c r="J123" s="120"/>
      <c r="K123" s="32"/>
      <c r="L123" s="32"/>
      <c r="M123" s="35"/>
      <c r="N123" s="224"/>
      <c r="O123" s="225"/>
      <c r="P123" s="66"/>
      <c r="Q123" s="66"/>
      <c r="R123" s="66"/>
      <c r="S123" s="66"/>
      <c r="T123" s="66"/>
      <c r="U123" s="66"/>
      <c r="V123" s="66"/>
      <c r="W123" s="66"/>
      <c r="X123" s="66"/>
      <c r="Y123" s="67"/>
      <c r="Z123" s="30"/>
      <c r="AA123" s="30"/>
      <c r="AB123" s="30"/>
      <c r="AC123" s="30"/>
      <c r="AD123" s="30"/>
      <c r="AE123" s="30"/>
      <c r="AT123" s="14" t="s">
        <v>226</v>
      </c>
      <c r="AU123" s="14" t="s">
        <v>88</v>
      </c>
    </row>
    <row r="124" spans="1:65" s="2" customFormat="1" ht="19.5">
      <c r="A124" s="30"/>
      <c r="B124" s="31"/>
      <c r="C124" s="32"/>
      <c r="D124" s="222" t="s">
        <v>237</v>
      </c>
      <c r="E124" s="32"/>
      <c r="F124" s="236" t="s">
        <v>318</v>
      </c>
      <c r="G124" s="32"/>
      <c r="H124" s="32"/>
      <c r="I124" s="120"/>
      <c r="J124" s="120"/>
      <c r="K124" s="32"/>
      <c r="L124" s="32"/>
      <c r="M124" s="35"/>
      <c r="N124" s="224"/>
      <c r="O124" s="225"/>
      <c r="P124" s="66"/>
      <c r="Q124" s="66"/>
      <c r="R124" s="66"/>
      <c r="S124" s="66"/>
      <c r="T124" s="66"/>
      <c r="U124" s="66"/>
      <c r="V124" s="66"/>
      <c r="W124" s="66"/>
      <c r="X124" s="66"/>
      <c r="Y124" s="67"/>
      <c r="Z124" s="30"/>
      <c r="AA124" s="30"/>
      <c r="AB124" s="30"/>
      <c r="AC124" s="30"/>
      <c r="AD124" s="30"/>
      <c r="AE124" s="30"/>
      <c r="AT124" s="14" t="s">
        <v>237</v>
      </c>
      <c r="AU124" s="14" t="s">
        <v>88</v>
      </c>
    </row>
    <row r="125" spans="1:65" s="2" customFormat="1" ht="16.5" customHeight="1">
      <c r="A125" s="30"/>
      <c r="B125" s="31"/>
      <c r="C125" s="208" t="s">
        <v>254</v>
      </c>
      <c r="D125" s="208" t="s">
        <v>219</v>
      </c>
      <c r="E125" s="209" t="s">
        <v>319</v>
      </c>
      <c r="F125" s="210" t="s">
        <v>320</v>
      </c>
      <c r="G125" s="211" t="s">
        <v>222</v>
      </c>
      <c r="H125" s="212">
        <v>2</v>
      </c>
      <c r="I125" s="213"/>
      <c r="J125" s="213"/>
      <c r="K125" s="214">
        <f>ROUND(P125*H125,2)</f>
        <v>0</v>
      </c>
      <c r="L125" s="210" t="s">
        <v>1</v>
      </c>
      <c r="M125" s="35"/>
      <c r="N125" s="215" t="s">
        <v>1</v>
      </c>
      <c r="O125" s="216" t="s">
        <v>41</v>
      </c>
      <c r="P125" s="217">
        <f>I125+J125</f>
        <v>0</v>
      </c>
      <c r="Q125" s="217">
        <f>ROUND(I125*H125,2)</f>
        <v>0</v>
      </c>
      <c r="R125" s="217">
        <f>ROUND(J125*H125,2)</f>
        <v>0</v>
      </c>
      <c r="S125" s="66"/>
      <c r="T125" s="218">
        <f>S125*H125</f>
        <v>0</v>
      </c>
      <c r="U125" s="218">
        <v>0</v>
      </c>
      <c r="V125" s="218">
        <f>U125*H125</f>
        <v>0</v>
      </c>
      <c r="W125" s="218">
        <v>0</v>
      </c>
      <c r="X125" s="218">
        <f>W125*H125</f>
        <v>0</v>
      </c>
      <c r="Y125" s="219" t="s">
        <v>1</v>
      </c>
      <c r="Z125" s="30"/>
      <c r="AA125" s="30"/>
      <c r="AB125" s="30"/>
      <c r="AC125" s="30"/>
      <c r="AD125" s="30"/>
      <c r="AE125" s="30"/>
      <c r="AR125" s="220" t="s">
        <v>281</v>
      </c>
      <c r="AT125" s="220" t="s">
        <v>219</v>
      </c>
      <c r="AU125" s="220" t="s">
        <v>88</v>
      </c>
      <c r="AY125" s="14" t="s">
        <v>218</v>
      </c>
      <c r="BE125" s="221">
        <f>IF(O125="základní",K125,0)</f>
        <v>0</v>
      </c>
      <c r="BF125" s="221">
        <f>IF(O125="snížená",K125,0)</f>
        <v>0</v>
      </c>
      <c r="BG125" s="221">
        <f>IF(O125="zákl. přenesená",K125,0)</f>
        <v>0</v>
      </c>
      <c r="BH125" s="221">
        <f>IF(O125="sníž. přenesená",K125,0)</f>
        <v>0</v>
      </c>
      <c r="BI125" s="221">
        <f>IF(O125="nulová",K125,0)</f>
        <v>0</v>
      </c>
      <c r="BJ125" s="14" t="s">
        <v>86</v>
      </c>
      <c r="BK125" s="221">
        <f>ROUND(P125*H125,2)</f>
        <v>0</v>
      </c>
      <c r="BL125" s="14" t="s">
        <v>281</v>
      </c>
      <c r="BM125" s="220" t="s">
        <v>321</v>
      </c>
    </row>
    <row r="126" spans="1:65" s="2" customFormat="1" ht="19.5">
      <c r="A126" s="30"/>
      <c r="B126" s="31"/>
      <c r="C126" s="32"/>
      <c r="D126" s="222" t="s">
        <v>226</v>
      </c>
      <c r="E126" s="32"/>
      <c r="F126" s="223" t="s">
        <v>322</v>
      </c>
      <c r="G126" s="32"/>
      <c r="H126" s="32"/>
      <c r="I126" s="120"/>
      <c r="J126" s="120"/>
      <c r="K126" s="32"/>
      <c r="L126" s="32"/>
      <c r="M126" s="35"/>
      <c r="N126" s="224"/>
      <c r="O126" s="225"/>
      <c r="P126" s="66"/>
      <c r="Q126" s="66"/>
      <c r="R126" s="66"/>
      <c r="S126" s="66"/>
      <c r="T126" s="66"/>
      <c r="U126" s="66"/>
      <c r="V126" s="66"/>
      <c r="W126" s="66"/>
      <c r="X126" s="66"/>
      <c r="Y126" s="67"/>
      <c r="Z126" s="30"/>
      <c r="AA126" s="30"/>
      <c r="AB126" s="30"/>
      <c r="AC126" s="30"/>
      <c r="AD126" s="30"/>
      <c r="AE126" s="30"/>
      <c r="AT126" s="14" t="s">
        <v>226</v>
      </c>
      <c r="AU126" s="14" t="s">
        <v>88</v>
      </c>
    </row>
    <row r="127" spans="1:65" s="2" customFormat="1" ht="19.5">
      <c r="A127" s="30"/>
      <c r="B127" s="31"/>
      <c r="C127" s="32"/>
      <c r="D127" s="222" t="s">
        <v>237</v>
      </c>
      <c r="E127" s="32"/>
      <c r="F127" s="236" t="s">
        <v>323</v>
      </c>
      <c r="G127" s="32"/>
      <c r="H127" s="32"/>
      <c r="I127" s="120"/>
      <c r="J127" s="120"/>
      <c r="K127" s="32"/>
      <c r="L127" s="32"/>
      <c r="M127" s="35"/>
      <c r="N127" s="224"/>
      <c r="O127" s="225"/>
      <c r="P127" s="66"/>
      <c r="Q127" s="66"/>
      <c r="R127" s="66"/>
      <c r="S127" s="66"/>
      <c r="T127" s="66"/>
      <c r="U127" s="66"/>
      <c r="V127" s="66"/>
      <c r="W127" s="66"/>
      <c r="X127" s="66"/>
      <c r="Y127" s="67"/>
      <c r="Z127" s="30"/>
      <c r="AA127" s="30"/>
      <c r="AB127" s="30"/>
      <c r="AC127" s="30"/>
      <c r="AD127" s="30"/>
      <c r="AE127" s="30"/>
      <c r="AT127" s="14" t="s">
        <v>237</v>
      </c>
      <c r="AU127" s="14" t="s">
        <v>88</v>
      </c>
    </row>
    <row r="128" spans="1:65" s="2" customFormat="1" ht="33" customHeight="1">
      <c r="A128" s="30"/>
      <c r="B128" s="31"/>
      <c r="C128" s="208" t="s">
        <v>257</v>
      </c>
      <c r="D128" s="208" t="s">
        <v>219</v>
      </c>
      <c r="E128" s="209" t="s">
        <v>324</v>
      </c>
      <c r="F128" s="210" t="s">
        <v>290</v>
      </c>
      <c r="G128" s="211" t="s">
        <v>222</v>
      </c>
      <c r="H128" s="212">
        <v>1</v>
      </c>
      <c r="I128" s="213"/>
      <c r="J128" s="213"/>
      <c r="K128" s="214">
        <f>ROUND(P128*H128,2)</f>
        <v>0</v>
      </c>
      <c r="L128" s="210" t="s">
        <v>223</v>
      </c>
      <c r="M128" s="35"/>
      <c r="N128" s="215" t="s">
        <v>1</v>
      </c>
      <c r="O128" s="216" t="s">
        <v>41</v>
      </c>
      <c r="P128" s="217">
        <f>I128+J128</f>
        <v>0</v>
      </c>
      <c r="Q128" s="217">
        <f>ROUND(I128*H128,2)</f>
        <v>0</v>
      </c>
      <c r="R128" s="217">
        <f>ROUND(J128*H128,2)</f>
        <v>0</v>
      </c>
      <c r="S128" s="66"/>
      <c r="T128" s="218">
        <f>S128*H128</f>
        <v>0</v>
      </c>
      <c r="U128" s="218">
        <v>0</v>
      </c>
      <c r="V128" s="218">
        <f>U128*H128</f>
        <v>0</v>
      </c>
      <c r="W128" s="218">
        <v>0</v>
      </c>
      <c r="X128" s="218">
        <f>W128*H128</f>
        <v>0</v>
      </c>
      <c r="Y128" s="219" t="s">
        <v>1</v>
      </c>
      <c r="Z128" s="30"/>
      <c r="AA128" s="30"/>
      <c r="AB128" s="30"/>
      <c r="AC128" s="30"/>
      <c r="AD128" s="30"/>
      <c r="AE128" s="30"/>
      <c r="AR128" s="220" t="s">
        <v>281</v>
      </c>
      <c r="AT128" s="220" t="s">
        <v>219</v>
      </c>
      <c r="AU128" s="220" t="s">
        <v>88</v>
      </c>
      <c r="AY128" s="14" t="s">
        <v>218</v>
      </c>
      <c r="BE128" s="221">
        <f>IF(O128="základní",K128,0)</f>
        <v>0</v>
      </c>
      <c r="BF128" s="221">
        <f>IF(O128="snížená",K128,0)</f>
        <v>0</v>
      </c>
      <c r="BG128" s="221">
        <f>IF(O128="zákl. přenesená",K128,0)</f>
        <v>0</v>
      </c>
      <c r="BH128" s="221">
        <f>IF(O128="sníž. přenesená",K128,0)</f>
        <v>0</v>
      </c>
      <c r="BI128" s="221">
        <f>IF(O128="nulová",K128,0)</f>
        <v>0</v>
      </c>
      <c r="BJ128" s="14" t="s">
        <v>86</v>
      </c>
      <c r="BK128" s="221">
        <f>ROUND(P128*H128,2)</f>
        <v>0</v>
      </c>
      <c r="BL128" s="14" t="s">
        <v>281</v>
      </c>
      <c r="BM128" s="220" t="s">
        <v>325</v>
      </c>
    </row>
    <row r="129" spans="1:65" s="2" customFormat="1" ht="29.25">
      <c r="A129" s="30"/>
      <c r="B129" s="31"/>
      <c r="C129" s="32"/>
      <c r="D129" s="222" t="s">
        <v>226</v>
      </c>
      <c r="E129" s="32"/>
      <c r="F129" s="223" t="s">
        <v>292</v>
      </c>
      <c r="G129" s="32"/>
      <c r="H129" s="32"/>
      <c r="I129" s="120"/>
      <c r="J129" s="120"/>
      <c r="K129" s="32"/>
      <c r="L129" s="32"/>
      <c r="M129" s="35"/>
      <c r="N129" s="224"/>
      <c r="O129" s="225"/>
      <c r="P129" s="66"/>
      <c r="Q129" s="66"/>
      <c r="R129" s="66"/>
      <c r="S129" s="66"/>
      <c r="T129" s="66"/>
      <c r="U129" s="66"/>
      <c r="V129" s="66"/>
      <c r="W129" s="66"/>
      <c r="X129" s="66"/>
      <c r="Y129" s="67"/>
      <c r="Z129" s="30"/>
      <c r="AA129" s="30"/>
      <c r="AB129" s="30"/>
      <c r="AC129" s="30"/>
      <c r="AD129" s="30"/>
      <c r="AE129" s="30"/>
      <c r="AT129" s="14" t="s">
        <v>226</v>
      </c>
      <c r="AU129" s="14" t="s">
        <v>88</v>
      </c>
    </row>
    <row r="130" spans="1:65" s="2" customFormat="1" ht="19.5">
      <c r="A130" s="30"/>
      <c r="B130" s="31"/>
      <c r="C130" s="32"/>
      <c r="D130" s="222" t="s">
        <v>237</v>
      </c>
      <c r="E130" s="32"/>
      <c r="F130" s="236" t="s">
        <v>326</v>
      </c>
      <c r="G130" s="32"/>
      <c r="H130" s="32"/>
      <c r="I130" s="120"/>
      <c r="J130" s="120"/>
      <c r="K130" s="32"/>
      <c r="L130" s="32"/>
      <c r="M130" s="35"/>
      <c r="N130" s="224"/>
      <c r="O130" s="225"/>
      <c r="P130" s="66"/>
      <c r="Q130" s="66"/>
      <c r="R130" s="66"/>
      <c r="S130" s="66"/>
      <c r="T130" s="66"/>
      <c r="U130" s="66"/>
      <c r="V130" s="66"/>
      <c r="W130" s="66"/>
      <c r="X130" s="66"/>
      <c r="Y130" s="67"/>
      <c r="Z130" s="30"/>
      <c r="AA130" s="30"/>
      <c r="AB130" s="30"/>
      <c r="AC130" s="30"/>
      <c r="AD130" s="30"/>
      <c r="AE130" s="30"/>
      <c r="AT130" s="14" t="s">
        <v>237</v>
      </c>
      <c r="AU130" s="14" t="s">
        <v>88</v>
      </c>
    </row>
    <row r="131" spans="1:65" s="2" customFormat="1" ht="33" customHeight="1">
      <c r="A131" s="30"/>
      <c r="B131" s="31"/>
      <c r="C131" s="208" t="s">
        <v>235</v>
      </c>
      <c r="D131" s="208" t="s">
        <v>219</v>
      </c>
      <c r="E131" s="209" t="s">
        <v>327</v>
      </c>
      <c r="F131" s="210" t="s">
        <v>290</v>
      </c>
      <c r="G131" s="211" t="s">
        <v>222</v>
      </c>
      <c r="H131" s="212">
        <v>2</v>
      </c>
      <c r="I131" s="213"/>
      <c r="J131" s="213"/>
      <c r="K131" s="214">
        <f>ROUND(P131*H131,2)</f>
        <v>0</v>
      </c>
      <c r="L131" s="210" t="s">
        <v>223</v>
      </c>
      <c r="M131" s="35"/>
      <c r="N131" s="215" t="s">
        <v>1</v>
      </c>
      <c r="O131" s="216" t="s">
        <v>41</v>
      </c>
      <c r="P131" s="217">
        <f>I131+J131</f>
        <v>0</v>
      </c>
      <c r="Q131" s="217">
        <f>ROUND(I131*H131,2)</f>
        <v>0</v>
      </c>
      <c r="R131" s="217">
        <f>ROUND(J131*H131,2)</f>
        <v>0</v>
      </c>
      <c r="S131" s="66"/>
      <c r="T131" s="218">
        <f>S131*H131</f>
        <v>0</v>
      </c>
      <c r="U131" s="218">
        <v>0</v>
      </c>
      <c r="V131" s="218">
        <f>U131*H131</f>
        <v>0</v>
      </c>
      <c r="W131" s="218">
        <v>0</v>
      </c>
      <c r="X131" s="218">
        <f>W131*H131</f>
        <v>0</v>
      </c>
      <c r="Y131" s="219" t="s">
        <v>1</v>
      </c>
      <c r="Z131" s="30"/>
      <c r="AA131" s="30"/>
      <c r="AB131" s="30"/>
      <c r="AC131" s="30"/>
      <c r="AD131" s="30"/>
      <c r="AE131" s="30"/>
      <c r="AR131" s="220" t="s">
        <v>281</v>
      </c>
      <c r="AT131" s="220" t="s">
        <v>219</v>
      </c>
      <c r="AU131" s="220" t="s">
        <v>88</v>
      </c>
      <c r="AY131" s="14" t="s">
        <v>218</v>
      </c>
      <c r="BE131" s="221">
        <f>IF(O131="základní",K131,0)</f>
        <v>0</v>
      </c>
      <c r="BF131" s="221">
        <f>IF(O131="snížená",K131,0)</f>
        <v>0</v>
      </c>
      <c r="BG131" s="221">
        <f>IF(O131="zákl. přenesená",K131,0)</f>
        <v>0</v>
      </c>
      <c r="BH131" s="221">
        <f>IF(O131="sníž. přenesená",K131,0)</f>
        <v>0</v>
      </c>
      <c r="BI131" s="221">
        <f>IF(O131="nulová",K131,0)</f>
        <v>0</v>
      </c>
      <c r="BJ131" s="14" t="s">
        <v>86</v>
      </c>
      <c r="BK131" s="221">
        <f>ROUND(P131*H131,2)</f>
        <v>0</v>
      </c>
      <c r="BL131" s="14" t="s">
        <v>281</v>
      </c>
      <c r="BM131" s="220" t="s">
        <v>328</v>
      </c>
    </row>
    <row r="132" spans="1:65" s="2" customFormat="1" ht="29.25">
      <c r="A132" s="30"/>
      <c r="B132" s="31"/>
      <c r="C132" s="32"/>
      <c r="D132" s="222" t="s">
        <v>226</v>
      </c>
      <c r="E132" s="32"/>
      <c r="F132" s="223" t="s">
        <v>292</v>
      </c>
      <c r="G132" s="32"/>
      <c r="H132" s="32"/>
      <c r="I132" s="120"/>
      <c r="J132" s="120"/>
      <c r="K132" s="32"/>
      <c r="L132" s="32"/>
      <c r="M132" s="35"/>
      <c r="N132" s="224"/>
      <c r="O132" s="225"/>
      <c r="P132" s="66"/>
      <c r="Q132" s="66"/>
      <c r="R132" s="66"/>
      <c r="S132" s="66"/>
      <c r="T132" s="66"/>
      <c r="U132" s="66"/>
      <c r="V132" s="66"/>
      <c r="W132" s="66"/>
      <c r="X132" s="66"/>
      <c r="Y132" s="67"/>
      <c r="Z132" s="30"/>
      <c r="AA132" s="30"/>
      <c r="AB132" s="30"/>
      <c r="AC132" s="30"/>
      <c r="AD132" s="30"/>
      <c r="AE132" s="30"/>
      <c r="AT132" s="14" t="s">
        <v>226</v>
      </c>
      <c r="AU132" s="14" t="s">
        <v>88</v>
      </c>
    </row>
    <row r="133" spans="1:65" s="2" customFormat="1" ht="19.5">
      <c r="A133" s="30"/>
      <c r="B133" s="31"/>
      <c r="C133" s="32"/>
      <c r="D133" s="222" t="s">
        <v>237</v>
      </c>
      <c r="E133" s="32"/>
      <c r="F133" s="236" t="s">
        <v>329</v>
      </c>
      <c r="G133" s="32"/>
      <c r="H133" s="32"/>
      <c r="I133" s="120"/>
      <c r="J133" s="120"/>
      <c r="K133" s="32"/>
      <c r="L133" s="32"/>
      <c r="M133" s="35"/>
      <c r="N133" s="224"/>
      <c r="O133" s="225"/>
      <c r="P133" s="66"/>
      <c r="Q133" s="66"/>
      <c r="R133" s="66"/>
      <c r="S133" s="66"/>
      <c r="T133" s="66"/>
      <c r="U133" s="66"/>
      <c r="V133" s="66"/>
      <c r="W133" s="66"/>
      <c r="X133" s="66"/>
      <c r="Y133" s="67"/>
      <c r="Z133" s="30"/>
      <c r="AA133" s="30"/>
      <c r="AB133" s="30"/>
      <c r="AC133" s="30"/>
      <c r="AD133" s="30"/>
      <c r="AE133" s="30"/>
      <c r="AT133" s="14" t="s">
        <v>237</v>
      </c>
      <c r="AU133" s="14" t="s">
        <v>88</v>
      </c>
    </row>
    <row r="134" spans="1:65" s="12" customFormat="1" ht="25.9" customHeight="1">
      <c r="B134" s="193"/>
      <c r="C134" s="194"/>
      <c r="D134" s="195" t="s">
        <v>77</v>
      </c>
      <c r="E134" s="196" t="s">
        <v>276</v>
      </c>
      <c r="F134" s="196" t="s">
        <v>277</v>
      </c>
      <c r="G134" s="194"/>
      <c r="H134" s="194"/>
      <c r="I134" s="197"/>
      <c r="J134" s="197"/>
      <c r="K134" s="198">
        <f>BK134</f>
        <v>0</v>
      </c>
      <c r="L134" s="194"/>
      <c r="M134" s="199"/>
      <c r="N134" s="200"/>
      <c r="O134" s="201"/>
      <c r="P134" s="201"/>
      <c r="Q134" s="202">
        <f>SUM(Q135:Q140)</f>
        <v>0</v>
      </c>
      <c r="R134" s="202">
        <f>SUM(R135:R140)</f>
        <v>0</v>
      </c>
      <c r="S134" s="201"/>
      <c r="T134" s="203">
        <f>SUM(T135:T140)</f>
        <v>0</v>
      </c>
      <c r="U134" s="201"/>
      <c r="V134" s="203">
        <f>SUM(V135:V140)</f>
        <v>0</v>
      </c>
      <c r="W134" s="201"/>
      <c r="X134" s="203">
        <f>SUM(X135:X140)</f>
        <v>0</v>
      </c>
      <c r="Y134" s="204"/>
      <c r="AR134" s="205" t="s">
        <v>224</v>
      </c>
      <c r="AT134" s="206" t="s">
        <v>77</v>
      </c>
      <c r="AU134" s="206" t="s">
        <v>78</v>
      </c>
      <c r="AY134" s="205" t="s">
        <v>218</v>
      </c>
      <c r="BK134" s="207">
        <f>SUM(BK135:BK140)</f>
        <v>0</v>
      </c>
    </row>
    <row r="135" spans="1:65" s="2" customFormat="1" ht="33" customHeight="1">
      <c r="A135" s="30"/>
      <c r="B135" s="31"/>
      <c r="C135" s="208" t="s">
        <v>265</v>
      </c>
      <c r="D135" s="208" t="s">
        <v>219</v>
      </c>
      <c r="E135" s="209" t="s">
        <v>330</v>
      </c>
      <c r="F135" s="210" t="s">
        <v>331</v>
      </c>
      <c r="G135" s="211" t="s">
        <v>222</v>
      </c>
      <c r="H135" s="212">
        <v>3</v>
      </c>
      <c r="I135" s="213"/>
      <c r="J135" s="213"/>
      <c r="K135" s="214">
        <f>ROUND(P135*H135,2)</f>
        <v>0</v>
      </c>
      <c r="L135" s="210" t="s">
        <v>223</v>
      </c>
      <c r="M135" s="35"/>
      <c r="N135" s="215" t="s">
        <v>1</v>
      </c>
      <c r="O135" s="216" t="s">
        <v>41</v>
      </c>
      <c r="P135" s="217">
        <f>I135+J135</f>
        <v>0</v>
      </c>
      <c r="Q135" s="217">
        <f>ROUND(I135*H135,2)</f>
        <v>0</v>
      </c>
      <c r="R135" s="217">
        <f>ROUND(J135*H135,2)</f>
        <v>0</v>
      </c>
      <c r="S135" s="66"/>
      <c r="T135" s="218">
        <f>S135*H135</f>
        <v>0</v>
      </c>
      <c r="U135" s="218">
        <v>0</v>
      </c>
      <c r="V135" s="218">
        <f>U135*H135</f>
        <v>0</v>
      </c>
      <c r="W135" s="218">
        <v>0</v>
      </c>
      <c r="X135" s="218">
        <f>W135*H135</f>
        <v>0</v>
      </c>
      <c r="Y135" s="219" t="s">
        <v>1</v>
      </c>
      <c r="Z135" s="30"/>
      <c r="AA135" s="30"/>
      <c r="AB135" s="30"/>
      <c r="AC135" s="30"/>
      <c r="AD135" s="30"/>
      <c r="AE135" s="30"/>
      <c r="AR135" s="220" t="s">
        <v>281</v>
      </c>
      <c r="AT135" s="220" t="s">
        <v>219</v>
      </c>
      <c r="AU135" s="220" t="s">
        <v>86</v>
      </c>
      <c r="AY135" s="14" t="s">
        <v>218</v>
      </c>
      <c r="BE135" s="221">
        <f>IF(O135="základní",K135,0)</f>
        <v>0</v>
      </c>
      <c r="BF135" s="221">
        <f>IF(O135="snížená",K135,0)</f>
        <v>0</v>
      </c>
      <c r="BG135" s="221">
        <f>IF(O135="zákl. přenesená",K135,0)</f>
        <v>0</v>
      </c>
      <c r="BH135" s="221">
        <f>IF(O135="sníž. přenesená",K135,0)</f>
        <v>0</v>
      </c>
      <c r="BI135" s="221">
        <f>IF(O135="nulová",K135,0)</f>
        <v>0</v>
      </c>
      <c r="BJ135" s="14" t="s">
        <v>86</v>
      </c>
      <c r="BK135" s="221">
        <f>ROUND(P135*H135,2)</f>
        <v>0</v>
      </c>
      <c r="BL135" s="14" t="s">
        <v>281</v>
      </c>
      <c r="BM135" s="220" t="s">
        <v>332</v>
      </c>
    </row>
    <row r="136" spans="1:65" s="2" customFormat="1" ht="58.5">
      <c r="A136" s="30"/>
      <c r="B136" s="31"/>
      <c r="C136" s="32"/>
      <c r="D136" s="222" t="s">
        <v>226</v>
      </c>
      <c r="E136" s="32"/>
      <c r="F136" s="223" t="s">
        <v>333</v>
      </c>
      <c r="G136" s="32"/>
      <c r="H136" s="32"/>
      <c r="I136" s="120"/>
      <c r="J136" s="120"/>
      <c r="K136" s="32"/>
      <c r="L136" s="32"/>
      <c r="M136" s="35"/>
      <c r="N136" s="224"/>
      <c r="O136" s="225"/>
      <c r="P136" s="66"/>
      <c r="Q136" s="66"/>
      <c r="R136" s="66"/>
      <c r="S136" s="66"/>
      <c r="T136" s="66"/>
      <c r="U136" s="66"/>
      <c r="V136" s="66"/>
      <c r="W136" s="66"/>
      <c r="X136" s="66"/>
      <c r="Y136" s="67"/>
      <c r="Z136" s="30"/>
      <c r="AA136" s="30"/>
      <c r="AB136" s="30"/>
      <c r="AC136" s="30"/>
      <c r="AD136" s="30"/>
      <c r="AE136" s="30"/>
      <c r="AT136" s="14" t="s">
        <v>226</v>
      </c>
      <c r="AU136" s="14" t="s">
        <v>86</v>
      </c>
    </row>
    <row r="137" spans="1:65" s="2" customFormat="1" ht="29.25">
      <c r="A137" s="30"/>
      <c r="B137" s="31"/>
      <c r="C137" s="32"/>
      <c r="D137" s="222" t="s">
        <v>237</v>
      </c>
      <c r="E137" s="32"/>
      <c r="F137" s="236" t="s">
        <v>334</v>
      </c>
      <c r="G137" s="32"/>
      <c r="H137" s="32"/>
      <c r="I137" s="120"/>
      <c r="J137" s="120"/>
      <c r="K137" s="32"/>
      <c r="L137" s="32"/>
      <c r="M137" s="35"/>
      <c r="N137" s="224"/>
      <c r="O137" s="225"/>
      <c r="P137" s="66"/>
      <c r="Q137" s="66"/>
      <c r="R137" s="66"/>
      <c r="S137" s="66"/>
      <c r="T137" s="66"/>
      <c r="U137" s="66"/>
      <c r="V137" s="66"/>
      <c r="W137" s="66"/>
      <c r="X137" s="66"/>
      <c r="Y137" s="67"/>
      <c r="Z137" s="30"/>
      <c r="AA137" s="30"/>
      <c r="AB137" s="30"/>
      <c r="AC137" s="30"/>
      <c r="AD137" s="30"/>
      <c r="AE137" s="30"/>
      <c r="AT137" s="14" t="s">
        <v>237</v>
      </c>
      <c r="AU137" s="14" t="s">
        <v>86</v>
      </c>
    </row>
    <row r="138" spans="1:65" s="2" customFormat="1" ht="33" customHeight="1">
      <c r="A138" s="30"/>
      <c r="B138" s="31"/>
      <c r="C138" s="208" t="s">
        <v>267</v>
      </c>
      <c r="D138" s="208" t="s">
        <v>219</v>
      </c>
      <c r="E138" s="209" t="s">
        <v>335</v>
      </c>
      <c r="F138" s="210" t="s">
        <v>336</v>
      </c>
      <c r="G138" s="211" t="s">
        <v>222</v>
      </c>
      <c r="H138" s="212">
        <v>3</v>
      </c>
      <c r="I138" s="213"/>
      <c r="J138" s="213"/>
      <c r="K138" s="214">
        <f>ROUND(P138*H138,2)</f>
        <v>0</v>
      </c>
      <c r="L138" s="210" t="s">
        <v>223</v>
      </c>
      <c r="M138" s="35"/>
      <c r="N138" s="215" t="s">
        <v>1</v>
      </c>
      <c r="O138" s="216" t="s">
        <v>41</v>
      </c>
      <c r="P138" s="217">
        <f>I138+J138</f>
        <v>0</v>
      </c>
      <c r="Q138" s="217">
        <f>ROUND(I138*H138,2)</f>
        <v>0</v>
      </c>
      <c r="R138" s="217">
        <f>ROUND(J138*H138,2)</f>
        <v>0</v>
      </c>
      <c r="S138" s="66"/>
      <c r="T138" s="218">
        <f>S138*H138</f>
        <v>0</v>
      </c>
      <c r="U138" s="218">
        <v>0</v>
      </c>
      <c r="V138" s="218">
        <f>U138*H138</f>
        <v>0</v>
      </c>
      <c r="W138" s="218">
        <v>0</v>
      </c>
      <c r="X138" s="218">
        <f>W138*H138</f>
        <v>0</v>
      </c>
      <c r="Y138" s="219" t="s">
        <v>1</v>
      </c>
      <c r="Z138" s="30"/>
      <c r="AA138" s="30"/>
      <c r="AB138" s="30"/>
      <c r="AC138" s="30"/>
      <c r="AD138" s="30"/>
      <c r="AE138" s="30"/>
      <c r="AR138" s="220" t="s">
        <v>281</v>
      </c>
      <c r="AT138" s="220" t="s">
        <v>219</v>
      </c>
      <c r="AU138" s="220" t="s">
        <v>86</v>
      </c>
      <c r="AY138" s="14" t="s">
        <v>218</v>
      </c>
      <c r="BE138" s="221">
        <f>IF(O138="základní",K138,0)</f>
        <v>0</v>
      </c>
      <c r="BF138" s="221">
        <f>IF(O138="snížená",K138,0)</f>
        <v>0</v>
      </c>
      <c r="BG138" s="221">
        <f>IF(O138="zákl. přenesená",K138,0)</f>
        <v>0</v>
      </c>
      <c r="BH138" s="221">
        <f>IF(O138="sníž. přenesená",K138,0)</f>
        <v>0</v>
      </c>
      <c r="BI138" s="221">
        <f>IF(O138="nulová",K138,0)</f>
        <v>0</v>
      </c>
      <c r="BJ138" s="14" t="s">
        <v>86</v>
      </c>
      <c r="BK138" s="221">
        <f>ROUND(P138*H138,2)</f>
        <v>0</v>
      </c>
      <c r="BL138" s="14" t="s">
        <v>281</v>
      </c>
      <c r="BM138" s="220" t="s">
        <v>337</v>
      </c>
    </row>
    <row r="139" spans="1:65" s="2" customFormat="1" ht="107.25">
      <c r="A139" s="30"/>
      <c r="B139" s="31"/>
      <c r="C139" s="32"/>
      <c r="D139" s="222" t="s">
        <v>226</v>
      </c>
      <c r="E139" s="32"/>
      <c r="F139" s="223" t="s">
        <v>338</v>
      </c>
      <c r="G139" s="32"/>
      <c r="H139" s="32"/>
      <c r="I139" s="120"/>
      <c r="J139" s="120"/>
      <c r="K139" s="32"/>
      <c r="L139" s="32"/>
      <c r="M139" s="35"/>
      <c r="N139" s="224"/>
      <c r="O139" s="225"/>
      <c r="P139" s="66"/>
      <c r="Q139" s="66"/>
      <c r="R139" s="66"/>
      <c r="S139" s="66"/>
      <c r="T139" s="66"/>
      <c r="U139" s="66"/>
      <c r="V139" s="66"/>
      <c r="W139" s="66"/>
      <c r="X139" s="66"/>
      <c r="Y139" s="67"/>
      <c r="Z139" s="30"/>
      <c r="AA139" s="30"/>
      <c r="AB139" s="30"/>
      <c r="AC139" s="30"/>
      <c r="AD139" s="30"/>
      <c r="AE139" s="30"/>
      <c r="AT139" s="14" t="s">
        <v>226</v>
      </c>
      <c r="AU139" s="14" t="s">
        <v>86</v>
      </c>
    </row>
    <row r="140" spans="1:65" s="2" customFormat="1" ht="19.5">
      <c r="A140" s="30"/>
      <c r="B140" s="31"/>
      <c r="C140" s="32"/>
      <c r="D140" s="222" t="s">
        <v>237</v>
      </c>
      <c r="E140" s="32"/>
      <c r="F140" s="236" t="s">
        <v>339</v>
      </c>
      <c r="G140" s="32"/>
      <c r="H140" s="32"/>
      <c r="I140" s="120"/>
      <c r="J140" s="120"/>
      <c r="K140" s="32"/>
      <c r="L140" s="32"/>
      <c r="M140" s="35"/>
      <c r="N140" s="239"/>
      <c r="O140" s="240"/>
      <c r="P140" s="241"/>
      <c r="Q140" s="241"/>
      <c r="R140" s="241"/>
      <c r="S140" s="241"/>
      <c r="T140" s="241"/>
      <c r="U140" s="241"/>
      <c r="V140" s="241"/>
      <c r="W140" s="241"/>
      <c r="X140" s="241"/>
      <c r="Y140" s="242"/>
      <c r="Z140" s="30"/>
      <c r="AA140" s="30"/>
      <c r="AB140" s="30"/>
      <c r="AC140" s="30"/>
      <c r="AD140" s="30"/>
      <c r="AE140" s="30"/>
      <c r="AT140" s="14" t="s">
        <v>237</v>
      </c>
      <c r="AU140" s="14" t="s">
        <v>86</v>
      </c>
    </row>
    <row r="141" spans="1:65" s="2" customFormat="1" ht="6.95" customHeight="1">
      <c r="A141" s="30"/>
      <c r="B141" s="50"/>
      <c r="C141" s="51"/>
      <c r="D141" s="51"/>
      <c r="E141" s="51"/>
      <c r="F141" s="51"/>
      <c r="G141" s="51"/>
      <c r="H141" s="51"/>
      <c r="I141" s="157"/>
      <c r="J141" s="157"/>
      <c r="K141" s="51"/>
      <c r="L141" s="51"/>
      <c r="M141" s="35"/>
      <c r="N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</row>
  </sheetData>
  <sheetProtection algorithmName="SHA-512" hashValue="Ql95uu+YH3EVIYE2JKT6AdFlw9RhTHCxn53QxrEFs7mcSBZqps/uz8omSiDQ0LQQq0Pw+GJV2vcFCHb9bm8A5w==" saltValue="v6s2IsXRphnztp3G0ugKUYYOX4COjg/9jBfPig+6dEO668WLPQXSdIIDBR5h/lKyvUp7MOe09E5fpQY+zaCwRQ==" spinCount="100000" sheet="1" objects="1" scenarios="1" formatColumns="0" formatRows="0" autoFilter="0"/>
  <autoFilter ref="C118:L140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2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13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3"/>
      <c r="J2" s="113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T2" s="14" t="s">
        <v>101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6"/>
      <c r="J3" s="116"/>
      <c r="K3" s="115"/>
      <c r="L3" s="115"/>
      <c r="M3" s="17"/>
      <c r="AT3" s="14" t="s">
        <v>88</v>
      </c>
    </row>
    <row r="4" spans="1:46" s="1" customFormat="1" ht="24.95" customHeight="1">
      <c r="B4" s="17"/>
      <c r="D4" s="117" t="s">
        <v>180</v>
      </c>
      <c r="I4" s="113"/>
      <c r="J4" s="113"/>
      <c r="M4" s="17"/>
      <c r="N4" s="118" t="s">
        <v>11</v>
      </c>
      <c r="AT4" s="14" t="s">
        <v>4</v>
      </c>
    </row>
    <row r="5" spans="1:46" s="1" customFormat="1" ht="6.95" customHeight="1">
      <c r="B5" s="17"/>
      <c r="I5" s="113"/>
      <c r="J5" s="113"/>
      <c r="M5" s="17"/>
    </row>
    <row r="6" spans="1:46" s="1" customFormat="1" ht="12" customHeight="1">
      <c r="B6" s="17"/>
      <c r="D6" s="119" t="s">
        <v>17</v>
      </c>
      <c r="I6" s="113"/>
      <c r="J6" s="113"/>
      <c r="M6" s="17"/>
    </row>
    <row r="7" spans="1:46" s="1" customFormat="1" ht="16.5" customHeight="1">
      <c r="B7" s="17"/>
      <c r="E7" s="289" t="str">
        <f>'Rekapitulace stavby'!K6</f>
        <v>Údržba, opravy a odstraňování závad u SEE 2020</v>
      </c>
      <c r="F7" s="290"/>
      <c r="G7" s="290"/>
      <c r="H7" s="290"/>
      <c r="I7" s="113"/>
      <c r="J7" s="113"/>
      <c r="M7" s="17"/>
    </row>
    <row r="8" spans="1:46" s="1" customFormat="1" ht="12" customHeight="1">
      <c r="B8" s="17"/>
      <c r="D8" s="119" t="s">
        <v>181</v>
      </c>
      <c r="I8" s="113"/>
      <c r="J8" s="113"/>
      <c r="M8" s="17"/>
    </row>
    <row r="9" spans="1:46" s="2" customFormat="1" ht="16.5" customHeight="1">
      <c r="A9" s="30"/>
      <c r="B9" s="35"/>
      <c r="C9" s="30"/>
      <c r="D9" s="30"/>
      <c r="E9" s="289" t="s">
        <v>340</v>
      </c>
      <c r="F9" s="292"/>
      <c r="G9" s="292"/>
      <c r="H9" s="292"/>
      <c r="I9" s="120"/>
      <c r="J9" s="120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19" t="s">
        <v>341</v>
      </c>
      <c r="E10" s="30"/>
      <c r="F10" s="30"/>
      <c r="G10" s="30"/>
      <c r="H10" s="30"/>
      <c r="I10" s="120"/>
      <c r="J10" s="120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5"/>
      <c r="C11" s="30"/>
      <c r="D11" s="30"/>
      <c r="E11" s="291" t="s">
        <v>342</v>
      </c>
      <c r="F11" s="292"/>
      <c r="G11" s="292"/>
      <c r="H11" s="292"/>
      <c r="I11" s="120"/>
      <c r="J11" s="120"/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5"/>
      <c r="C12" s="30"/>
      <c r="D12" s="30"/>
      <c r="E12" s="30"/>
      <c r="F12" s="30"/>
      <c r="G12" s="30"/>
      <c r="H12" s="30"/>
      <c r="I12" s="120"/>
      <c r="J12" s="120"/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5"/>
      <c r="C13" s="30"/>
      <c r="D13" s="119" t="s">
        <v>19</v>
      </c>
      <c r="E13" s="30"/>
      <c r="F13" s="108" t="s">
        <v>1</v>
      </c>
      <c r="G13" s="30"/>
      <c r="H13" s="30"/>
      <c r="I13" s="121" t="s">
        <v>20</v>
      </c>
      <c r="J13" s="122" t="s">
        <v>1</v>
      </c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9" t="s">
        <v>21</v>
      </c>
      <c r="E14" s="30"/>
      <c r="F14" s="108" t="s">
        <v>22</v>
      </c>
      <c r="G14" s="30"/>
      <c r="H14" s="30"/>
      <c r="I14" s="121" t="s">
        <v>23</v>
      </c>
      <c r="J14" s="123">
        <f>'Rekapitulace stavby'!AN8</f>
        <v>0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5"/>
      <c r="C15" s="30"/>
      <c r="D15" s="30"/>
      <c r="E15" s="30"/>
      <c r="F15" s="30"/>
      <c r="G15" s="30"/>
      <c r="H15" s="30"/>
      <c r="I15" s="120"/>
      <c r="J15" s="120"/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5"/>
      <c r="C16" s="30"/>
      <c r="D16" s="119" t="s">
        <v>24</v>
      </c>
      <c r="E16" s="30"/>
      <c r="F16" s="30"/>
      <c r="G16" s="30"/>
      <c r="H16" s="30"/>
      <c r="I16" s="121" t="s">
        <v>25</v>
      </c>
      <c r="J16" s="122" t="str">
        <f>IF('Rekapitulace stavby'!AN10="","",'Rekapitulace stavby'!AN10)</f>
        <v>70994234</v>
      </c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5"/>
      <c r="C17" s="30"/>
      <c r="D17" s="30"/>
      <c r="E17" s="108" t="str">
        <f>IF('Rekapitulace stavby'!E11="","",'Rekapitulace stavby'!E11)</f>
        <v>Správa železnic, státní organizace</v>
      </c>
      <c r="F17" s="30"/>
      <c r="G17" s="30"/>
      <c r="H17" s="30"/>
      <c r="I17" s="121" t="s">
        <v>28</v>
      </c>
      <c r="J17" s="122" t="str">
        <f>IF('Rekapitulace stavby'!AN11="","",'Rekapitulace stavby'!AN11)</f>
        <v>CZ70994234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5"/>
      <c r="C18" s="30"/>
      <c r="D18" s="30"/>
      <c r="E18" s="30"/>
      <c r="F18" s="30"/>
      <c r="G18" s="30"/>
      <c r="H18" s="30"/>
      <c r="I18" s="120"/>
      <c r="J18" s="120"/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5"/>
      <c r="C19" s="30"/>
      <c r="D19" s="119" t="s">
        <v>30</v>
      </c>
      <c r="E19" s="30"/>
      <c r="F19" s="30"/>
      <c r="G19" s="30"/>
      <c r="H19" s="30"/>
      <c r="I19" s="121" t="s">
        <v>25</v>
      </c>
      <c r="J19" s="27" t="str">
        <f>'Rekapitulace stavby'!AN13</f>
        <v>Vyplň údaj</v>
      </c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5"/>
      <c r="C20" s="30"/>
      <c r="D20" s="30"/>
      <c r="E20" s="293" t="str">
        <f>'Rekapitulace stavby'!E14</f>
        <v>Vyplň údaj</v>
      </c>
      <c r="F20" s="294"/>
      <c r="G20" s="294"/>
      <c r="H20" s="294"/>
      <c r="I20" s="121" t="s">
        <v>28</v>
      </c>
      <c r="J20" s="27" t="str">
        <f>'Rekapitulace stavby'!AN14</f>
        <v>Vyplň údaj</v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5"/>
      <c r="C21" s="30"/>
      <c r="D21" s="30"/>
      <c r="E21" s="30"/>
      <c r="F21" s="30"/>
      <c r="G21" s="30"/>
      <c r="H21" s="30"/>
      <c r="I21" s="120"/>
      <c r="J21" s="120"/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5"/>
      <c r="C22" s="30"/>
      <c r="D22" s="119" t="s">
        <v>32</v>
      </c>
      <c r="E22" s="30"/>
      <c r="F22" s="30"/>
      <c r="G22" s="30"/>
      <c r="H22" s="30"/>
      <c r="I22" s="121" t="s">
        <v>25</v>
      </c>
      <c r="J22" s="122" t="str">
        <f>IF('Rekapitulace stavby'!AN16="","",'Rekapitulace stavby'!AN16)</f>
        <v/>
      </c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5"/>
      <c r="C23" s="30"/>
      <c r="D23" s="30"/>
      <c r="E23" s="108" t="str">
        <f>IF('Rekapitulace stavby'!E17="","",'Rekapitulace stavby'!E17)</f>
        <v xml:space="preserve"> </v>
      </c>
      <c r="F23" s="30"/>
      <c r="G23" s="30"/>
      <c r="H23" s="30"/>
      <c r="I23" s="121" t="s">
        <v>28</v>
      </c>
      <c r="J23" s="122" t="str">
        <f>IF('Rekapitulace stavby'!AN17="","",'Rekapitulace stavby'!AN17)</f>
        <v/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5"/>
      <c r="C24" s="30"/>
      <c r="D24" s="30"/>
      <c r="E24" s="30"/>
      <c r="F24" s="30"/>
      <c r="G24" s="30"/>
      <c r="H24" s="30"/>
      <c r="I24" s="120"/>
      <c r="J24" s="120"/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5"/>
      <c r="C25" s="30"/>
      <c r="D25" s="119" t="s">
        <v>34</v>
      </c>
      <c r="E25" s="30"/>
      <c r="F25" s="30"/>
      <c r="G25" s="30"/>
      <c r="H25" s="30"/>
      <c r="I25" s="121" t="s">
        <v>25</v>
      </c>
      <c r="J25" s="122" t="str">
        <f>IF('Rekapitulace stavby'!AN19="","",'Rekapitulace stavby'!AN19)</f>
        <v/>
      </c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5"/>
      <c r="C26" s="30"/>
      <c r="D26" s="30"/>
      <c r="E26" s="108" t="str">
        <f>IF('Rekapitulace stavby'!E20="","",'Rekapitulace stavby'!E20)</f>
        <v xml:space="preserve"> </v>
      </c>
      <c r="F26" s="30"/>
      <c r="G26" s="30"/>
      <c r="H26" s="30"/>
      <c r="I26" s="121" t="s">
        <v>28</v>
      </c>
      <c r="J26" s="122" t="str">
        <f>IF('Rekapitulace stavby'!AN20="","",'Rekapitulace stavby'!AN20)</f>
        <v/>
      </c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30"/>
      <c r="E27" s="30"/>
      <c r="F27" s="30"/>
      <c r="G27" s="30"/>
      <c r="H27" s="30"/>
      <c r="I27" s="120"/>
      <c r="J27" s="120"/>
      <c r="K27" s="30"/>
      <c r="L27" s="30"/>
      <c r="M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5"/>
      <c r="C28" s="30"/>
      <c r="D28" s="119" t="s">
        <v>35</v>
      </c>
      <c r="E28" s="30"/>
      <c r="F28" s="30"/>
      <c r="G28" s="30"/>
      <c r="H28" s="30"/>
      <c r="I28" s="120"/>
      <c r="J28" s="120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124"/>
      <c r="B29" s="125"/>
      <c r="C29" s="124"/>
      <c r="D29" s="124"/>
      <c r="E29" s="295" t="s">
        <v>1</v>
      </c>
      <c r="F29" s="295"/>
      <c r="G29" s="295"/>
      <c r="H29" s="295"/>
      <c r="I29" s="126"/>
      <c r="J29" s="126"/>
      <c r="K29" s="124"/>
      <c r="L29" s="124"/>
      <c r="M29" s="127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pans="1:31" s="2" customFormat="1" ht="6.95" customHeight="1">
      <c r="A30" s="30"/>
      <c r="B30" s="35"/>
      <c r="C30" s="30"/>
      <c r="D30" s="30"/>
      <c r="E30" s="30"/>
      <c r="F30" s="30"/>
      <c r="G30" s="30"/>
      <c r="H30" s="30"/>
      <c r="I30" s="120"/>
      <c r="J30" s="120"/>
      <c r="K30" s="30"/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28"/>
      <c r="E31" s="128"/>
      <c r="F31" s="128"/>
      <c r="G31" s="128"/>
      <c r="H31" s="128"/>
      <c r="I31" s="129"/>
      <c r="J31" s="129"/>
      <c r="K31" s="128"/>
      <c r="L31" s="128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2.75">
      <c r="A32" s="30"/>
      <c r="B32" s="35"/>
      <c r="C32" s="30"/>
      <c r="D32" s="30"/>
      <c r="E32" s="119" t="s">
        <v>183</v>
      </c>
      <c r="F32" s="30"/>
      <c r="G32" s="30"/>
      <c r="H32" s="30"/>
      <c r="I32" s="120"/>
      <c r="J32" s="120"/>
      <c r="K32" s="130">
        <f>I98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2.75">
      <c r="A33" s="30"/>
      <c r="B33" s="35"/>
      <c r="C33" s="30"/>
      <c r="D33" s="30"/>
      <c r="E33" s="119" t="s">
        <v>184</v>
      </c>
      <c r="F33" s="30"/>
      <c r="G33" s="30"/>
      <c r="H33" s="30"/>
      <c r="I33" s="120"/>
      <c r="J33" s="120"/>
      <c r="K33" s="130">
        <f>J98</f>
        <v>0</v>
      </c>
      <c r="L33" s="30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25.35" customHeight="1">
      <c r="A34" s="30"/>
      <c r="B34" s="35"/>
      <c r="C34" s="30"/>
      <c r="D34" s="131" t="s">
        <v>36</v>
      </c>
      <c r="E34" s="30"/>
      <c r="F34" s="30"/>
      <c r="G34" s="30"/>
      <c r="H34" s="30"/>
      <c r="I34" s="120"/>
      <c r="J34" s="120"/>
      <c r="K34" s="132">
        <f>ROUND(K121, 2)</f>
        <v>0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6.95" customHeight="1">
      <c r="A35" s="30"/>
      <c r="B35" s="35"/>
      <c r="C35" s="30"/>
      <c r="D35" s="128"/>
      <c r="E35" s="128"/>
      <c r="F35" s="128"/>
      <c r="G35" s="128"/>
      <c r="H35" s="128"/>
      <c r="I35" s="129"/>
      <c r="J35" s="129"/>
      <c r="K35" s="128"/>
      <c r="L35" s="128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30"/>
      <c r="F36" s="133" t="s">
        <v>38</v>
      </c>
      <c r="G36" s="30"/>
      <c r="H36" s="30"/>
      <c r="I36" s="134" t="s">
        <v>37</v>
      </c>
      <c r="J36" s="120"/>
      <c r="K36" s="133" t="s">
        <v>39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customHeight="1">
      <c r="A37" s="30"/>
      <c r="B37" s="35"/>
      <c r="C37" s="30"/>
      <c r="D37" s="135" t="s">
        <v>40</v>
      </c>
      <c r="E37" s="119" t="s">
        <v>41</v>
      </c>
      <c r="F37" s="130">
        <f>ROUND((SUM(BE121:BE131)),  2)</f>
        <v>0</v>
      </c>
      <c r="G37" s="30"/>
      <c r="H37" s="30"/>
      <c r="I37" s="136">
        <v>0.21</v>
      </c>
      <c r="J37" s="120"/>
      <c r="K37" s="130">
        <f>ROUND(((SUM(BE121:BE131))*I37),  2)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5"/>
      <c r="C38" s="30"/>
      <c r="D38" s="30"/>
      <c r="E38" s="119" t="s">
        <v>42</v>
      </c>
      <c r="F38" s="130">
        <f>ROUND((SUM(BF121:BF131)),  2)</f>
        <v>0</v>
      </c>
      <c r="G38" s="30"/>
      <c r="H38" s="30"/>
      <c r="I38" s="136">
        <v>0.15</v>
      </c>
      <c r="J38" s="120"/>
      <c r="K38" s="130">
        <f>ROUND(((SUM(BF121:BF131))*I38),  2)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9" t="s">
        <v>43</v>
      </c>
      <c r="F39" s="130">
        <f>ROUND((SUM(BG121:BG131)),  2)</f>
        <v>0</v>
      </c>
      <c r="G39" s="30"/>
      <c r="H39" s="30"/>
      <c r="I39" s="136">
        <v>0.21</v>
      </c>
      <c r="J39" s="120"/>
      <c r="K39" s="130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5"/>
      <c r="C40" s="30"/>
      <c r="D40" s="30"/>
      <c r="E40" s="119" t="s">
        <v>44</v>
      </c>
      <c r="F40" s="130">
        <f>ROUND((SUM(BH121:BH131)),  2)</f>
        <v>0</v>
      </c>
      <c r="G40" s="30"/>
      <c r="H40" s="30"/>
      <c r="I40" s="136">
        <v>0.15</v>
      </c>
      <c r="J40" s="120"/>
      <c r="K40" s="130">
        <f>0</f>
        <v>0</v>
      </c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14.45" hidden="1" customHeight="1">
      <c r="A41" s="30"/>
      <c r="B41" s="35"/>
      <c r="C41" s="30"/>
      <c r="D41" s="30"/>
      <c r="E41" s="119" t="s">
        <v>45</v>
      </c>
      <c r="F41" s="130">
        <f>ROUND((SUM(BI121:BI131)),  2)</f>
        <v>0</v>
      </c>
      <c r="G41" s="30"/>
      <c r="H41" s="30"/>
      <c r="I41" s="136">
        <v>0</v>
      </c>
      <c r="J41" s="120"/>
      <c r="K41" s="130">
        <f>0</f>
        <v>0</v>
      </c>
      <c r="L41" s="30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6.95" customHeight="1">
      <c r="A42" s="30"/>
      <c r="B42" s="35"/>
      <c r="C42" s="30"/>
      <c r="D42" s="30"/>
      <c r="E42" s="30"/>
      <c r="F42" s="30"/>
      <c r="G42" s="30"/>
      <c r="H42" s="30"/>
      <c r="I42" s="120"/>
      <c r="J42" s="120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2" customFormat="1" ht="25.35" customHeight="1">
      <c r="A43" s="30"/>
      <c r="B43" s="35"/>
      <c r="C43" s="137"/>
      <c r="D43" s="138" t="s">
        <v>46</v>
      </c>
      <c r="E43" s="139"/>
      <c r="F43" s="139"/>
      <c r="G43" s="140" t="s">
        <v>47</v>
      </c>
      <c r="H43" s="141" t="s">
        <v>48</v>
      </c>
      <c r="I43" s="142"/>
      <c r="J43" s="142"/>
      <c r="K43" s="143">
        <f>SUM(K34:K41)</f>
        <v>0</v>
      </c>
      <c r="L43" s="144"/>
      <c r="M43" s="47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2" customFormat="1" ht="14.45" customHeight="1">
      <c r="A44" s="30"/>
      <c r="B44" s="35"/>
      <c r="C44" s="30"/>
      <c r="D44" s="30"/>
      <c r="E44" s="30"/>
      <c r="F44" s="30"/>
      <c r="G44" s="30"/>
      <c r="H44" s="30"/>
      <c r="I44" s="120"/>
      <c r="J44" s="120"/>
      <c r="K44" s="30"/>
      <c r="L44" s="30"/>
      <c r="M44" s="47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1" customFormat="1" ht="14.45" customHeight="1">
      <c r="B45" s="17"/>
      <c r="I45" s="113"/>
      <c r="J45" s="113"/>
      <c r="M45" s="17"/>
    </row>
    <row r="46" spans="1:31" s="1" customFormat="1" ht="14.45" customHeight="1">
      <c r="B46" s="17"/>
      <c r="I46" s="113"/>
      <c r="J46" s="113"/>
      <c r="M46" s="17"/>
    </row>
    <row r="47" spans="1:31" s="1" customFormat="1" ht="14.45" customHeight="1">
      <c r="B47" s="17"/>
      <c r="I47" s="113"/>
      <c r="J47" s="113"/>
      <c r="M47" s="17"/>
    </row>
    <row r="48" spans="1:31" s="1" customFormat="1" ht="14.45" customHeight="1">
      <c r="B48" s="17"/>
      <c r="I48" s="113"/>
      <c r="J48" s="113"/>
      <c r="M48" s="17"/>
    </row>
    <row r="49" spans="1:31" s="1" customFormat="1" ht="14.45" customHeight="1">
      <c r="B49" s="17"/>
      <c r="I49" s="113"/>
      <c r="J49" s="113"/>
      <c r="M49" s="17"/>
    </row>
    <row r="50" spans="1:31" s="2" customFormat="1" ht="14.45" customHeight="1">
      <c r="B50" s="47"/>
      <c r="D50" s="145" t="s">
        <v>49</v>
      </c>
      <c r="E50" s="146"/>
      <c r="F50" s="146"/>
      <c r="G50" s="145" t="s">
        <v>50</v>
      </c>
      <c r="H50" s="146"/>
      <c r="I50" s="147"/>
      <c r="J50" s="147"/>
      <c r="K50" s="146"/>
      <c r="L50" s="146"/>
      <c r="M50" s="47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0"/>
      <c r="B61" s="35"/>
      <c r="C61" s="30"/>
      <c r="D61" s="148" t="s">
        <v>51</v>
      </c>
      <c r="E61" s="149"/>
      <c r="F61" s="150" t="s">
        <v>52</v>
      </c>
      <c r="G61" s="148" t="s">
        <v>51</v>
      </c>
      <c r="H61" s="149"/>
      <c r="I61" s="151"/>
      <c r="J61" s="152" t="s">
        <v>52</v>
      </c>
      <c r="K61" s="149"/>
      <c r="L61" s="149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0"/>
      <c r="B65" s="35"/>
      <c r="C65" s="30"/>
      <c r="D65" s="145" t="s">
        <v>53</v>
      </c>
      <c r="E65" s="153"/>
      <c r="F65" s="153"/>
      <c r="G65" s="145" t="s">
        <v>54</v>
      </c>
      <c r="H65" s="153"/>
      <c r="I65" s="154"/>
      <c r="J65" s="154"/>
      <c r="K65" s="153"/>
      <c r="L65" s="153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0"/>
      <c r="B76" s="35"/>
      <c r="C76" s="30"/>
      <c r="D76" s="148" t="s">
        <v>51</v>
      </c>
      <c r="E76" s="149"/>
      <c r="F76" s="150" t="s">
        <v>52</v>
      </c>
      <c r="G76" s="148" t="s">
        <v>51</v>
      </c>
      <c r="H76" s="149"/>
      <c r="I76" s="151"/>
      <c r="J76" s="152" t="s">
        <v>52</v>
      </c>
      <c r="K76" s="149"/>
      <c r="L76" s="149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55"/>
      <c r="C77" s="156"/>
      <c r="D77" s="156"/>
      <c r="E77" s="156"/>
      <c r="F77" s="156"/>
      <c r="G77" s="156"/>
      <c r="H77" s="156"/>
      <c r="I77" s="157"/>
      <c r="J77" s="157"/>
      <c r="K77" s="156"/>
      <c r="L77" s="156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158"/>
      <c r="C81" s="159"/>
      <c r="D81" s="159"/>
      <c r="E81" s="159"/>
      <c r="F81" s="159"/>
      <c r="G81" s="159"/>
      <c r="H81" s="159"/>
      <c r="I81" s="160"/>
      <c r="J81" s="160"/>
      <c r="K81" s="159"/>
      <c r="L81" s="159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0" t="s">
        <v>185</v>
      </c>
      <c r="D82" s="32"/>
      <c r="E82" s="32"/>
      <c r="F82" s="32"/>
      <c r="G82" s="32"/>
      <c r="H82" s="32"/>
      <c r="I82" s="120"/>
      <c r="J82" s="120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20"/>
      <c r="J83" s="120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6" t="s">
        <v>17</v>
      </c>
      <c r="D84" s="32"/>
      <c r="E84" s="32"/>
      <c r="F84" s="32"/>
      <c r="G84" s="32"/>
      <c r="H84" s="32"/>
      <c r="I84" s="120"/>
      <c r="J84" s="120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2"/>
      <c r="D85" s="32"/>
      <c r="E85" s="296" t="str">
        <f>E7</f>
        <v>Údržba, opravy a odstraňování závad u SEE 2020</v>
      </c>
      <c r="F85" s="297"/>
      <c r="G85" s="297"/>
      <c r="H85" s="297"/>
      <c r="I85" s="120"/>
      <c r="J85" s="120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18"/>
      <c r="C86" s="26" t="s">
        <v>181</v>
      </c>
      <c r="D86" s="19"/>
      <c r="E86" s="19"/>
      <c r="F86" s="19"/>
      <c r="G86" s="19"/>
      <c r="H86" s="19"/>
      <c r="I86" s="113"/>
      <c r="J86" s="113"/>
      <c r="K86" s="19"/>
      <c r="L86" s="19"/>
      <c r="M86" s="17"/>
    </row>
    <row r="87" spans="1:31" s="2" customFormat="1" ht="16.5" customHeight="1">
      <c r="A87" s="30"/>
      <c r="B87" s="31"/>
      <c r="C87" s="32"/>
      <c r="D87" s="32"/>
      <c r="E87" s="296" t="s">
        <v>340</v>
      </c>
      <c r="F87" s="298"/>
      <c r="G87" s="298"/>
      <c r="H87" s="298"/>
      <c r="I87" s="120"/>
      <c r="J87" s="120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6" t="s">
        <v>341</v>
      </c>
      <c r="D88" s="32"/>
      <c r="E88" s="32"/>
      <c r="F88" s="32"/>
      <c r="G88" s="32"/>
      <c r="H88" s="32"/>
      <c r="I88" s="120"/>
      <c r="J88" s="120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2"/>
      <c r="D89" s="32"/>
      <c r="E89" s="251" t="str">
        <f>E11</f>
        <v>PS04-1 - STS Bohuňovice</v>
      </c>
      <c r="F89" s="298"/>
      <c r="G89" s="298"/>
      <c r="H89" s="298"/>
      <c r="I89" s="120"/>
      <c r="J89" s="120"/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20"/>
      <c r="J90" s="120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6" t="s">
        <v>21</v>
      </c>
      <c r="D91" s="32"/>
      <c r="E91" s="32"/>
      <c r="F91" s="24" t="str">
        <f>F14</f>
        <v>OŘ Olomouc</v>
      </c>
      <c r="G91" s="32"/>
      <c r="H91" s="32"/>
      <c r="I91" s="121" t="s">
        <v>23</v>
      </c>
      <c r="J91" s="123">
        <f>IF(J14="","",J14)</f>
        <v>0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2"/>
      <c r="D92" s="32"/>
      <c r="E92" s="32"/>
      <c r="F92" s="32"/>
      <c r="G92" s="32"/>
      <c r="H92" s="32"/>
      <c r="I92" s="120"/>
      <c r="J92" s="120"/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6" t="s">
        <v>24</v>
      </c>
      <c r="D93" s="32"/>
      <c r="E93" s="32"/>
      <c r="F93" s="24" t="str">
        <f>E17</f>
        <v>Správa železnic, státní organizace</v>
      </c>
      <c r="G93" s="32"/>
      <c r="H93" s="32"/>
      <c r="I93" s="121" t="s">
        <v>32</v>
      </c>
      <c r="J93" s="161" t="str">
        <f>E23</f>
        <v xml:space="preserve"> </v>
      </c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6" t="s">
        <v>30</v>
      </c>
      <c r="D94" s="32"/>
      <c r="E94" s="32"/>
      <c r="F94" s="24" t="str">
        <f>IF(E20="","",E20)</f>
        <v>Vyplň údaj</v>
      </c>
      <c r="G94" s="32"/>
      <c r="H94" s="32"/>
      <c r="I94" s="121" t="s">
        <v>34</v>
      </c>
      <c r="J94" s="161" t="str">
        <f>E26</f>
        <v xml:space="preserve"> </v>
      </c>
      <c r="K94" s="32"/>
      <c r="L94" s="32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20"/>
      <c r="J95" s="120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62" t="s">
        <v>186</v>
      </c>
      <c r="D96" s="163"/>
      <c r="E96" s="163"/>
      <c r="F96" s="163"/>
      <c r="G96" s="163"/>
      <c r="H96" s="163"/>
      <c r="I96" s="164" t="s">
        <v>187</v>
      </c>
      <c r="J96" s="164" t="s">
        <v>188</v>
      </c>
      <c r="K96" s="165" t="s">
        <v>189</v>
      </c>
      <c r="L96" s="163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2"/>
      <c r="D97" s="32"/>
      <c r="E97" s="32"/>
      <c r="F97" s="32"/>
      <c r="G97" s="32"/>
      <c r="H97" s="32"/>
      <c r="I97" s="120"/>
      <c r="J97" s="120"/>
      <c r="K97" s="32"/>
      <c r="L97" s="32"/>
      <c r="M97" s="47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66" t="s">
        <v>190</v>
      </c>
      <c r="D98" s="32"/>
      <c r="E98" s="32"/>
      <c r="F98" s="32"/>
      <c r="G98" s="32"/>
      <c r="H98" s="32"/>
      <c r="I98" s="167">
        <f>Q121</f>
        <v>0</v>
      </c>
      <c r="J98" s="167">
        <f>R121</f>
        <v>0</v>
      </c>
      <c r="K98" s="79">
        <f>K121</f>
        <v>0</v>
      </c>
      <c r="L98" s="32"/>
      <c r="M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4" t="s">
        <v>191</v>
      </c>
    </row>
    <row r="99" spans="1:47" s="9" customFormat="1" ht="24.95" customHeight="1">
      <c r="B99" s="168"/>
      <c r="C99" s="169"/>
      <c r="D99" s="170" t="s">
        <v>197</v>
      </c>
      <c r="E99" s="171"/>
      <c r="F99" s="171"/>
      <c r="G99" s="171"/>
      <c r="H99" s="171"/>
      <c r="I99" s="172">
        <f>Q122</f>
        <v>0</v>
      </c>
      <c r="J99" s="172">
        <f>R122</f>
        <v>0</v>
      </c>
      <c r="K99" s="173">
        <f>K122</f>
        <v>0</v>
      </c>
      <c r="L99" s="169"/>
      <c r="M99" s="174"/>
    </row>
    <row r="100" spans="1:47" s="2" customFormat="1" ht="21.75" customHeight="1">
      <c r="A100" s="30"/>
      <c r="B100" s="31"/>
      <c r="C100" s="32"/>
      <c r="D100" s="32"/>
      <c r="E100" s="32"/>
      <c r="F100" s="32"/>
      <c r="G100" s="32"/>
      <c r="H100" s="32"/>
      <c r="I100" s="120"/>
      <c r="J100" s="120"/>
      <c r="K100" s="32"/>
      <c r="L100" s="32"/>
      <c r="M100" s="47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47" s="2" customFormat="1" ht="6.95" customHeight="1">
      <c r="A101" s="30"/>
      <c r="B101" s="50"/>
      <c r="C101" s="51"/>
      <c r="D101" s="51"/>
      <c r="E101" s="51"/>
      <c r="F101" s="51"/>
      <c r="G101" s="51"/>
      <c r="H101" s="51"/>
      <c r="I101" s="157"/>
      <c r="J101" s="157"/>
      <c r="K101" s="51"/>
      <c r="L101" s="51"/>
      <c r="M101" s="47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5" spans="1:47" s="2" customFormat="1" ht="6.95" customHeight="1">
      <c r="A105" s="30"/>
      <c r="B105" s="52"/>
      <c r="C105" s="53"/>
      <c r="D105" s="53"/>
      <c r="E105" s="53"/>
      <c r="F105" s="53"/>
      <c r="G105" s="53"/>
      <c r="H105" s="53"/>
      <c r="I105" s="160"/>
      <c r="J105" s="160"/>
      <c r="K105" s="53"/>
      <c r="L105" s="53"/>
      <c r="M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47" s="2" customFormat="1" ht="24.95" customHeight="1">
      <c r="A106" s="30"/>
      <c r="B106" s="31"/>
      <c r="C106" s="20" t="s">
        <v>198</v>
      </c>
      <c r="D106" s="32"/>
      <c r="E106" s="32"/>
      <c r="F106" s="32"/>
      <c r="G106" s="32"/>
      <c r="H106" s="32"/>
      <c r="I106" s="120"/>
      <c r="J106" s="120"/>
      <c r="K106" s="32"/>
      <c r="L106" s="32"/>
      <c r="M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6.95" customHeight="1">
      <c r="A107" s="30"/>
      <c r="B107" s="31"/>
      <c r="C107" s="32"/>
      <c r="D107" s="32"/>
      <c r="E107" s="32"/>
      <c r="F107" s="32"/>
      <c r="G107" s="32"/>
      <c r="H107" s="32"/>
      <c r="I107" s="120"/>
      <c r="J107" s="120"/>
      <c r="K107" s="32"/>
      <c r="L107" s="32"/>
      <c r="M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12" customHeight="1">
      <c r="A108" s="30"/>
      <c r="B108" s="31"/>
      <c r="C108" s="26" t="s">
        <v>17</v>
      </c>
      <c r="D108" s="32"/>
      <c r="E108" s="32"/>
      <c r="F108" s="32"/>
      <c r="G108" s="32"/>
      <c r="H108" s="32"/>
      <c r="I108" s="120"/>
      <c r="J108" s="120"/>
      <c r="K108" s="32"/>
      <c r="L108" s="32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16.5" customHeight="1">
      <c r="A109" s="30"/>
      <c r="B109" s="31"/>
      <c r="C109" s="32"/>
      <c r="D109" s="32"/>
      <c r="E109" s="296" t="str">
        <f>E7</f>
        <v>Údržba, opravy a odstraňování závad u SEE 2020</v>
      </c>
      <c r="F109" s="297"/>
      <c r="G109" s="297"/>
      <c r="H109" s="297"/>
      <c r="I109" s="120"/>
      <c r="J109" s="120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1" customFormat="1" ht="12" customHeight="1">
      <c r="B110" s="18"/>
      <c r="C110" s="26" t="s">
        <v>181</v>
      </c>
      <c r="D110" s="19"/>
      <c r="E110" s="19"/>
      <c r="F110" s="19"/>
      <c r="G110" s="19"/>
      <c r="H110" s="19"/>
      <c r="I110" s="113"/>
      <c r="J110" s="113"/>
      <c r="K110" s="19"/>
      <c r="L110" s="19"/>
      <c r="M110" s="17"/>
    </row>
    <row r="111" spans="1:47" s="2" customFormat="1" ht="16.5" customHeight="1">
      <c r="A111" s="30"/>
      <c r="B111" s="31"/>
      <c r="C111" s="32"/>
      <c r="D111" s="32"/>
      <c r="E111" s="296" t="s">
        <v>340</v>
      </c>
      <c r="F111" s="298"/>
      <c r="G111" s="298"/>
      <c r="H111" s="298"/>
      <c r="I111" s="120"/>
      <c r="J111" s="120"/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12" customHeight="1">
      <c r="A112" s="30"/>
      <c r="B112" s="31"/>
      <c r="C112" s="26" t="s">
        <v>341</v>
      </c>
      <c r="D112" s="32"/>
      <c r="E112" s="32"/>
      <c r="F112" s="32"/>
      <c r="G112" s="32"/>
      <c r="H112" s="32"/>
      <c r="I112" s="120"/>
      <c r="J112" s="120"/>
      <c r="K112" s="32"/>
      <c r="L112" s="32"/>
      <c r="M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6.5" customHeight="1">
      <c r="A113" s="30"/>
      <c r="B113" s="31"/>
      <c r="C113" s="32"/>
      <c r="D113" s="32"/>
      <c r="E113" s="251" t="str">
        <f>E11</f>
        <v>PS04-1 - STS Bohuňovice</v>
      </c>
      <c r="F113" s="298"/>
      <c r="G113" s="298"/>
      <c r="H113" s="298"/>
      <c r="I113" s="120"/>
      <c r="J113" s="120"/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2"/>
      <c r="D114" s="32"/>
      <c r="E114" s="32"/>
      <c r="F114" s="32"/>
      <c r="G114" s="32"/>
      <c r="H114" s="32"/>
      <c r="I114" s="120"/>
      <c r="J114" s="120"/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>
      <c r="A115" s="30"/>
      <c r="B115" s="31"/>
      <c r="C115" s="26" t="s">
        <v>21</v>
      </c>
      <c r="D115" s="32"/>
      <c r="E115" s="32"/>
      <c r="F115" s="24" t="str">
        <f>F14</f>
        <v>OŘ Olomouc</v>
      </c>
      <c r="G115" s="32"/>
      <c r="H115" s="32"/>
      <c r="I115" s="121" t="s">
        <v>23</v>
      </c>
      <c r="J115" s="123">
        <f>IF(J14="","",J14)</f>
        <v>0</v>
      </c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2"/>
      <c r="D116" s="32"/>
      <c r="E116" s="32"/>
      <c r="F116" s="32"/>
      <c r="G116" s="32"/>
      <c r="H116" s="32"/>
      <c r="I116" s="120"/>
      <c r="J116" s="120"/>
      <c r="K116" s="32"/>
      <c r="L116" s="32"/>
      <c r="M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6" t="s">
        <v>24</v>
      </c>
      <c r="D117" s="32"/>
      <c r="E117" s="32"/>
      <c r="F117" s="24" t="str">
        <f>E17</f>
        <v>Správa železnic, státní organizace</v>
      </c>
      <c r="G117" s="32"/>
      <c r="H117" s="32"/>
      <c r="I117" s="121" t="s">
        <v>32</v>
      </c>
      <c r="J117" s="161" t="str">
        <f>E23</f>
        <v xml:space="preserve"> </v>
      </c>
      <c r="K117" s="32"/>
      <c r="L117" s="32"/>
      <c r="M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6" t="s">
        <v>30</v>
      </c>
      <c r="D118" s="32"/>
      <c r="E118" s="32"/>
      <c r="F118" s="24" t="str">
        <f>IF(E20="","",E20)</f>
        <v>Vyplň údaj</v>
      </c>
      <c r="G118" s="32"/>
      <c r="H118" s="32"/>
      <c r="I118" s="121" t="s">
        <v>34</v>
      </c>
      <c r="J118" s="161" t="str">
        <f>E26</f>
        <v xml:space="preserve"> </v>
      </c>
      <c r="K118" s="32"/>
      <c r="L118" s="32"/>
      <c r="M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0.35" customHeight="1">
      <c r="A119" s="30"/>
      <c r="B119" s="31"/>
      <c r="C119" s="32"/>
      <c r="D119" s="32"/>
      <c r="E119" s="32"/>
      <c r="F119" s="32"/>
      <c r="G119" s="32"/>
      <c r="H119" s="32"/>
      <c r="I119" s="120"/>
      <c r="J119" s="120"/>
      <c r="K119" s="32"/>
      <c r="L119" s="32"/>
      <c r="M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1" customFormat="1" ht="29.25" customHeight="1">
      <c r="A120" s="181"/>
      <c r="B120" s="182"/>
      <c r="C120" s="183" t="s">
        <v>199</v>
      </c>
      <c r="D120" s="184" t="s">
        <v>61</v>
      </c>
      <c r="E120" s="184" t="s">
        <v>57</v>
      </c>
      <c r="F120" s="184" t="s">
        <v>58</v>
      </c>
      <c r="G120" s="184" t="s">
        <v>200</v>
      </c>
      <c r="H120" s="184" t="s">
        <v>201</v>
      </c>
      <c r="I120" s="185" t="s">
        <v>202</v>
      </c>
      <c r="J120" s="185" t="s">
        <v>203</v>
      </c>
      <c r="K120" s="184" t="s">
        <v>189</v>
      </c>
      <c r="L120" s="186" t="s">
        <v>204</v>
      </c>
      <c r="M120" s="187"/>
      <c r="N120" s="70" t="s">
        <v>1</v>
      </c>
      <c r="O120" s="71" t="s">
        <v>40</v>
      </c>
      <c r="P120" s="71" t="s">
        <v>205</v>
      </c>
      <c r="Q120" s="71" t="s">
        <v>206</v>
      </c>
      <c r="R120" s="71" t="s">
        <v>207</v>
      </c>
      <c r="S120" s="71" t="s">
        <v>208</v>
      </c>
      <c r="T120" s="71" t="s">
        <v>209</v>
      </c>
      <c r="U120" s="71" t="s">
        <v>210</v>
      </c>
      <c r="V120" s="71" t="s">
        <v>211</v>
      </c>
      <c r="W120" s="71" t="s">
        <v>212</v>
      </c>
      <c r="X120" s="71" t="s">
        <v>213</v>
      </c>
      <c r="Y120" s="72" t="s">
        <v>214</v>
      </c>
      <c r="Z120" s="181"/>
      <c r="AA120" s="181"/>
      <c r="AB120" s="181"/>
      <c r="AC120" s="181"/>
      <c r="AD120" s="181"/>
      <c r="AE120" s="181"/>
    </row>
    <row r="121" spans="1:65" s="2" customFormat="1" ht="22.9" customHeight="1">
      <c r="A121" s="30"/>
      <c r="B121" s="31"/>
      <c r="C121" s="77" t="s">
        <v>215</v>
      </c>
      <c r="D121" s="32"/>
      <c r="E121" s="32"/>
      <c r="F121" s="32"/>
      <c r="G121" s="32"/>
      <c r="H121" s="32"/>
      <c r="I121" s="120"/>
      <c r="J121" s="120"/>
      <c r="K121" s="188">
        <f>BK121</f>
        <v>0</v>
      </c>
      <c r="L121" s="32"/>
      <c r="M121" s="35"/>
      <c r="N121" s="73"/>
      <c r="O121" s="189"/>
      <c r="P121" s="74"/>
      <c r="Q121" s="190">
        <f>Q122</f>
        <v>0</v>
      </c>
      <c r="R121" s="190">
        <f>R122</f>
        <v>0</v>
      </c>
      <c r="S121" s="74"/>
      <c r="T121" s="191">
        <f>T122</f>
        <v>0</v>
      </c>
      <c r="U121" s="74"/>
      <c r="V121" s="191">
        <f>V122</f>
        <v>0</v>
      </c>
      <c r="W121" s="74"/>
      <c r="X121" s="191">
        <f>X122</f>
        <v>0</v>
      </c>
      <c r="Y121" s="75"/>
      <c r="Z121" s="30"/>
      <c r="AA121" s="30"/>
      <c r="AB121" s="30"/>
      <c r="AC121" s="30"/>
      <c r="AD121" s="30"/>
      <c r="AE121" s="30"/>
      <c r="AT121" s="14" t="s">
        <v>77</v>
      </c>
      <c r="AU121" s="14" t="s">
        <v>191</v>
      </c>
      <c r="BK121" s="192">
        <f>BK122</f>
        <v>0</v>
      </c>
    </row>
    <row r="122" spans="1:65" s="12" customFormat="1" ht="25.9" customHeight="1">
      <c r="B122" s="193"/>
      <c r="C122" s="194"/>
      <c r="D122" s="195" t="s">
        <v>77</v>
      </c>
      <c r="E122" s="196" t="s">
        <v>276</v>
      </c>
      <c r="F122" s="196" t="s">
        <v>277</v>
      </c>
      <c r="G122" s="194"/>
      <c r="H122" s="194"/>
      <c r="I122" s="197"/>
      <c r="J122" s="197"/>
      <c r="K122" s="198">
        <f>BK122</f>
        <v>0</v>
      </c>
      <c r="L122" s="194"/>
      <c r="M122" s="199"/>
      <c r="N122" s="200"/>
      <c r="O122" s="201"/>
      <c r="P122" s="201"/>
      <c r="Q122" s="202">
        <f>SUM(Q123:Q131)</f>
        <v>0</v>
      </c>
      <c r="R122" s="202">
        <f>SUM(R123:R131)</f>
        <v>0</v>
      </c>
      <c r="S122" s="201"/>
      <c r="T122" s="203">
        <f>SUM(T123:T131)</f>
        <v>0</v>
      </c>
      <c r="U122" s="201"/>
      <c r="V122" s="203">
        <f>SUM(V123:V131)</f>
        <v>0</v>
      </c>
      <c r="W122" s="201"/>
      <c r="X122" s="203">
        <f>SUM(X123:X131)</f>
        <v>0</v>
      </c>
      <c r="Y122" s="204"/>
      <c r="AR122" s="205" t="s">
        <v>224</v>
      </c>
      <c r="AT122" s="206" t="s">
        <v>77</v>
      </c>
      <c r="AU122" s="206" t="s">
        <v>78</v>
      </c>
      <c r="AY122" s="205" t="s">
        <v>218</v>
      </c>
      <c r="BK122" s="207">
        <f>SUM(BK123:BK131)</f>
        <v>0</v>
      </c>
    </row>
    <row r="123" spans="1:65" s="2" customFormat="1" ht="21.75" customHeight="1">
      <c r="A123" s="30"/>
      <c r="B123" s="31"/>
      <c r="C123" s="208" t="s">
        <v>86</v>
      </c>
      <c r="D123" s="208" t="s">
        <v>219</v>
      </c>
      <c r="E123" s="209" t="s">
        <v>343</v>
      </c>
      <c r="F123" s="210" t="s">
        <v>344</v>
      </c>
      <c r="G123" s="211" t="s">
        <v>222</v>
      </c>
      <c r="H123" s="212">
        <v>1</v>
      </c>
      <c r="I123" s="213"/>
      <c r="J123" s="213"/>
      <c r="K123" s="214">
        <f>ROUND(P123*H123,2)</f>
        <v>0</v>
      </c>
      <c r="L123" s="210" t="s">
        <v>223</v>
      </c>
      <c r="M123" s="35"/>
      <c r="N123" s="215" t="s">
        <v>1</v>
      </c>
      <c r="O123" s="216" t="s">
        <v>41</v>
      </c>
      <c r="P123" s="217">
        <f>I123+J123</f>
        <v>0</v>
      </c>
      <c r="Q123" s="217">
        <f>ROUND(I123*H123,2)</f>
        <v>0</v>
      </c>
      <c r="R123" s="217">
        <f>ROUND(J123*H123,2)</f>
        <v>0</v>
      </c>
      <c r="S123" s="66"/>
      <c r="T123" s="218">
        <f>S123*H123</f>
        <v>0</v>
      </c>
      <c r="U123" s="218">
        <v>0</v>
      </c>
      <c r="V123" s="218">
        <f>U123*H123</f>
        <v>0</v>
      </c>
      <c r="W123" s="218">
        <v>0</v>
      </c>
      <c r="X123" s="218">
        <f>W123*H123</f>
        <v>0</v>
      </c>
      <c r="Y123" s="219" t="s">
        <v>1</v>
      </c>
      <c r="Z123" s="30"/>
      <c r="AA123" s="30"/>
      <c r="AB123" s="30"/>
      <c r="AC123" s="30"/>
      <c r="AD123" s="30"/>
      <c r="AE123" s="30"/>
      <c r="AR123" s="220" t="s">
        <v>281</v>
      </c>
      <c r="AT123" s="220" t="s">
        <v>219</v>
      </c>
      <c r="AU123" s="220" t="s">
        <v>86</v>
      </c>
      <c r="AY123" s="14" t="s">
        <v>218</v>
      </c>
      <c r="BE123" s="221">
        <f>IF(O123="základní",K123,0)</f>
        <v>0</v>
      </c>
      <c r="BF123" s="221">
        <f>IF(O123="snížená",K123,0)</f>
        <v>0</v>
      </c>
      <c r="BG123" s="221">
        <f>IF(O123="zákl. přenesená",K123,0)</f>
        <v>0</v>
      </c>
      <c r="BH123" s="221">
        <f>IF(O123="sníž. přenesená",K123,0)</f>
        <v>0</v>
      </c>
      <c r="BI123" s="221">
        <f>IF(O123="nulová",K123,0)</f>
        <v>0</v>
      </c>
      <c r="BJ123" s="14" t="s">
        <v>86</v>
      </c>
      <c r="BK123" s="221">
        <f>ROUND(P123*H123,2)</f>
        <v>0</v>
      </c>
      <c r="BL123" s="14" t="s">
        <v>281</v>
      </c>
      <c r="BM123" s="220" t="s">
        <v>345</v>
      </c>
    </row>
    <row r="124" spans="1:65" s="2" customFormat="1" ht="48.75">
      <c r="A124" s="30"/>
      <c r="B124" s="31"/>
      <c r="C124" s="32"/>
      <c r="D124" s="222" t="s">
        <v>226</v>
      </c>
      <c r="E124" s="32"/>
      <c r="F124" s="223" t="s">
        <v>346</v>
      </c>
      <c r="G124" s="32"/>
      <c r="H124" s="32"/>
      <c r="I124" s="120"/>
      <c r="J124" s="120"/>
      <c r="K124" s="32"/>
      <c r="L124" s="32"/>
      <c r="M124" s="35"/>
      <c r="N124" s="224"/>
      <c r="O124" s="225"/>
      <c r="P124" s="66"/>
      <c r="Q124" s="66"/>
      <c r="R124" s="66"/>
      <c r="S124" s="66"/>
      <c r="T124" s="66"/>
      <c r="U124" s="66"/>
      <c r="V124" s="66"/>
      <c r="W124" s="66"/>
      <c r="X124" s="66"/>
      <c r="Y124" s="67"/>
      <c r="Z124" s="30"/>
      <c r="AA124" s="30"/>
      <c r="AB124" s="30"/>
      <c r="AC124" s="30"/>
      <c r="AD124" s="30"/>
      <c r="AE124" s="30"/>
      <c r="AT124" s="14" t="s">
        <v>226</v>
      </c>
      <c r="AU124" s="14" t="s">
        <v>86</v>
      </c>
    </row>
    <row r="125" spans="1:65" s="2" customFormat="1" ht="33" customHeight="1">
      <c r="A125" s="30"/>
      <c r="B125" s="31"/>
      <c r="C125" s="208" t="s">
        <v>88</v>
      </c>
      <c r="D125" s="208" t="s">
        <v>219</v>
      </c>
      <c r="E125" s="209" t="s">
        <v>347</v>
      </c>
      <c r="F125" s="210" t="s">
        <v>348</v>
      </c>
      <c r="G125" s="211" t="s">
        <v>222</v>
      </c>
      <c r="H125" s="212">
        <v>3</v>
      </c>
      <c r="I125" s="213"/>
      <c r="J125" s="213"/>
      <c r="K125" s="214">
        <f>ROUND(P125*H125,2)</f>
        <v>0</v>
      </c>
      <c r="L125" s="210" t="s">
        <v>223</v>
      </c>
      <c r="M125" s="35"/>
      <c r="N125" s="215" t="s">
        <v>1</v>
      </c>
      <c r="O125" s="216" t="s">
        <v>41</v>
      </c>
      <c r="P125" s="217">
        <f>I125+J125</f>
        <v>0</v>
      </c>
      <c r="Q125" s="217">
        <f>ROUND(I125*H125,2)</f>
        <v>0</v>
      </c>
      <c r="R125" s="217">
        <f>ROUND(J125*H125,2)</f>
        <v>0</v>
      </c>
      <c r="S125" s="66"/>
      <c r="T125" s="218">
        <f>S125*H125</f>
        <v>0</v>
      </c>
      <c r="U125" s="218">
        <v>0</v>
      </c>
      <c r="V125" s="218">
        <f>U125*H125</f>
        <v>0</v>
      </c>
      <c r="W125" s="218">
        <v>0</v>
      </c>
      <c r="X125" s="218">
        <f>W125*H125</f>
        <v>0</v>
      </c>
      <c r="Y125" s="219" t="s">
        <v>1</v>
      </c>
      <c r="Z125" s="30"/>
      <c r="AA125" s="30"/>
      <c r="AB125" s="30"/>
      <c r="AC125" s="30"/>
      <c r="AD125" s="30"/>
      <c r="AE125" s="30"/>
      <c r="AR125" s="220" t="s">
        <v>281</v>
      </c>
      <c r="AT125" s="220" t="s">
        <v>219</v>
      </c>
      <c r="AU125" s="220" t="s">
        <v>86</v>
      </c>
      <c r="AY125" s="14" t="s">
        <v>218</v>
      </c>
      <c r="BE125" s="221">
        <f>IF(O125="základní",K125,0)</f>
        <v>0</v>
      </c>
      <c r="BF125" s="221">
        <f>IF(O125="snížená",K125,0)</f>
        <v>0</v>
      </c>
      <c r="BG125" s="221">
        <f>IF(O125="zákl. přenesená",K125,0)</f>
        <v>0</v>
      </c>
      <c r="BH125" s="221">
        <f>IF(O125="sníž. přenesená",K125,0)</f>
        <v>0</v>
      </c>
      <c r="BI125" s="221">
        <f>IF(O125="nulová",K125,0)</f>
        <v>0</v>
      </c>
      <c r="BJ125" s="14" t="s">
        <v>86</v>
      </c>
      <c r="BK125" s="221">
        <f>ROUND(P125*H125,2)</f>
        <v>0</v>
      </c>
      <c r="BL125" s="14" t="s">
        <v>281</v>
      </c>
      <c r="BM125" s="220" t="s">
        <v>349</v>
      </c>
    </row>
    <row r="126" spans="1:65" s="2" customFormat="1" ht="39">
      <c r="A126" s="30"/>
      <c r="B126" s="31"/>
      <c r="C126" s="32"/>
      <c r="D126" s="222" t="s">
        <v>226</v>
      </c>
      <c r="E126" s="32"/>
      <c r="F126" s="223" t="s">
        <v>350</v>
      </c>
      <c r="G126" s="32"/>
      <c r="H126" s="32"/>
      <c r="I126" s="120"/>
      <c r="J126" s="120"/>
      <c r="K126" s="32"/>
      <c r="L126" s="32"/>
      <c r="M126" s="35"/>
      <c r="N126" s="224"/>
      <c r="O126" s="225"/>
      <c r="P126" s="66"/>
      <c r="Q126" s="66"/>
      <c r="R126" s="66"/>
      <c r="S126" s="66"/>
      <c r="T126" s="66"/>
      <c r="U126" s="66"/>
      <c r="V126" s="66"/>
      <c r="W126" s="66"/>
      <c r="X126" s="66"/>
      <c r="Y126" s="67"/>
      <c r="Z126" s="30"/>
      <c r="AA126" s="30"/>
      <c r="AB126" s="30"/>
      <c r="AC126" s="30"/>
      <c r="AD126" s="30"/>
      <c r="AE126" s="30"/>
      <c r="AT126" s="14" t="s">
        <v>226</v>
      </c>
      <c r="AU126" s="14" t="s">
        <v>86</v>
      </c>
    </row>
    <row r="127" spans="1:65" s="2" customFormat="1" ht="19.5">
      <c r="A127" s="30"/>
      <c r="B127" s="31"/>
      <c r="C127" s="32"/>
      <c r="D127" s="222" t="s">
        <v>237</v>
      </c>
      <c r="E127" s="32"/>
      <c r="F127" s="236" t="s">
        <v>351</v>
      </c>
      <c r="G127" s="32"/>
      <c r="H127" s="32"/>
      <c r="I127" s="120"/>
      <c r="J127" s="120"/>
      <c r="K127" s="32"/>
      <c r="L127" s="32"/>
      <c r="M127" s="35"/>
      <c r="N127" s="224"/>
      <c r="O127" s="225"/>
      <c r="P127" s="66"/>
      <c r="Q127" s="66"/>
      <c r="R127" s="66"/>
      <c r="S127" s="66"/>
      <c r="T127" s="66"/>
      <c r="U127" s="66"/>
      <c r="V127" s="66"/>
      <c r="W127" s="66"/>
      <c r="X127" s="66"/>
      <c r="Y127" s="67"/>
      <c r="Z127" s="30"/>
      <c r="AA127" s="30"/>
      <c r="AB127" s="30"/>
      <c r="AC127" s="30"/>
      <c r="AD127" s="30"/>
      <c r="AE127" s="30"/>
      <c r="AT127" s="14" t="s">
        <v>237</v>
      </c>
      <c r="AU127" s="14" t="s">
        <v>86</v>
      </c>
    </row>
    <row r="128" spans="1:65" s="2" customFormat="1" ht="33" customHeight="1">
      <c r="A128" s="30"/>
      <c r="B128" s="31"/>
      <c r="C128" s="208" t="s">
        <v>231</v>
      </c>
      <c r="D128" s="208" t="s">
        <v>219</v>
      </c>
      <c r="E128" s="209" t="s">
        <v>352</v>
      </c>
      <c r="F128" s="210" t="s">
        <v>290</v>
      </c>
      <c r="G128" s="211" t="s">
        <v>222</v>
      </c>
      <c r="H128" s="212">
        <v>3</v>
      </c>
      <c r="I128" s="213"/>
      <c r="J128" s="213"/>
      <c r="K128" s="214">
        <f>ROUND(P128*H128,2)</f>
        <v>0</v>
      </c>
      <c r="L128" s="210" t="s">
        <v>223</v>
      </c>
      <c r="M128" s="35"/>
      <c r="N128" s="215" t="s">
        <v>1</v>
      </c>
      <c r="O128" s="216" t="s">
        <v>41</v>
      </c>
      <c r="P128" s="217">
        <f>I128+J128</f>
        <v>0</v>
      </c>
      <c r="Q128" s="217">
        <f>ROUND(I128*H128,2)</f>
        <v>0</v>
      </c>
      <c r="R128" s="217">
        <f>ROUND(J128*H128,2)</f>
        <v>0</v>
      </c>
      <c r="S128" s="66"/>
      <c r="T128" s="218">
        <f>S128*H128</f>
        <v>0</v>
      </c>
      <c r="U128" s="218">
        <v>0</v>
      </c>
      <c r="V128" s="218">
        <f>U128*H128</f>
        <v>0</v>
      </c>
      <c r="W128" s="218">
        <v>0</v>
      </c>
      <c r="X128" s="218">
        <f>W128*H128</f>
        <v>0</v>
      </c>
      <c r="Y128" s="219" t="s">
        <v>1</v>
      </c>
      <c r="Z128" s="30"/>
      <c r="AA128" s="30"/>
      <c r="AB128" s="30"/>
      <c r="AC128" s="30"/>
      <c r="AD128" s="30"/>
      <c r="AE128" s="30"/>
      <c r="AR128" s="220" t="s">
        <v>281</v>
      </c>
      <c r="AT128" s="220" t="s">
        <v>219</v>
      </c>
      <c r="AU128" s="220" t="s">
        <v>86</v>
      </c>
      <c r="AY128" s="14" t="s">
        <v>218</v>
      </c>
      <c r="BE128" s="221">
        <f>IF(O128="základní",K128,0)</f>
        <v>0</v>
      </c>
      <c r="BF128" s="221">
        <f>IF(O128="snížená",K128,0)</f>
        <v>0</v>
      </c>
      <c r="BG128" s="221">
        <f>IF(O128="zákl. přenesená",K128,0)</f>
        <v>0</v>
      </c>
      <c r="BH128" s="221">
        <f>IF(O128="sníž. přenesená",K128,0)</f>
        <v>0</v>
      </c>
      <c r="BI128" s="221">
        <f>IF(O128="nulová",K128,0)</f>
        <v>0</v>
      </c>
      <c r="BJ128" s="14" t="s">
        <v>86</v>
      </c>
      <c r="BK128" s="221">
        <f>ROUND(P128*H128,2)</f>
        <v>0</v>
      </c>
      <c r="BL128" s="14" t="s">
        <v>281</v>
      </c>
      <c r="BM128" s="220" t="s">
        <v>353</v>
      </c>
    </row>
    <row r="129" spans="1:65" s="2" customFormat="1" ht="29.25">
      <c r="A129" s="30"/>
      <c r="B129" s="31"/>
      <c r="C129" s="32"/>
      <c r="D129" s="222" t="s">
        <v>226</v>
      </c>
      <c r="E129" s="32"/>
      <c r="F129" s="223" t="s">
        <v>292</v>
      </c>
      <c r="G129" s="32"/>
      <c r="H129" s="32"/>
      <c r="I129" s="120"/>
      <c r="J129" s="120"/>
      <c r="K129" s="32"/>
      <c r="L129" s="32"/>
      <c r="M129" s="35"/>
      <c r="N129" s="224"/>
      <c r="O129" s="225"/>
      <c r="P129" s="66"/>
      <c r="Q129" s="66"/>
      <c r="R129" s="66"/>
      <c r="S129" s="66"/>
      <c r="T129" s="66"/>
      <c r="U129" s="66"/>
      <c r="V129" s="66"/>
      <c r="W129" s="66"/>
      <c r="X129" s="66"/>
      <c r="Y129" s="67"/>
      <c r="Z129" s="30"/>
      <c r="AA129" s="30"/>
      <c r="AB129" s="30"/>
      <c r="AC129" s="30"/>
      <c r="AD129" s="30"/>
      <c r="AE129" s="30"/>
      <c r="AT129" s="14" t="s">
        <v>226</v>
      </c>
      <c r="AU129" s="14" t="s">
        <v>86</v>
      </c>
    </row>
    <row r="130" spans="1:65" s="2" customFormat="1" ht="33" customHeight="1">
      <c r="A130" s="30"/>
      <c r="B130" s="31"/>
      <c r="C130" s="208" t="s">
        <v>224</v>
      </c>
      <c r="D130" s="208" t="s">
        <v>219</v>
      </c>
      <c r="E130" s="209" t="s">
        <v>354</v>
      </c>
      <c r="F130" s="210" t="s">
        <v>355</v>
      </c>
      <c r="G130" s="211" t="s">
        <v>222</v>
      </c>
      <c r="H130" s="212">
        <v>3</v>
      </c>
      <c r="I130" s="213"/>
      <c r="J130" s="213"/>
      <c r="K130" s="214">
        <f>ROUND(P130*H130,2)</f>
        <v>0</v>
      </c>
      <c r="L130" s="210" t="s">
        <v>223</v>
      </c>
      <c r="M130" s="35"/>
      <c r="N130" s="215" t="s">
        <v>1</v>
      </c>
      <c r="O130" s="216" t="s">
        <v>41</v>
      </c>
      <c r="P130" s="217">
        <f>I130+J130</f>
        <v>0</v>
      </c>
      <c r="Q130" s="217">
        <f>ROUND(I130*H130,2)</f>
        <v>0</v>
      </c>
      <c r="R130" s="217">
        <f>ROUND(J130*H130,2)</f>
        <v>0</v>
      </c>
      <c r="S130" s="66"/>
      <c r="T130" s="218">
        <f>S130*H130</f>
        <v>0</v>
      </c>
      <c r="U130" s="218">
        <v>0</v>
      </c>
      <c r="V130" s="218">
        <f>U130*H130</f>
        <v>0</v>
      </c>
      <c r="W130" s="218">
        <v>0</v>
      </c>
      <c r="X130" s="218">
        <f>W130*H130</f>
        <v>0</v>
      </c>
      <c r="Y130" s="219" t="s">
        <v>1</v>
      </c>
      <c r="Z130" s="30"/>
      <c r="AA130" s="30"/>
      <c r="AB130" s="30"/>
      <c r="AC130" s="30"/>
      <c r="AD130" s="30"/>
      <c r="AE130" s="30"/>
      <c r="AR130" s="220" t="s">
        <v>281</v>
      </c>
      <c r="AT130" s="220" t="s">
        <v>219</v>
      </c>
      <c r="AU130" s="220" t="s">
        <v>86</v>
      </c>
      <c r="AY130" s="14" t="s">
        <v>218</v>
      </c>
      <c r="BE130" s="221">
        <f>IF(O130="základní",K130,0)</f>
        <v>0</v>
      </c>
      <c r="BF130" s="221">
        <f>IF(O130="snížená",K130,0)</f>
        <v>0</v>
      </c>
      <c r="BG130" s="221">
        <f>IF(O130="zákl. přenesená",K130,0)</f>
        <v>0</v>
      </c>
      <c r="BH130" s="221">
        <f>IF(O130="sníž. přenesená",K130,0)</f>
        <v>0</v>
      </c>
      <c r="BI130" s="221">
        <f>IF(O130="nulová",K130,0)</f>
        <v>0</v>
      </c>
      <c r="BJ130" s="14" t="s">
        <v>86</v>
      </c>
      <c r="BK130" s="221">
        <f>ROUND(P130*H130,2)</f>
        <v>0</v>
      </c>
      <c r="BL130" s="14" t="s">
        <v>281</v>
      </c>
      <c r="BM130" s="220" t="s">
        <v>356</v>
      </c>
    </row>
    <row r="131" spans="1:65" s="2" customFormat="1" ht="29.25">
      <c r="A131" s="30"/>
      <c r="B131" s="31"/>
      <c r="C131" s="32"/>
      <c r="D131" s="222" t="s">
        <v>226</v>
      </c>
      <c r="E131" s="32"/>
      <c r="F131" s="223" t="s">
        <v>357</v>
      </c>
      <c r="G131" s="32"/>
      <c r="H131" s="32"/>
      <c r="I131" s="120"/>
      <c r="J131" s="120"/>
      <c r="K131" s="32"/>
      <c r="L131" s="32"/>
      <c r="M131" s="35"/>
      <c r="N131" s="239"/>
      <c r="O131" s="240"/>
      <c r="P131" s="241"/>
      <c r="Q131" s="241"/>
      <c r="R131" s="241"/>
      <c r="S131" s="241"/>
      <c r="T131" s="241"/>
      <c r="U131" s="241"/>
      <c r="V131" s="241"/>
      <c r="W131" s="241"/>
      <c r="X131" s="241"/>
      <c r="Y131" s="242"/>
      <c r="Z131" s="30"/>
      <c r="AA131" s="30"/>
      <c r="AB131" s="30"/>
      <c r="AC131" s="30"/>
      <c r="AD131" s="30"/>
      <c r="AE131" s="30"/>
      <c r="AT131" s="14" t="s">
        <v>226</v>
      </c>
      <c r="AU131" s="14" t="s">
        <v>86</v>
      </c>
    </row>
    <row r="132" spans="1:65" s="2" customFormat="1" ht="6.95" customHeight="1">
      <c r="A132" s="30"/>
      <c r="B132" s="50"/>
      <c r="C132" s="51"/>
      <c r="D132" s="51"/>
      <c r="E132" s="51"/>
      <c r="F132" s="51"/>
      <c r="G132" s="51"/>
      <c r="H132" s="51"/>
      <c r="I132" s="157"/>
      <c r="J132" s="157"/>
      <c r="K132" s="51"/>
      <c r="L132" s="51"/>
      <c r="M132" s="35"/>
      <c r="N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</row>
  </sheetData>
  <sheetProtection algorithmName="SHA-512" hashValue="kmJK1sOXnvj1+gRjjR8EeZA4mnLmK95NYAs+bpf9tP7SNPI92WHGmXrhzItApv42Iw3pxEB7rvCX0nd6QTIw6A==" saltValue="KneTTJ4VI7gm2M51mJx0OZO3VrqOPqyQcbE4oD/i+cL4jPrYYnwkxqiff8Dh58EtwAf249nsH4Iy5jPOTQq4vw==" spinCount="100000" sheet="1" objects="1" scenarios="1" formatColumns="0" formatRows="0" autoFilter="0"/>
  <autoFilter ref="C120:L131"/>
  <mergeCells count="12">
    <mergeCell ref="E113:H113"/>
    <mergeCell ref="M2:Z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2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13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3"/>
      <c r="J2" s="113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T2" s="14" t="s">
        <v>104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6"/>
      <c r="J3" s="116"/>
      <c r="K3" s="115"/>
      <c r="L3" s="115"/>
      <c r="M3" s="17"/>
      <c r="AT3" s="14" t="s">
        <v>88</v>
      </c>
    </row>
    <row r="4" spans="1:46" s="1" customFormat="1" ht="24.95" customHeight="1">
      <c r="B4" s="17"/>
      <c r="D4" s="117" t="s">
        <v>180</v>
      </c>
      <c r="I4" s="113"/>
      <c r="J4" s="113"/>
      <c r="M4" s="17"/>
      <c r="N4" s="118" t="s">
        <v>11</v>
      </c>
      <c r="AT4" s="14" t="s">
        <v>4</v>
      </c>
    </row>
    <row r="5" spans="1:46" s="1" customFormat="1" ht="6.95" customHeight="1">
      <c r="B5" s="17"/>
      <c r="I5" s="113"/>
      <c r="J5" s="113"/>
      <c r="M5" s="17"/>
    </row>
    <row r="6" spans="1:46" s="1" customFormat="1" ht="12" customHeight="1">
      <c r="B6" s="17"/>
      <c r="D6" s="119" t="s">
        <v>17</v>
      </c>
      <c r="I6" s="113"/>
      <c r="J6" s="113"/>
      <c r="M6" s="17"/>
    </row>
    <row r="7" spans="1:46" s="1" customFormat="1" ht="16.5" customHeight="1">
      <c r="B7" s="17"/>
      <c r="E7" s="289" t="str">
        <f>'Rekapitulace stavby'!K6</f>
        <v>Údržba, opravy a odstraňování závad u SEE 2020</v>
      </c>
      <c r="F7" s="290"/>
      <c r="G7" s="290"/>
      <c r="H7" s="290"/>
      <c r="I7" s="113"/>
      <c r="J7" s="113"/>
      <c r="M7" s="17"/>
    </row>
    <row r="8" spans="1:46" s="1" customFormat="1" ht="12" customHeight="1">
      <c r="B8" s="17"/>
      <c r="D8" s="119" t="s">
        <v>181</v>
      </c>
      <c r="I8" s="113"/>
      <c r="J8" s="113"/>
      <c r="M8" s="17"/>
    </row>
    <row r="9" spans="1:46" s="2" customFormat="1" ht="16.5" customHeight="1">
      <c r="A9" s="30"/>
      <c r="B9" s="35"/>
      <c r="C9" s="30"/>
      <c r="D9" s="30"/>
      <c r="E9" s="289" t="s">
        <v>340</v>
      </c>
      <c r="F9" s="292"/>
      <c r="G9" s="292"/>
      <c r="H9" s="292"/>
      <c r="I9" s="120"/>
      <c r="J9" s="120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19" t="s">
        <v>341</v>
      </c>
      <c r="E10" s="30"/>
      <c r="F10" s="30"/>
      <c r="G10" s="30"/>
      <c r="H10" s="30"/>
      <c r="I10" s="120"/>
      <c r="J10" s="120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5"/>
      <c r="C11" s="30"/>
      <c r="D11" s="30"/>
      <c r="E11" s="291" t="s">
        <v>358</v>
      </c>
      <c r="F11" s="292"/>
      <c r="G11" s="292"/>
      <c r="H11" s="292"/>
      <c r="I11" s="120"/>
      <c r="J11" s="120"/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5"/>
      <c r="C12" s="30"/>
      <c r="D12" s="30"/>
      <c r="E12" s="30"/>
      <c r="F12" s="30"/>
      <c r="G12" s="30"/>
      <c r="H12" s="30"/>
      <c r="I12" s="120"/>
      <c r="J12" s="120"/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5"/>
      <c r="C13" s="30"/>
      <c r="D13" s="119" t="s">
        <v>19</v>
      </c>
      <c r="E13" s="30"/>
      <c r="F13" s="108" t="s">
        <v>1</v>
      </c>
      <c r="G13" s="30"/>
      <c r="H13" s="30"/>
      <c r="I13" s="121" t="s">
        <v>20</v>
      </c>
      <c r="J13" s="122" t="s">
        <v>1</v>
      </c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9" t="s">
        <v>21</v>
      </c>
      <c r="E14" s="30"/>
      <c r="F14" s="108" t="s">
        <v>22</v>
      </c>
      <c r="G14" s="30"/>
      <c r="H14" s="30"/>
      <c r="I14" s="121" t="s">
        <v>23</v>
      </c>
      <c r="J14" s="123">
        <f>'Rekapitulace stavby'!AN8</f>
        <v>0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5"/>
      <c r="C15" s="30"/>
      <c r="D15" s="30"/>
      <c r="E15" s="30"/>
      <c r="F15" s="30"/>
      <c r="G15" s="30"/>
      <c r="H15" s="30"/>
      <c r="I15" s="120"/>
      <c r="J15" s="120"/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5"/>
      <c r="C16" s="30"/>
      <c r="D16" s="119" t="s">
        <v>24</v>
      </c>
      <c r="E16" s="30"/>
      <c r="F16" s="30"/>
      <c r="G16" s="30"/>
      <c r="H16" s="30"/>
      <c r="I16" s="121" t="s">
        <v>25</v>
      </c>
      <c r="J16" s="122" t="str">
        <f>IF('Rekapitulace stavby'!AN10="","",'Rekapitulace stavby'!AN10)</f>
        <v>70994234</v>
      </c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5"/>
      <c r="C17" s="30"/>
      <c r="D17" s="30"/>
      <c r="E17" s="108" t="str">
        <f>IF('Rekapitulace stavby'!E11="","",'Rekapitulace stavby'!E11)</f>
        <v>Správa železnic, státní organizace</v>
      </c>
      <c r="F17" s="30"/>
      <c r="G17" s="30"/>
      <c r="H17" s="30"/>
      <c r="I17" s="121" t="s">
        <v>28</v>
      </c>
      <c r="J17" s="122" t="str">
        <f>IF('Rekapitulace stavby'!AN11="","",'Rekapitulace stavby'!AN11)</f>
        <v>CZ70994234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5"/>
      <c r="C18" s="30"/>
      <c r="D18" s="30"/>
      <c r="E18" s="30"/>
      <c r="F18" s="30"/>
      <c r="G18" s="30"/>
      <c r="H18" s="30"/>
      <c r="I18" s="120"/>
      <c r="J18" s="120"/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5"/>
      <c r="C19" s="30"/>
      <c r="D19" s="119" t="s">
        <v>30</v>
      </c>
      <c r="E19" s="30"/>
      <c r="F19" s="30"/>
      <c r="G19" s="30"/>
      <c r="H19" s="30"/>
      <c r="I19" s="121" t="s">
        <v>25</v>
      </c>
      <c r="J19" s="27" t="str">
        <f>'Rekapitulace stavby'!AN13</f>
        <v>Vyplň údaj</v>
      </c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5"/>
      <c r="C20" s="30"/>
      <c r="D20" s="30"/>
      <c r="E20" s="293" t="str">
        <f>'Rekapitulace stavby'!E14</f>
        <v>Vyplň údaj</v>
      </c>
      <c r="F20" s="294"/>
      <c r="G20" s="294"/>
      <c r="H20" s="294"/>
      <c r="I20" s="121" t="s">
        <v>28</v>
      </c>
      <c r="J20" s="27" t="str">
        <f>'Rekapitulace stavby'!AN14</f>
        <v>Vyplň údaj</v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5"/>
      <c r="C21" s="30"/>
      <c r="D21" s="30"/>
      <c r="E21" s="30"/>
      <c r="F21" s="30"/>
      <c r="G21" s="30"/>
      <c r="H21" s="30"/>
      <c r="I21" s="120"/>
      <c r="J21" s="120"/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5"/>
      <c r="C22" s="30"/>
      <c r="D22" s="119" t="s">
        <v>32</v>
      </c>
      <c r="E22" s="30"/>
      <c r="F22" s="30"/>
      <c r="G22" s="30"/>
      <c r="H22" s="30"/>
      <c r="I22" s="121" t="s">
        <v>25</v>
      </c>
      <c r="J22" s="122" t="str">
        <f>IF('Rekapitulace stavby'!AN16="","",'Rekapitulace stavby'!AN16)</f>
        <v/>
      </c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5"/>
      <c r="C23" s="30"/>
      <c r="D23" s="30"/>
      <c r="E23" s="108" t="str">
        <f>IF('Rekapitulace stavby'!E17="","",'Rekapitulace stavby'!E17)</f>
        <v xml:space="preserve"> </v>
      </c>
      <c r="F23" s="30"/>
      <c r="G23" s="30"/>
      <c r="H23" s="30"/>
      <c r="I23" s="121" t="s">
        <v>28</v>
      </c>
      <c r="J23" s="122" t="str">
        <f>IF('Rekapitulace stavby'!AN17="","",'Rekapitulace stavby'!AN17)</f>
        <v/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5"/>
      <c r="C24" s="30"/>
      <c r="D24" s="30"/>
      <c r="E24" s="30"/>
      <c r="F24" s="30"/>
      <c r="G24" s="30"/>
      <c r="H24" s="30"/>
      <c r="I24" s="120"/>
      <c r="J24" s="120"/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5"/>
      <c r="C25" s="30"/>
      <c r="D25" s="119" t="s">
        <v>34</v>
      </c>
      <c r="E25" s="30"/>
      <c r="F25" s="30"/>
      <c r="G25" s="30"/>
      <c r="H25" s="30"/>
      <c r="I25" s="121" t="s">
        <v>25</v>
      </c>
      <c r="J25" s="122" t="str">
        <f>IF('Rekapitulace stavby'!AN19="","",'Rekapitulace stavby'!AN19)</f>
        <v/>
      </c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5"/>
      <c r="C26" s="30"/>
      <c r="D26" s="30"/>
      <c r="E26" s="108" t="str">
        <f>IF('Rekapitulace stavby'!E20="","",'Rekapitulace stavby'!E20)</f>
        <v xml:space="preserve"> </v>
      </c>
      <c r="F26" s="30"/>
      <c r="G26" s="30"/>
      <c r="H26" s="30"/>
      <c r="I26" s="121" t="s">
        <v>28</v>
      </c>
      <c r="J26" s="122" t="str">
        <f>IF('Rekapitulace stavby'!AN20="","",'Rekapitulace stavby'!AN20)</f>
        <v/>
      </c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30"/>
      <c r="E27" s="30"/>
      <c r="F27" s="30"/>
      <c r="G27" s="30"/>
      <c r="H27" s="30"/>
      <c r="I27" s="120"/>
      <c r="J27" s="120"/>
      <c r="K27" s="30"/>
      <c r="L27" s="30"/>
      <c r="M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5"/>
      <c r="C28" s="30"/>
      <c r="D28" s="119" t="s">
        <v>35</v>
      </c>
      <c r="E28" s="30"/>
      <c r="F28" s="30"/>
      <c r="G28" s="30"/>
      <c r="H28" s="30"/>
      <c r="I28" s="120"/>
      <c r="J28" s="120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124"/>
      <c r="B29" s="125"/>
      <c r="C29" s="124"/>
      <c r="D29" s="124"/>
      <c r="E29" s="295" t="s">
        <v>1</v>
      </c>
      <c r="F29" s="295"/>
      <c r="G29" s="295"/>
      <c r="H29" s="295"/>
      <c r="I29" s="126"/>
      <c r="J29" s="126"/>
      <c r="K29" s="124"/>
      <c r="L29" s="124"/>
      <c r="M29" s="127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pans="1:31" s="2" customFormat="1" ht="6.95" customHeight="1">
      <c r="A30" s="30"/>
      <c r="B30" s="35"/>
      <c r="C30" s="30"/>
      <c r="D30" s="30"/>
      <c r="E30" s="30"/>
      <c r="F30" s="30"/>
      <c r="G30" s="30"/>
      <c r="H30" s="30"/>
      <c r="I30" s="120"/>
      <c r="J30" s="120"/>
      <c r="K30" s="30"/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28"/>
      <c r="E31" s="128"/>
      <c r="F31" s="128"/>
      <c r="G31" s="128"/>
      <c r="H31" s="128"/>
      <c r="I31" s="129"/>
      <c r="J31" s="129"/>
      <c r="K31" s="128"/>
      <c r="L31" s="128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2.75">
      <c r="A32" s="30"/>
      <c r="B32" s="35"/>
      <c r="C32" s="30"/>
      <c r="D32" s="30"/>
      <c r="E32" s="119" t="s">
        <v>183</v>
      </c>
      <c r="F32" s="30"/>
      <c r="G32" s="30"/>
      <c r="H32" s="30"/>
      <c r="I32" s="120"/>
      <c r="J32" s="120"/>
      <c r="K32" s="130">
        <f>I98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2.75">
      <c r="A33" s="30"/>
      <c r="B33" s="35"/>
      <c r="C33" s="30"/>
      <c r="D33" s="30"/>
      <c r="E33" s="119" t="s">
        <v>184</v>
      </c>
      <c r="F33" s="30"/>
      <c r="G33" s="30"/>
      <c r="H33" s="30"/>
      <c r="I33" s="120"/>
      <c r="J33" s="120"/>
      <c r="K33" s="130">
        <f>J98</f>
        <v>0</v>
      </c>
      <c r="L33" s="30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25.35" customHeight="1">
      <c r="A34" s="30"/>
      <c r="B34" s="35"/>
      <c r="C34" s="30"/>
      <c r="D34" s="131" t="s">
        <v>36</v>
      </c>
      <c r="E34" s="30"/>
      <c r="F34" s="30"/>
      <c r="G34" s="30"/>
      <c r="H34" s="30"/>
      <c r="I34" s="120"/>
      <c r="J34" s="120"/>
      <c r="K34" s="132">
        <f>ROUND(K121, 2)</f>
        <v>0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6.95" customHeight="1">
      <c r="A35" s="30"/>
      <c r="B35" s="35"/>
      <c r="C35" s="30"/>
      <c r="D35" s="128"/>
      <c r="E35" s="128"/>
      <c r="F35" s="128"/>
      <c r="G35" s="128"/>
      <c r="H35" s="128"/>
      <c r="I35" s="129"/>
      <c r="J35" s="129"/>
      <c r="K35" s="128"/>
      <c r="L35" s="128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30"/>
      <c r="F36" s="133" t="s">
        <v>38</v>
      </c>
      <c r="G36" s="30"/>
      <c r="H36" s="30"/>
      <c r="I36" s="134" t="s">
        <v>37</v>
      </c>
      <c r="J36" s="120"/>
      <c r="K36" s="133" t="s">
        <v>39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customHeight="1">
      <c r="A37" s="30"/>
      <c r="B37" s="35"/>
      <c r="C37" s="30"/>
      <c r="D37" s="135" t="s">
        <v>40</v>
      </c>
      <c r="E37" s="119" t="s">
        <v>41</v>
      </c>
      <c r="F37" s="130">
        <f>ROUND((SUM(BE121:BE131)),  2)</f>
        <v>0</v>
      </c>
      <c r="G37" s="30"/>
      <c r="H37" s="30"/>
      <c r="I37" s="136">
        <v>0.21</v>
      </c>
      <c r="J37" s="120"/>
      <c r="K37" s="130">
        <f>ROUND(((SUM(BE121:BE131))*I37),  2)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5"/>
      <c r="C38" s="30"/>
      <c r="D38" s="30"/>
      <c r="E38" s="119" t="s">
        <v>42</v>
      </c>
      <c r="F38" s="130">
        <f>ROUND((SUM(BF121:BF131)),  2)</f>
        <v>0</v>
      </c>
      <c r="G38" s="30"/>
      <c r="H38" s="30"/>
      <c r="I38" s="136">
        <v>0.15</v>
      </c>
      <c r="J38" s="120"/>
      <c r="K38" s="130">
        <f>ROUND(((SUM(BF121:BF131))*I38),  2)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9" t="s">
        <v>43</v>
      </c>
      <c r="F39" s="130">
        <f>ROUND((SUM(BG121:BG131)),  2)</f>
        <v>0</v>
      </c>
      <c r="G39" s="30"/>
      <c r="H39" s="30"/>
      <c r="I39" s="136">
        <v>0.21</v>
      </c>
      <c r="J39" s="120"/>
      <c r="K39" s="130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5"/>
      <c r="C40" s="30"/>
      <c r="D40" s="30"/>
      <c r="E40" s="119" t="s">
        <v>44</v>
      </c>
      <c r="F40" s="130">
        <f>ROUND((SUM(BH121:BH131)),  2)</f>
        <v>0</v>
      </c>
      <c r="G40" s="30"/>
      <c r="H40" s="30"/>
      <c r="I40" s="136">
        <v>0.15</v>
      </c>
      <c r="J40" s="120"/>
      <c r="K40" s="130">
        <f>0</f>
        <v>0</v>
      </c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14.45" hidden="1" customHeight="1">
      <c r="A41" s="30"/>
      <c r="B41" s="35"/>
      <c r="C41" s="30"/>
      <c r="D41" s="30"/>
      <c r="E41" s="119" t="s">
        <v>45</v>
      </c>
      <c r="F41" s="130">
        <f>ROUND((SUM(BI121:BI131)),  2)</f>
        <v>0</v>
      </c>
      <c r="G41" s="30"/>
      <c r="H41" s="30"/>
      <c r="I41" s="136">
        <v>0</v>
      </c>
      <c r="J41" s="120"/>
      <c r="K41" s="130">
        <f>0</f>
        <v>0</v>
      </c>
      <c r="L41" s="30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6.95" customHeight="1">
      <c r="A42" s="30"/>
      <c r="B42" s="35"/>
      <c r="C42" s="30"/>
      <c r="D42" s="30"/>
      <c r="E42" s="30"/>
      <c r="F42" s="30"/>
      <c r="G42" s="30"/>
      <c r="H42" s="30"/>
      <c r="I42" s="120"/>
      <c r="J42" s="120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2" customFormat="1" ht="25.35" customHeight="1">
      <c r="A43" s="30"/>
      <c r="B43" s="35"/>
      <c r="C43" s="137"/>
      <c r="D43" s="138" t="s">
        <v>46</v>
      </c>
      <c r="E43" s="139"/>
      <c r="F43" s="139"/>
      <c r="G43" s="140" t="s">
        <v>47</v>
      </c>
      <c r="H43" s="141" t="s">
        <v>48</v>
      </c>
      <c r="I43" s="142"/>
      <c r="J43" s="142"/>
      <c r="K43" s="143">
        <f>SUM(K34:K41)</f>
        <v>0</v>
      </c>
      <c r="L43" s="144"/>
      <c r="M43" s="47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2" customFormat="1" ht="14.45" customHeight="1">
      <c r="A44" s="30"/>
      <c r="B44" s="35"/>
      <c r="C44" s="30"/>
      <c r="D44" s="30"/>
      <c r="E44" s="30"/>
      <c r="F44" s="30"/>
      <c r="G44" s="30"/>
      <c r="H44" s="30"/>
      <c r="I44" s="120"/>
      <c r="J44" s="120"/>
      <c r="K44" s="30"/>
      <c r="L44" s="30"/>
      <c r="M44" s="47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1" customFormat="1" ht="14.45" customHeight="1">
      <c r="B45" s="17"/>
      <c r="I45" s="113"/>
      <c r="J45" s="113"/>
      <c r="M45" s="17"/>
    </row>
    <row r="46" spans="1:31" s="1" customFormat="1" ht="14.45" customHeight="1">
      <c r="B46" s="17"/>
      <c r="I46" s="113"/>
      <c r="J46" s="113"/>
      <c r="M46" s="17"/>
    </row>
    <row r="47" spans="1:31" s="1" customFormat="1" ht="14.45" customHeight="1">
      <c r="B47" s="17"/>
      <c r="I47" s="113"/>
      <c r="J47" s="113"/>
      <c r="M47" s="17"/>
    </row>
    <row r="48" spans="1:31" s="1" customFormat="1" ht="14.45" customHeight="1">
      <c r="B48" s="17"/>
      <c r="I48" s="113"/>
      <c r="J48" s="113"/>
      <c r="M48" s="17"/>
    </row>
    <row r="49" spans="1:31" s="1" customFormat="1" ht="14.45" customHeight="1">
      <c r="B49" s="17"/>
      <c r="I49" s="113"/>
      <c r="J49" s="113"/>
      <c r="M49" s="17"/>
    </row>
    <row r="50" spans="1:31" s="2" customFormat="1" ht="14.45" customHeight="1">
      <c r="B50" s="47"/>
      <c r="D50" s="145" t="s">
        <v>49</v>
      </c>
      <c r="E50" s="146"/>
      <c r="F50" s="146"/>
      <c r="G50" s="145" t="s">
        <v>50</v>
      </c>
      <c r="H50" s="146"/>
      <c r="I50" s="147"/>
      <c r="J50" s="147"/>
      <c r="K50" s="146"/>
      <c r="L50" s="146"/>
      <c r="M50" s="47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0"/>
      <c r="B61" s="35"/>
      <c r="C61" s="30"/>
      <c r="D61" s="148" t="s">
        <v>51</v>
      </c>
      <c r="E61" s="149"/>
      <c r="F61" s="150" t="s">
        <v>52</v>
      </c>
      <c r="G61" s="148" t="s">
        <v>51</v>
      </c>
      <c r="H61" s="149"/>
      <c r="I61" s="151"/>
      <c r="J61" s="152" t="s">
        <v>52</v>
      </c>
      <c r="K61" s="149"/>
      <c r="L61" s="149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0"/>
      <c r="B65" s="35"/>
      <c r="C65" s="30"/>
      <c r="D65" s="145" t="s">
        <v>53</v>
      </c>
      <c r="E65" s="153"/>
      <c r="F65" s="153"/>
      <c r="G65" s="145" t="s">
        <v>54</v>
      </c>
      <c r="H65" s="153"/>
      <c r="I65" s="154"/>
      <c r="J65" s="154"/>
      <c r="K65" s="153"/>
      <c r="L65" s="153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0"/>
      <c r="B76" s="35"/>
      <c r="C76" s="30"/>
      <c r="D76" s="148" t="s">
        <v>51</v>
      </c>
      <c r="E76" s="149"/>
      <c r="F76" s="150" t="s">
        <v>52</v>
      </c>
      <c r="G76" s="148" t="s">
        <v>51</v>
      </c>
      <c r="H76" s="149"/>
      <c r="I76" s="151"/>
      <c r="J76" s="152" t="s">
        <v>52</v>
      </c>
      <c r="K76" s="149"/>
      <c r="L76" s="149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55"/>
      <c r="C77" s="156"/>
      <c r="D77" s="156"/>
      <c r="E77" s="156"/>
      <c r="F77" s="156"/>
      <c r="G77" s="156"/>
      <c r="H77" s="156"/>
      <c r="I77" s="157"/>
      <c r="J77" s="157"/>
      <c r="K77" s="156"/>
      <c r="L77" s="156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158"/>
      <c r="C81" s="159"/>
      <c r="D81" s="159"/>
      <c r="E81" s="159"/>
      <c r="F81" s="159"/>
      <c r="G81" s="159"/>
      <c r="H81" s="159"/>
      <c r="I81" s="160"/>
      <c r="J81" s="160"/>
      <c r="K81" s="159"/>
      <c r="L81" s="159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0" t="s">
        <v>185</v>
      </c>
      <c r="D82" s="32"/>
      <c r="E82" s="32"/>
      <c r="F82" s="32"/>
      <c r="G82" s="32"/>
      <c r="H82" s="32"/>
      <c r="I82" s="120"/>
      <c r="J82" s="120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20"/>
      <c r="J83" s="120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6" t="s">
        <v>17</v>
      </c>
      <c r="D84" s="32"/>
      <c r="E84" s="32"/>
      <c r="F84" s="32"/>
      <c r="G84" s="32"/>
      <c r="H84" s="32"/>
      <c r="I84" s="120"/>
      <c r="J84" s="120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2"/>
      <c r="D85" s="32"/>
      <c r="E85" s="296" t="str">
        <f>E7</f>
        <v>Údržba, opravy a odstraňování závad u SEE 2020</v>
      </c>
      <c r="F85" s="297"/>
      <c r="G85" s="297"/>
      <c r="H85" s="297"/>
      <c r="I85" s="120"/>
      <c r="J85" s="120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18"/>
      <c r="C86" s="26" t="s">
        <v>181</v>
      </c>
      <c r="D86" s="19"/>
      <c r="E86" s="19"/>
      <c r="F86" s="19"/>
      <c r="G86" s="19"/>
      <c r="H86" s="19"/>
      <c r="I86" s="113"/>
      <c r="J86" s="113"/>
      <c r="K86" s="19"/>
      <c r="L86" s="19"/>
      <c r="M86" s="17"/>
    </row>
    <row r="87" spans="1:31" s="2" customFormat="1" ht="16.5" customHeight="1">
      <c r="A87" s="30"/>
      <c r="B87" s="31"/>
      <c r="C87" s="32"/>
      <c r="D87" s="32"/>
      <c r="E87" s="296" t="s">
        <v>340</v>
      </c>
      <c r="F87" s="298"/>
      <c r="G87" s="298"/>
      <c r="H87" s="298"/>
      <c r="I87" s="120"/>
      <c r="J87" s="120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6" t="s">
        <v>341</v>
      </c>
      <c r="D88" s="32"/>
      <c r="E88" s="32"/>
      <c r="F88" s="32"/>
      <c r="G88" s="32"/>
      <c r="H88" s="32"/>
      <c r="I88" s="120"/>
      <c r="J88" s="120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2"/>
      <c r="D89" s="32"/>
      <c r="E89" s="251" t="str">
        <f>E11</f>
        <v>PS04-2 - STS Blatec</v>
      </c>
      <c r="F89" s="298"/>
      <c r="G89" s="298"/>
      <c r="H89" s="298"/>
      <c r="I89" s="120"/>
      <c r="J89" s="120"/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20"/>
      <c r="J90" s="120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6" t="s">
        <v>21</v>
      </c>
      <c r="D91" s="32"/>
      <c r="E91" s="32"/>
      <c r="F91" s="24" t="str">
        <f>F14</f>
        <v>OŘ Olomouc</v>
      </c>
      <c r="G91" s="32"/>
      <c r="H91" s="32"/>
      <c r="I91" s="121" t="s">
        <v>23</v>
      </c>
      <c r="J91" s="123">
        <f>IF(J14="","",J14)</f>
        <v>0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2"/>
      <c r="D92" s="32"/>
      <c r="E92" s="32"/>
      <c r="F92" s="32"/>
      <c r="G92" s="32"/>
      <c r="H92" s="32"/>
      <c r="I92" s="120"/>
      <c r="J92" s="120"/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6" t="s">
        <v>24</v>
      </c>
      <c r="D93" s="32"/>
      <c r="E93" s="32"/>
      <c r="F93" s="24" t="str">
        <f>E17</f>
        <v>Správa železnic, státní organizace</v>
      </c>
      <c r="G93" s="32"/>
      <c r="H93" s="32"/>
      <c r="I93" s="121" t="s">
        <v>32</v>
      </c>
      <c r="J93" s="161" t="str">
        <f>E23</f>
        <v xml:space="preserve"> </v>
      </c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6" t="s">
        <v>30</v>
      </c>
      <c r="D94" s="32"/>
      <c r="E94" s="32"/>
      <c r="F94" s="24" t="str">
        <f>IF(E20="","",E20)</f>
        <v>Vyplň údaj</v>
      </c>
      <c r="G94" s="32"/>
      <c r="H94" s="32"/>
      <c r="I94" s="121" t="s">
        <v>34</v>
      </c>
      <c r="J94" s="161" t="str">
        <f>E26</f>
        <v xml:space="preserve"> </v>
      </c>
      <c r="K94" s="32"/>
      <c r="L94" s="32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20"/>
      <c r="J95" s="120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62" t="s">
        <v>186</v>
      </c>
      <c r="D96" s="163"/>
      <c r="E96" s="163"/>
      <c r="F96" s="163"/>
      <c r="G96" s="163"/>
      <c r="H96" s="163"/>
      <c r="I96" s="164" t="s">
        <v>187</v>
      </c>
      <c r="J96" s="164" t="s">
        <v>188</v>
      </c>
      <c r="K96" s="165" t="s">
        <v>189</v>
      </c>
      <c r="L96" s="163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2"/>
      <c r="D97" s="32"/>
      <c r="E97" s="32"/>
      <c r="F97" s="32"/>
      <c r="G97" s="32"/>
      <c r="H97" s="32"/>
      <c r="I97" s="120"/>
      <c r="J97" s="120"/>
      <c r="K97" s="32"/>
      <c r="L97" s="32"/>
      <c r="M97" s="47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66" t="s">
        <v>190</v>
      </c>
      <c r="D98" s="32"/>
      <c r="E98" s="32"/>
      <c r="F98" s="32"/>
      <c r="G98" s="32"/>
      <c r="H98" s="32"/>
      <c r="I98" s="167">
        <f>Q121</f>
        <v>0</v>
      </c>
      <c r="J98" s="167">
        <f>R121</f>
        <v>0</v>
      </c>
      <c r="K98" s="79">
        <f>K121</f>
        <v>0</v>
      </c>
      <c r="L98" s="32"/>
      <c r="M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4" t="s">
        <v>191</v>
      </c>
    </row>
    <row r="99" spans="1:47" s="9" customFormat="1" ht="24.95" customHeight="1">
      <c r="B99" s="168"/>
      <c r="C99" s="169"/>
      <c r="D99" s="170" t="s">
        <v>197</v>
      </c>
      <c r="E99" s="171"/>
      <c r="F99" s="171"/>
      <c r="G99" s="171"/>
      <c r="H99" s="171"/>
      <c r="I99" s="172">
        <f>Q122</f>
        <v>0</v>
      </c>
      <c r="J99" s="172">
        <f>R122</f>
        <v>0</v>
      </c>
      <c r="K99" s="173">
        <f>K122</f>
        <v>0</v>
      </c>
      <c r="L99" s="169"/>
      <c r="M99" s="174"/>
    </row>
    <row r="100" spans="1:47" s="2" customFormat="1" ht="21.75" customHeight="1">
      <c r="A100" s="30"/>
      <c r="B100" s="31"/>
      <c r="C100" s="32"/>
      <c r="D100" s="32"/>
      <c r="E100" s="32"/>
      <c r="F100" s="32"/>
      <c r="G100" s="32"/>
      <c r="H100" s="32"/>
      <c r="I100" s="120"/>
      <c r="J100" s="120"/>
      <c r="K100" s="32"/>
      <c r="L100" s="32"/>
      <c r="M100" s="47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47" s="2" customFormat="1" ht="6.95" customHeight="1">
      <c r="A101" s="30"/>
      <c r="B101" s="50"/>
      <c r="C101" s="51"/>
      <c r="D101" s="51"/>
      <c r="E101" s="51"/>
      <c r="F101" s="51"/>
      <c r="G101" s="51"/>
      <c r="H101" s="51"/>
      <c r="I101" s="157"/>
      <c r="J101" s="157"/>
      <c r="K101" s="51"/>
      <c r="L101" s="51"/>
      <c r="M101" s="47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5" spans="1:47" s="2" customFormat="1" ht="6.95" customHeight="1">
      <c r="A105" s="30"/>
      <c r="B105" s="52"/>
      <c r="C105" s="53"/>
      <c r="D105" s="53"/>
      <c r="E105" s="53"/>
      <c r="F105" s="53"/>
      <c r="G105" s="53"/>
      <c r="H105" s="53"/>
      <c r="I105" s="160"/>
      <c r="J105" s="160"/>
      <c r="K105" s="53"/>
      <c r="L105" s="53"/>
      <c r="M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47" s="2" customFormat="1" ht="24.95" customHeight="1">
      <c r="A106" s="30"/>
      <c r="B106" s="31"/>
      <c r="C106" s="20" t="s">
        <v>198</v>
      </c>
      <c r="D106" s="32"/>
      <c r="E106" s="32"/>
      <c r="F106" s="32"/>
      <c r="G106" s="32"/>
      <c r="H106" s="32"/>
      <c r="I106" s="120"/>
      <c r="J106" s="120"/>
      <c r="K106" s="32"/>
      <c r="L106" s="32"/>
      <c r="M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6.95" customHeight="1">
      <c r="A107" s="30"/>
      <c r="B107" s="31"/>
      <c r="C107" s="32"/>
      <c r="D107" s="32"/>
      <c r="E107" s="32"/>
      <c r="F107" s="32"/>
      <c r="G107" s="32"/>
      <c r="H107" s="32"/>
      <c r="I107" s="120"/>
      <c r="J107" s="120"/>
      <c r="K107" s="32"/>
      <c r="L107" s="32"/>
      <c r="M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12" customHeight="1">
      <c r="A108" s="30"/>
      <c r="B108" s="31"/>
      <c r="C108" s="26" t="s">
        <v>17</v>
      </c>
      <c r="D108" s="32"/>
      <c r="E108" s="32"/>
      <c r="F108" s="32"/>
      <c r="G108" s="32"/>
      <c r="H108" s="32"/>
      <c r="I108" s="120"/>
      <c r="J108" s="120"/>
      <c r="K108" s="32"/>
      <c r="L108" s="32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16.5" customHeight="1">
      <c r="A109" s="30"/>
      <c r="B109" s="31"/>
      <c r="C109" s="32"/>
      <c r="D109" s="32"/>
      <c r="E109" s="296" t="str">
        <f>E7</f>
        <v>Údržba, opravy a odstraňování závad u SEE 2020</v>
      </c>
      <c r="F109" s="297"/>
      <c r="G109" s="297"/>
      <c r="H109" s="297"/>
      <c r="I109" s="120"/>
      <c r="J109" s="120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1" customFormat="1" ht="12" customHeight="1">
      <c r="B110" s="18"/>
      <c r="C110" s="26" t="s">
        <v>181</v>
      </c>
      <c r="D110" s="19"/>
      <c r="E110" s="19"/>
      <c r="F110" s="19"/>
      <c r="G110" s="19"/>
      <c r="H110" s="19"/>
      <c r="I110" s="113"/>
      <c r="J110" s="113"/>
      <c r="K110" s="19"/>
      <c r="L110" s="19"/>
      <c r="M110" s="17"/>
    </row>
    <row r="111" spans="1:47" s="2" customFormat="1" ht="16.5" customHeight="1">
      <c r="A111" s="30"/>
      <c r="B111" s="31"/>
      <c r="C111" s="32"/>
      <c r="D111" s="32"/>
      <c r="E111" s="296" t="s">
        <v>340</v>
      </c>
      <c r="F111" s="298"/>
      <c r="G111" s="298"/>
      <c r="H111" s="298"/>
      <c r="I111" s="120"/>
      <c r="J111" s="120"/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12" customHeight="1">
      <c r="A112" s="30"/>
      <c r="B112" s="31"/>
      <c r="C112" s="26" t="s">
        <v>341</v>
      </c>
      <c r="D112" s="32"/>
      <c r="E112" s="32"/>
      <c r="F112" s="32"/>
      <c r="G112" s="32"/>
      <c r="H112" s="32"/>
      <c r="I112" s="120"/>
      <c r="J112" s="120"/>
      <c r="K112" s="32"/>
      <c r="L112" s="32"/>
      <c r="M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6.5" customHeight="1">
      <c r="A113" s="30"/>
      <c r="B113" s="31"/>
      <c r="C113" s="32"/>
      <c r="D113" s="32"/>
      <c r="E113" s="251" t="str">
        <f>E11</f>
        <v>PS04-2 - STS Blatec</v>
      </c>
      <c r="F113" s="298"/>
      <c r="G113" s="298"/>
      <c r="H113" s="298"/>
      <c r="I113" s="120"/>
      <c r="J113" s="120"/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2"/>
      <c r="D114" s="32"/>
      <c r="E114" s="32"/>
      <c r="F114" s="32"/>
      <c r="G114" s="32"/>
      <c r="H114" s="32"/>
      <c r="I114" s="120"/>
      <c r="J114" s="120"/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>
      <c r="A115" s="30"/>
      <c r="B115" s="31"/>
      <c r="C115" s="26" t="s">
        <v>21</v>
      </c>
      <c r="D115" s="32"/>
      <c r="E115" s="32"/>
      <c r="F115" s="24" t="str">
        <f>F14</f>
        <v>OŘ Olomouc</v>
      </c>
      <c r="G115" s="32"/>
      <c r="H115" s="32"/>
      <c r="I115" s="121" t="s">
        <v>23</v>
      </c>
      <c r="J115" s="123">
        <f>IF(J14="","",J14)</f>
        <v>0</v>
      </c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2"/>
      <c r="D116" s="32"/>
      <c r="E116" s="32"/>
      <c r="F116" s="32"/>
      <c r="G116" s="32"/>
      <c r="H116" s="32"/>
      <c r="I116" s="120"/>
      <c r="J116" s="120"/>
      <c r="K116" s="32"/>
      <c r="L116" s="32"/>
      <c r="M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6" t="s">
        <v>24</v>
      </c>
      <c r="D117" s="32"/>
      <c r="E117" s="32"/>
      <c r="F117" s="24" t="str">
        <f>E17</f>
        <v>Správa železnic, státní organizace</v>
      </c>
      <c r="G117" s="32"/>
      <c r="H117" s="32"/>
      <c r="I117" s="121" t="s">
        <v>32</v>
      </c>
      <c r="J117" s="161" t="str">
        <f>E23</f>
        <v xml:space="preserve"> </v>
      </c>
      <c r="K117" s="32"/>
      <c r="L117" s="32"/>
      <c r="M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6" t="s">
        <v>30</v>
      </c>
      <c r="D118" s="32"/>
      <c r="E118" s="32"/>
      <c r="F118" s="24" t="str">
        <f>IF(E20="","",E20)</f>
        <v>Vyplň údaj</v>
      </c>
      <c r="G118" s="32"/>
      <c r="H118" s="32"/>
      <c r="I118" s="121" t="s">
        <v>34</v>
      </c>
      <c r="J118" s="161" t="str">
        <f>E26</f>
        <v xml:space="preserve"> </v>
      </c>
      <c r="K118" s="32"/>
      <c r="L118" s="32"/>
      <c r="M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0.35" customHeight="1">
      <c r="A119" s="30"/>
      <c r="B119" s="31"/>
      <c r="C119" s="32"/>
      <c r="D119" s="32"/>
      <c r="E119" s="32"/>
      <c r="F119" s="32"/>
      <c r="G119" s="32"/>
      <c r="H119" s="32"/>
      <c r="I119" s="120"/>
      <c r="J119" s="120"/>
      <c r="K119" s="32"/>
      <c r="L119" s="32"/>
      <c r="M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1" customFormat="1" ht="29.25" customHeight="1">
      <c r="A120" s="181"/>
      <c r="B120" s="182"/>
      <c r="C120" s="183" t="s">
        <v>199</v>
      </c>
      <c r="D120" s="184" t="s">
        <v>61</v>
      </c>
      <c r="E120" s="184" t="s">
        <v>57</v>
      </c>
      <c r="F120" s="184" t="s">
        <v>58</v>
      </c>
      <c r="G120" s="184" t="s">
        <v>200</v>
      </c>
      <c r="H120" s="184" t="s">
        <v>201</v>
      </c>
      <c r="I120" s="185" t="s">
        <v>202</v>
      </c>
      <c r="J120" s="185" t="s">
        <v>203</v>
      </c>
      <c r="K120" s="184" t="s">
        <v>189</v>
      </c>
      <c r="L120" s="186" t="s">
        <v>204</v>
      </c>
      <c r="M120" s="187"/>
      <c r="N120" s="70" t="s">
        <v>1</v>
      </c>
      <c r="O120" s="71" t="s">
        <v>40</v>
      </c>
      <c r="P120" s="71" t="s">
        <v>205</v>
      </c>
      <c r="Q120" s="71" t="s">
        <v>206</v>
      </c>
      <c r="R120" s="71" t="s">
        <v>207</v>
      </c>
      <c r="S120" s="71" t="s">
        <v>208</v>
      </c>
      <c r="T120" s="71" t="s">
        <v>209</v>
      </c>
      <c r="U120" s="71" t="s">
        <v>210</v>
      </c>
      <c r="V120" s="71" t="s">
        <v>211</v>
      </c>
      <c r="W120" s="71" t="s">
        <v>212</v>
      </c>
      <c r="X120" s="71" t="s">
        <v>213</v>
      </c>
      <c r="Y120" s="72" t="s">
        <v>214</v>
      </c>
      <c r="Z120" s="181"/>
      <c r="AA120" s="181"/>
      <c r="AB120" s="181"/>
      <c r="AC120" s="181"/>
      <c r="AD120" s="181"/>
      <c r="AE120" s="181"/>
    </row>
    <row r="121" spans="1:65" s="2" customFormat="1" ht="22.9" customHeight="1">
      <c r="A121" s="30"/>
      <c r="B121" s="31"/>
      <c r="C121" s="77" t="s">
        <v>215</v>
      </c>
      <c r="D121" s="32"/>
      <c r="E121" s="32"/>
      <c r="F121" s="32"/>
      <c r="G121" s="32"/>
      <c r="H121" s="32"/>
      <c r="I121" s="120"/>
      <c r="J121" s="120"/>
      <c r="K121" s="188">
        <f>BK121</f>
        <v>0</v>
      </c>
      <c r="L121" s="32"/>
      <c r="M121" s="35"/>
      <c r="N121" s="73"/>
      <c r="O121" s="189"/>
      <c r="P121" s="74"/>
      <c r="Q121" s="190">
        <f>Q122</f>
        <v>0</v>
      </c>
      <c r="R121" s="190">
        <f>R122</f>
        <v>0</v>
      </c>
      <c r="S121" s="74"/>
      <c r="T121" s="191">
        <f>T122</f>
        <v>0</v>
      </c>
      <c r="U121" s="74"/>
      <c r="V121" s="191">
        <f>V122</f>
        <v>0</v>
      </c>
      <c r="W121" s="74"/>
      <c r="X121" s="191">
        <f>X122</f>
        <v>0</v>
      </c>
      <c r="Y121" s="75"/>
      <c r="Z121" s="30"/>
      <c r="AA121" s="30"/>
      <c r="AB121" s="30"/>
      <c r="AC121" s="30"/>
      <c r="AD121" s="30"/>
      <c r="AE121" s="30"/>
      <c r="AT121" s="14" t="s">
        <v>77</v>
      </c>
      <c r="AU121" s="14" t="s">
        <v>191</v>
      </c>
      <c r="BK121" s="192">
        <f>BK122</f>
        <v>0</v>
      </c>
    </row>
    <row r="122" spans="1:65" s="12" customFormat="1" ht="25.9" customHeight="1">
      <c r="B122" s="193"/>
      <c r="C122" s="194"/>
      <c r="D122" s="195" t="s">
        <v>77</v>
      </c>
      <c r="E122" s="196" t="s">
        <v>276</v>
      </c>
      <c r="F122" s="196" t="s">
        <v>277</v>
      </c>
      <c r="G122" s="194"/>
      <c r="H122" s="194"/>
      <c r="I122" s="197"/>
      <c r="J122" s="197"/>
      <c r="K122" s="198">
        <f>BK122</f>
        <v>0</v>
      </c>
      <c r="L122" s="194"/>
      <c r="M122" s="199"/>
      <c r="N122" s="200"/>
      <c r="O122" s="201"/>
      <c r="P122" s="201"/>
      <c r="Q122" s="202">
        <f>SUM(Q123:Q131)</f>
        <v>0</v>
      </c>
      <c r="R122" s="202">
        <f>SUM(R123:R131)</f>
        <v>0</v>
      </c>
      <c r="S122" s="201"/>
      <c r="T122" s="203">
        <f>SUM(T123:T131)</f>
        <v>0</v>
      </c>
      <c r="U122" s="201"/>
      <c r="V122" s="203">
        <f>SUM(V123:V131)</f>
        <v>0</v>
      </c>
      <c r="W122" s="201"/>
      <c r="X122" s="203">
        <f>SUM(X123:X131)</f>
        <v>0</v>
      </c>
      <c r="Y122" s="204"/>
      <c r="AR122" s="205" t="s">
        <v>224</v>
      </c>
      <c r="AT122" s="206" t="s">
        <v>77</v>
      </c>
      <c r="AU122" s="206" t="s">
        <v>78</v>
      </c>
      <c r="AY122" s="205" t="s">
        <v>218</v>
      </c>
      <c r="BK122" s="207">
        <f>SUM(BK123:BK131)</f>
        <v>0</v>
      </c>
    </row>
    <row r="123" spans="1:65" s="2" customFormat="1" ht="21.75" customHeight="1">
      <c r="A123" s="30"/>
      <c r="B123" s="31"/>
      <c r="C123" s="208" t="s">
        <v>86</v>
      </c>
      <c r="D123" s="208" t="s">
        <v>219</v>
      </c>
      <c r="E123" s="209" t="s">
        <v>343</v>
      </c>
      <c r="F123" s="210" t="s">
        <v>344</v>
      </c>
      <c r="G123" s="211" t="s">
        <v>222</v>
      </c>
      <c r="H123" s="212">
        <v>1</v>
      </c>
      <c r="I123" s="213"/>
      <c r="J123" s="213"/>
      <c r="K123" s="214">
        <f>ROUND(P123*H123,2)</f>
        <v>0</v>
      </c>
      <c r="L123" s="210" t="s">
        <v>223</v>
      </c>
      <c r="M123" s="35"/>
      <c r="N123" s="215" t="s">
        <v>1</v>
      </c>
      <c r="O123" s="216" t="s">
        <v>41</v>
      </c>
      <c r="P123" s="217">
        <f>I123+J123</f>
        <v>0</v>
      </c>
      <c r="Q123" s="217">
        <f>ROUND(I123*H123,2)</f>
        <v>0</v>
      </c>
      <c r="R123" s="217">
        <f>ROUND(J123*H123,2)</f>
        <v>0</v>
      </c>
      <c r="S123" s="66"/>
      <c r="T123" s="218">
        <f>S123*H123</f>
        <v>0</v>
      </c>
      <c r="U123" s="218">
        <v>0</v>
      </c>
      <c r="V123" s="218">
        <f>U123*H123</f>
        <v>0</v>
      </c>
      <c r="W123" s="218">
        <v>0</v>
      </c>
      <c r="X123" s="218">
        <f>W123*H123</f>
        <v>0</v>
      </c>
      <c r="Y123" s="219" t="s">
        <v>1</v>
      </c>
      <c r="Z123" s="30"/>
      <c r="AA123" s="30"/>
      <c r="AB123" s="30"/>
      <c r="AC123" s="30"/>
      <c r="AD123" s="30"/>
      <c r="AE123" s="30"/>
      <c r="AR123" s="220" t="s">
        <v>281</v>
      </c>
      <c r="AT123" s="220" t="s">
        <v>219</v>
      </c>
      <c r="AU123" s="220" t="s">
        <v>86</v>
      </c>
      <c r="AY123" s="14" t="s">
        <v>218</v>
      </c>
      <c r="BE123" s="221">
        <f>IF(O123="základní",K123,0)</f>
        <v>0</v>
      </c>
      <c r="BF123" s="221">
        <f>IF(O123="snížená",K123,0)</f>
        <v>0</v>
      </c>
      <c r="BG123" s="221">
        <f>IF(O123="zákl. přenesená",K123,0)</f>
        <v>0</v>
      </c>
      <c r="BH123" s="221">
        <f>IF(O123="sníž. přenesená",K123,0)</f>
        <v>0</v>
      </c>
      <c r="BI123" s="221">
        <f>IF(O123="nulová",K123,0)</f>
        <v>0</v>
      </c>
      <c r="BJ123" s="14" t="s">
        <v>86</v>
      </c>
      <c r="BK123" s="221">
        <f>ROUND(P123*H123,2)</f>
        <v>0</v>
      </c>
      <c r="BL123" s="14" t="s">
        <v>281</v>
      </c>
      <c r="BM123" s="220" t="s">
        <v>359</v>
      </c>
    </row>
    <row r="124" spans="1:65" s="2" customFormat="1" ht="48.75">
      <c r="A124" s="30"/>
      <c r="B124" s="31"/>
      <c r="C124" s="32"/>
      <c r="D124" s="222" t="s">
        <v>226</v>
      </c>
      <c r="E124" s="32"/>
      <c r="F124" s="223" t="s">
        <v>346</v>
      </c>
      <c r="G124" s="32"/>
      <c r="H124" s="32"/>
      <c r="I124" s="120"/>
      <c r="J124" s="120"/>
      <c r="K124" s="32"/>
      <c r="L124" s="32"/>
      <c r="M124" s="35"/>
      <c r="N124" s="224"/>
      <c r="O124" s="225"/>
      <c r="P124" s="66"/>
      <c r="Q124" s="66"/>
      <c r="R124" s="66"/>
      <c r="S124" s="66"/>
      <c r="T124" s="66"/>
      <c r="U124" s="66"/>
      <c r="V124" s="66"/>
      <c r="W124" s="66"/>
      <c r="X124" s="66"/>
      <c r="Y124" s="67"/>
      <c r="Z124" s="30"/>
      <c r="AA124" s="30"/>
      <c r="AB124" s="30"/>
      <c r="AC124" s="30"/>
      <c r="AD124" s="30"/>
      <c r="AE124" s="30"/>
      <c r="AT124" s="14" t="s">
        <v>226</v>
      </c>
      <c r="AU124" s="14" t="s">
        <v>86</v>
      </c>
    </row>
    <row r="125" spans="1:65" s="2" customFormat="1" ht="33" customHeight="1">
      <c r="A125" s="30"/>
      <c r="B125" s="31"/>
      <c r="C125" s="208" t="s">
        <v>88</v>
      </c>
      <c r="D125" s="208" t="s">
        <v>219</v>
      </c>
      <c r="E125" s="209" t="s">
        <v>347</v>
      </c>
      <c r="F125" s="210" t="s">
        <v>348</v>
      </c>
      <c r="G125" s="211" t="s">
        <v>222</v>
      </c>
      <c r="H125" s="212">
        <v>3</v>
      </c>
      <c r="I125" s="213"/>
      <c r="J125" s="213"/>
      <c r="K125" s="214">
        <f>ROUND(P125*H125,2)</f>
        <v>0</v>
      </c>
      <c r="L125" s="210" t="s">
        <v>223</v>
      </c>
      <c r="M125" s="35"/>
      <c r="N125" s="215" t="s">
        <v>1</v>
      </c>
      <c r="O125" s="216" t="s">
        <v>41</v>
      </c>
      <c r="P125" s="217">
        <f>I125+J125</f>
        <v>0</v>
      </c>
      <c r="Q125" s="217">
        <f>ROUND(I125*H125,2)</f>
        <v>0</v>
      </c>
      <c r="R125" s="217">
        <f>ROUND(J125*H125,2)</f>
        <v>0</v>
      </c>
      <c r="S125" s="66"/>
      <c r="T125" s="218">
        <f>S125*H125</f>
        <v>0</v>
      </c>
      <c r="U125" s="218">
        <v>0</v>
      </c>
      <c r="V125" s="218">
        <f>U125*H125</f>
        <v>0</v>
      </c>
      <c r="W125" s="218">
        <v>0</v>
      </c>
      <c r="X125" s="218">
        <f>W125*H125</f>
        <v>0</v>
      </c>
      <c r="Y125" s="219" t="s">
        <v>1</v>
      </c>
      <c r="Z125" s="30"/>
      <c r="AA125" s="30"/>
      <c r="AB125" s="30"/>
      <c r="AC125" s="30"/>
      <c r="AD125" s="30"/>
      <c r="AE125" s="30"/>
      <c r="AR125" s="220" t="s">
        <v>281</v>
      </c>
      <c r="AT125" s="220" t="s">
        <v>219</v>
      </c>
      <c r="AU125" s="220" t="s">
        <v>86</v>
      </c>
      <c r="AY125" s="14" t="s">
        <v>218</v>
      </c>
      <c r="BE125" s="221">
        <f>IF(O125="základní",K125,0)</f>
        <v>0</v>
      </c>
      <c r="BF125" s="221">
        <f>IF(O125="snížená",K125,0)</f>
        <v>0</v>
      </c>
      <c r="BG125" s="221">
        <f>IF(O125="zákl. přenesená",K125,0)</f>
        <v>0</v>
      </c>
      <c r="BH125" s="221">
        <f>IF(O125="sníž. přenesená",K125,0)</f>
        <v>0</v>
      </c>
      <c r="BI125" s="221">
        <f>IF(O125="nulová",K125,0)</f>
        <v>0</v>
      </c>
      <c r="BJ125" s="14" t="s">
        <v>86</v>
      </c>
      <c r="BK125" s="221">
        <f>ROUND(P125*H125,2)</f>
        <v>0</v>
      </c>
      <c r="BL125" s="14" t="s">
        <v>281</v>
      </c>
      <c r="BM125" s="220" t="s">
        <v>360</v>
      </c>
    </row>
    <row r="126" spans="1:65" s="2" customFormat="1" ht="39">
      <c r="A126" s="30"/>
      <c r="B126" s="31"/>
      <c r="C126" s="32"/>
      <c r="D126" s="222" t="s">
        <v>226</v>
      </c>
      <c r="E126" s="32"/>
      <c r="F126" s="223" t="s">
        <v>350</v>
      </c>
      <c r="G126" s="32"/>
      <c r="H126" s="32"/>
      <c r="I126" s="120"/>
      <c r="J126" s="120"/>
      <c r="K126" s="32"/>
      <c r="L126" s="32"/>
      <c r="M126" s="35"/>
      <c r="N126" s="224"/>
      <c r="O126" s="225"/>
      <c r="P126" s="66"/>
      <c r="Q126" s="66"/>
      <c r="R126" s="66"/>
      <c r="S126" s="66"/>
      <c r="T126" s="66"/>
      <c r="U126" s="66"/>
      <c r="V126" s="66"/>
      <c r="W126" s="66"/>
      <c r="X126" s="66"/>
      <c r="Y126" s="67"/>
      <c r="Z126" s="30"/>
      <c r="AA126" s="30"/>
      <c r="AB126" s="30"/>
      <c r="AC126" s="30"/>
      <c r="AD126" s="30"/>
      <c r="AE126" s="30"/>
      <c r="AT126" s="14" t="s">
        <v>226</v>
      </c>
      <c r="AU126" s="14" t="s">
        <v>86</v>
      </c>
    </row>
    <row r="127" spans="1:65" s="2" customFormat="1" ht="19.5">
      <c r="A127" s="30"/>
      <c r="B127" s="31"/>
      <c r="C127" s="32"/>
      <c r="D127" s="222" t="s">
        <v>237</v>
      </c>
      <c r="E127" s="32"/>
      <c r="F127" s="236" t="s">
        <v>351</v>
      </c>
      <c r="G127" s="32"/>
      <c r="H127" s="32"/>
      <c r="I127" s="120"/>
      <c r="J127" s="120"/>
      <c r="K127" s="32"/>
      <c r="L127" s="32"/>
      <c r="M127" s="35"/>
      <c r="N127" s="224"/>
      <c r="O127" s="225"/>
      <c r="P127" s="66"/>
      <c r="Q127" s="66"/>
      <c r="R127" s="66"/>
      <c r="S127" s="66"/>
      <c r="T127" s="66"/>
      <c r="U127" s="66"/>
      <c r="V127" s="66"/>
      <c r="W127" s="66"/>
      <c r="X127" s="66"/>
      <c r="Y127" s="67"/>
      <c r="Z127" s="30"/>
      <c r="AA127" s="30"/>
      <c r="AB127" s="30"/>
      <c r="AC127" s="30"/>
      <c r="AD127" s="30"/>
      <c r="AE127" s="30"/>
      <c r="AT127" s="14" t="s">
        <v>237</v>
      </c>
      <c r="AU127" s="14" t="s">
        <v>86</v>
      </c>
    </row>
    <row r="128" spans="1:65" s="2" customFormat="1" ht="33" customHeight="1">
      <c r="A128" s="30"/>
      <c r="B128" s="31"/>
      <c r="C128" s="208" t="s">
        <v>231</v>
      </c>
      <c r="D128" s="208" t="s">
        <v>219</v>
      </c>
      <c r="E128" s="209" t="s">
        <v>352</v>
      </c>
      <c r="F128" s="210" t="s">
        <v>290</v>
      </c>
      <c r="G128" s="211" t="s">
        <v>222</v>
      </c>
      <c r="H128" s="212">
        <v>3</v>
      </c>
      <c r="I128" s="213"/>
      <c r="J128" s="213"/>
      <c r="K128" s="214">
        <f>ROUND(P128*H128,2)</f>
        <v>0</v>
      </c>
      <c r="L128" s="210" t="s">
        <v>223</v>
      </c>
      <c r="M128" s="35"/>
      <c r="N128" s="215" t="s">
        <v>1</v>
      </c>
      <c r="O128" s="216" t="s">
        <v>41</v>
      </c>
      <c r="P128" s="217">
        <f>I128+J128</f>
        <v>0</v>
      </c>
      <c r="Q128" s="217">
        <f>ROUND(I128*H128,2)</f>
        <v>0</v>
      </c>
      <c r="R128" s="217">
        <f>ROUND(J128*H128,2)</f>
        <v>0</v>
      </c>
      <c r="S128" s="66"/>
      <c r="T128" s="218">
        <f>S128*H128</f>
        <v>0</v>
      </c>
      <c r="U128" s="218">
        <v>0</v>
      </c>
      <c r="V128" s="218">
        <f>U128*H128</f>
        <v>0</v>
      </c>
      <c r="W128" s="218">
        <v>0</v>
      </c>
      <c r="X128" s="218">
        <f>W128*H128</f>
        <v>0</v>
      </c>
      <c r="Y128" s="219" t="s">
        <v>1</v>
      </c>
      <c r="Z128" s="30"/>
      <c r="AA128" s="30"/>
      <c r="AB128" s="30"/>
      <c r="AC128" s="30"/>
      <c r="AD128" s="30"/>
      <c r="AE128" s="30"/>
      <c r="AR128" s="220" t="s">
        <v>281</v>
      </c>
      <c r="AT128" s="220" t="s">
        <v>219</v>
      </c>
      <c r="AU128" s="220" t="s">
        <v>86</v>
      </c>
      <c r="AY128" s="14" t="s">
        <v>218</v>
      </c>
      <c r="BE128" s="221">
        <f>IF(O128="základní",K128,0)</f>
        <v>0</v>
      </c>
      <c r="BF128" s="221">
        <f>IF(O128="snížená",K128,0)</f>
        <v>0</v>
      </c>
      <c r="BG128" s="221">
        <f>IF(O128="zákl. přenesená",K128,0)</f>
        <v>0</v>
      </c>
      <c r="BH128" s="221">
        <f>IF(O128="sníž. přenesená",K128,0)</f>
        <v>0</v>
      </c>
      <c r="BI128" s="221">
        <f>IF(O128="nulová",K128,0)</f>
        <v>0</v>
      </c>
      <c r="BJ128" s="14" t="s">
        <v>86</v>
      </c>
      <c r="BK128" s="221">
        <f>ROUND(P128*H128,2)</f>
        <v>0</v>
      </c>
      <c r="BL128" s="14" t="s">
        <v>281</v>
      </c>
      <c r="BM128" s="220" t="s">
        <v>361</v>
      </c>
    </row>
    <row r="129" spans="1:65" s="2" customFormat="1" ht="29.25">
      <c r="A129" s="30"/>
      <c r="B129" s="31"/>
      <c r="C129" s="32"/>
      <c r="D129" s="222" t="s">
        <v>226</v>
      </c>
      <c r="E129" s="32"/>
      <c r="F129" s="223" t="s">
        <v>292</v>
      </c>
      <c r="G129" s="32"/>
      <c r="H129" s="32"/>
      <c r="I129" s="120"/>
      <c r="J129" s="120"/>
      <c r="K129" s="32"/>
      <c r="L129" s="32"/>
      <c r="M129" s="35"/>
      <c r="N129" s="224"/>
      <c r="O129" s="225"/>
      <c r="P129" s="66"/>
      <c r="Q129" s="66"/>
      <c r="R129" s="66"/>
      <c r="S129" s="66"/>
      <c r="T129" s="66"/>
      <c r="U129" s="66"/>
      <c r="V129" s="66"/>
      <c r="W129" s="66"/>
      <c r="X129" s="66"/>
      <c r="Y129" s="67"/>
      <c r="Z129" s="30"/>
      <c r="AA129" s="30"/>
      <c r="AB129" s="30"/>
      <c r="AC129" s="30"/>
      <c r="AD129" s="30"/>
      <c r="AE129" s="30"/>
      <c r="AT129" s="14" t="s">
        <v>226</v>
      </c>
      <c r="AU129" s="14" t="s">
        <v>86</v>
      </c>
    </row>
    <row r="130" spans="1:65" s="2" customFormat="1" ht="33" customHeight="1">
      <c r="A130" s="30"/>
      <c r="B130" s="31"/>
      <c r="C130" s="208" t="s">
        <v>224</v>
      </c>
      <c r="D130" s="208" t="s">
        <v>219</v>
      </c>
      <c r="E130" s="209" t="s">
        <v>354</v>
      </c>
      <c r="F130" s="210" t="s">
        <v>355</v>
      </c>
      <c r="G130" s="211" t="s">
        <v>222</v>
      </c>
      <c r="H130" s="212">
        <v>3</v>
      </c>
      <c r="I130" s="213"/>
      <c r="J130" s="213"/>
      <c r="K130" s="214">
        <f>ROUND(P130*H130,2)</f>
        <v>0</v>
      </c>
      <c r="L130" s="210" t="s">
        <v>223</v>
      </c>
      <c r="M130" s="35"/>
      <c r="N130" s="215" t="s">
        <v>1</v>
      </c>
      <c r="O130" s="216" t="s">
        <v>41</v>
      </c>
      <c r="P130" s="217">
        <f>I130+J130</f>
        <v>0</v>
      </c>
      <c r="Q130" s="217">
        <f>ROUND(I130*H130,2)</f>
        <v>0</v>
      </c>
      <c r="R130" s="217">
        <f>ROUND(J130*H130,2)</f>
        <v>0</v>
      </c>
      <c r="S130" s="66"/>
      <c r="T130" s="218">
        <f>S130*H130</f>
        <v>0</v>
      </c>
      <c r="U130" s="218">
        <v>0</v>
      </c>
      <c r="V130" s="218">
        <f>U130*H130</f>
        <v>0</v>
      </c>
      <c r="W130" s="218">
        <v>0</v>
      </c>
      <c r="X130" s="218">
        <f>W130*H130</f>
        <v>0</v>
      </c>
      <c r="Y130" s="219" t="s">
        <v>1</v>
      </c>
      <c r="Z130" s="30"/>
      <c r="AA130" s="30"/>
      <c r="AB130" s="30"/>
      <c r="AC130" s="30"/>
      <c r="AD130" s="30"/>
      <c r="AE130" s="30"/>
      <c r="AR130" s="220" t="s">
        <v>281</v>
      </c>
      <c r="AT130" s="220" t="s">
        <v>219</v>
      </c>
      <c r="AU130" s="220" t="s">
        <v>86</v>
      </c>
      <c r="AY130" s="14" t="s">
        <v>218</v>
      </c>
      <c r="BE130" s="221">
        <f>IF(O130="základní",K130,0)</f>
        <v>0</v>
      </c>
      <c r="BF130" s="221">
        <f>IF(O130="snížená",K130,0)</f>
        <v>0</v>
      </c>
      <c r="BG130" s="221">
        <f>IF(O130="zákl. přenesená",K130,0)</f>
        <v>0</v>
      </c>
      <c r="BH130" s="221">
        <f>IF(O130="sníž. přenesená",K130,0)</f>
        <v>0</v>
      </c>
      <c r="BI130" s="221">
        <f>IF(O130="nulová",K130,0)</f>
        <v>0</v>
      </c>
      <c r="BJ130" s="14" t="s">
        <v>86</v>
      </c>
      <c r="BK130" s="221">
        <f>ROUND(P130*H130,2)</f>
        <v>0</v>
      </c>
      <c r="BL130" s="14" t="s">
        <v>281</v>
      </c>
      <c r="BM130" s="220" t="s">
        <v>362</v>
      </c>
    </row>
    <row r="131" spans="1:65" s="2" customFormat="1" ht="29.25">
      <c r="A131" s="30"/>
      <c r="B131" s="31"/>
      <c r="C131" s="32"/>
      <c r="D131" s="222" t="s">
        <v>226</v>
      </c>
      <c r="E131" s="32"/>
      <c r="F131" s="223" t="s">
        <v>357</v>
      </c>
      <c r="G131" s="32"/>
      <c r="H131" s="32"/>
      <c r="I131" s="120"/>
      <c r="J131" s="120"/>
      <c r="K131" s="32"/>
      <c r="L131" s="32"/>
      <c r="M131" s="35"/>
      <c r="N131" s="239"/>
      <c r="O131" s="240"/>
      <c r="P131" s="241"/>
      <c r="Q131" s="241"/>
      <c r="R131" s="241"/>
      <c r="S131" s="241"/>
      <c r="T131" s="241"/>
      <c r="U131" s="241"/>
      <c r="V131" s="241"/>
      <c r="W131" s="241"/>
      <c r="X131" s="241"/>
      <c r="Y131" s="242"/>
      <c r="Z131" s="30"/>
      <c r="AA131" s="30"/>
      <c r="AB131" s="30"/>
      <c r="AC131" s="30"/>
      <c r="AD131" s="30"/>
      <c r="AE131" s="30"/>
      <c r="AT131" s="14" t="s">
        <v>226</v>
      </c>
      <c r="AU131" s="14" t="s">
        <v>86</v>
      </c>
    </row>
    <row r="132" spans="1:65" s="2" customFormat="1" ht="6.95" customHeight="1">
      <c r="A132" s="30"/>
      <c r="B132" s="50"/>
      <c r="C132" s="51"/>
      <c r="D132" s="51"/>
      <c r="E132" s="51"/>
      <c r="F132" s="51"/>
      <c r="G132" s="51"/>
      <c r="H132" s="51"/>
      <c r="I132" s="157"/>
      <c r="J132" s="157"/>
      <c r="K132" s="51"/>
      <c r="L132" s="51"/>
      <c r="M132" s="35"/>
      <c r="N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</row>
  </sheetData>
  <sheetProtection algorithmName="SHA-512" hashValue="ZbYirorjDouVBc5d3N5HFrC33HtDA0JWGP/E/6fETSeyz6ovxYimUqIIh2IhyeCNkeJhjlNh8jZRQCrn7aNnOA==" saltValue="9b4m8CKiHN4kjPvrVtVDmkfObBSVCcMxhb4YhQfJPTB8dy+F4FtgI+P/5F+bkM3x7Ao2YQ/LyYE8NgHU7hVPRg==" spinCount="100000" sheet="1" objects="1" scenarios="1" formatColumns="0" formatRows="0" autoFilter="0"/>
  <autoFilter ref="C120:L131"/>
  <mergeCells count="12">
    <mergeCell ref="E113:H113"/>
    <mergeCell ref="M2:Z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2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13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3"/>
      <c r="J2" s="113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T2" s="14" t="s">
        <v>107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6"/>
      <c r="J3" s="116"/>
      <c r="K3" s="115"/>
      <c r="L3" s="115"/>
      <c r="M3" s="17"/>
      <c r="AT3" s="14" t="s">
        <v>88</v>
      </c>
    </row>
    <row r="4" spans="1:46" s="1" customFormat="1" ht="24.95" customHeight="1">
      <c r="B4" s="17"/>
      <c r="D4" s="117" t="s">
        <v>180</v>
      </c>
      <c r="I4" s="113"/>
      <c r="J4" s="113"/>
      <c r="M4" s="17"/>
      <c r="N4" s="118" t="s">
        <v>11</v>
      </c>
      <c r="AT4" s="14" t="s">
        <v>4</v>
      </c>
    </row>
    <row r="5" spans="1:46" s="1" customFormat="1" ht="6.95" customHeight="1">
      <c r="B5" s="17"/>
      <c r="I5" s="113"/>
      <c r="J5" s="113"/>
      <c r="M5" s="17"/>
    </row>
    <row r="6" spans="1:46" s="1" customFormat="1" ht="12" customHeight="1">
      <c r="B6" s="17"/>
      <c r="D6" s="119" t="s">
        <v>17</v>
      </c>
      <c r="I6" s="113"/>
      <c r="J6" s="113"/>
      <c r="M6" s="17"/>
    </row>
    <row r="7" spans="1:46" s="1" customFormat="1" ht="16.5" customHeight="1">
      <c r="B7" s="17"/>
      <c r="E7" s="289" t="str">
        <f>'Rekapitulace stavby'!K6</f>
        <v>Údržba, opravy a odstraňování závad u SEE 2020</v>
      </c>
      <c r="F7" s="290"/>
      <c r="G7" s="290"/>
      <c r="H7" s="290"/>
      <c r="I7" s="113"/>
      <c r="J7" s="113"/>
      <c r="M7" s="17"/>
    </row>
    <row r="8" spans="1:46" s="1" customFormat="1" ht="12" customHeight="1">
      <c r="B8" s="17"/>
      <c r="D8" s="119" t="s">
        <v>181</v>
      </c>
      <c r="I8" s="113"/>
      <c r="J8" s="113"/>
      <c r="M8" s="17"/>
    </row>
    <row r="9" spans="1:46" s="2" customFormat="1" ht="16.5" customHeight="1">
      <c r="A9" s="30"/>
      <c r="B9" s="35"/>
      <c r="C9" s="30"/>
      <c r="D9" s="30"/>
      <c r="E9" s="289" t="s">
        <v>340</v>
      </c>
      <c r="F9" s="292"/>
      <c r="G9" s="292"/>
      <c r="H9" s="292"/>
      <c r="I9" s="120"/>
      <c r="J9" s="120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19" t="s">
        <v>341</v>
      </c>
      <c r="E10" s="30"/>
      <c r="F10" s="30"/>
      <c r="G10" s="30"/>
      <c r="H10" s="30"/>
      <c r="I10" s="120"/>
      <c r="J10" s="120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5"/>
      <c r="C11" s="30"/>
      <c r="D11" s="30"/>
      <c r="E11" s="291" t="s">
        <v>363</v>
      </c>
      <c r="F11" s="292"/>
      <c r="G11" s="292"/>
      <c r="H11" s="292"/>
      <c r="I11" s="120"/>
      <c r="J11" s="120"/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5"/>
      <c r="C12" s="30"/>
      <c r="D12" s="30"/>
      <c r="E12" s="30"/>
      <c r="F12" s="30"/>
      <c r="G12" s="30"/>
      <c r="H12" s="30"/>
      <c r="I12" s="120"/>
      <c r="J12" s="120"/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5"/>
      <c r="C13" s="30"/>
      <c r="D13" s="119" t="s">
        <v>19</v>
      </c>
      <c r="E13" s="30"/>
      <c r="F13" s="108" t="s">
        <v>1</v>
      </c>
      <c r="G13" s="30"/>
      <c r="H13" s="30"/>
      <c r="I13" s="121" t="s">
        <v>20</v>
      </c>
      <c r="J13" s="122" t="s">
        <v>1</v>
      </c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9" t="s">
        <v>21</v>
      </c>
      <c r="E14" s="30"/>
      <c r="F14" s="108" t="s">
        <v>22</v>
      </c>
      <c r="G14" s="30"/>
      <c r="H14" s="30"/>
      <c r="I14" s="121" t="s">
        <v>23</v>
      </c>
      <c r="J14" s="123">
        <f>'Rekapitulace stavby'!AN8</f>
        <v>0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5"/>
      <c r="C15" s="30"/>
      <c r="D15" s="30"/>
      <c r="E15" s="30"/>
      <c r="F15" s="30"/>
      <c r="G15" s="30"/>
      <c r="H15" s="30"/>
      <c r="I15" s="120"/>
      <c r="J15" s="120"/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5"/>
      <c r="C16" s="30"/>
      <c r="D16" s="119" t="s">
        <v>24</v>
      </c>
      <c r="E16" s="30"/>
      <c r="F16" s="30"/>
      <c r="G16" s="30"/>
      <c r="H16" s="30"/>
      <c r="I16" s="121" t="s">
        <v>25</v>
      </c>
      <c r="J16" s="122" t="str">
        <f>IF('Rekapitulace stavby'!AN10="","",'Rekapitulace stavby'!AN10)</f>
        <v>70994234</v>
      </c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5"/>
      <c r="C17" s="30"/>
      <c r="D17" s="30"/>
      <c r="E17" s="108" t="str">
        <f>IF('Rekapitulace stavby'!E11="","",'Rekapitulace stavby'!E11)</f>
        <v>Správa železnic, státní organizace</v>
      </c>
      <c r="F17" s="30"/>
      <c r="G17" s="30"/>
      <c r="H17" s="30"/>
      <c r="I17" s="121" t="s">
        <v>28</v>
      </c>
      <c r="J17" s="122" t="str">
        <f>IF('Rekapitulace stavby'!AN11="","",'Rekapitulace stavby'!AN11)</f>
        <v>CZ70994234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5"/>
      <c r="C18" s="30"/>
      <c r="D18" s="30"/>
      <c r="E18" s="30"/>
      <c r="F18" s="30"/>
      <c r="G18" s="30"/>
      <c r="H18" s="30"/>
      <c r="I18" s="120"/>
      <c r="J18" s="120"/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5"/>
      <c r="C19" s="30"/>
      <c r="D19" s="119" t="s">
        <v>30</v>
      </c>
      <c r="E19" s="30"/>
      <c r="F19" s="30"/>
      <c r="G19" s="30"/>
      <c r="H19" s="30"/>
      <c r="I19" s="121" t="s">
        <v>25</v>
      </c>
      <c r="J19" s="27" t="str">
        <f>'Rekapitulace stavby'!AN13</f>
        <v>Vyplň údaj</v>
      </c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5"/>
      <c r="C20" s="30"/>
      <c r="D20" s="30"/>
      <c r="E20" s="293" t="str">
        <f>'Rekapitulace stavby'!E14</f>
        <v>Vyplň údaj</v>
      </c>
      <c r="F20" s="294"/>
      <c r="G20" s="294"/>
      <c r="H20" s="294"/>
      <c r="I20" s="121" t="s">
        <v>28</v>
      </c>
      <c r="J20" s="27" t="str">
        <f>'Rekapitulace stavby'!AN14</f>
        <v>Vyplň údaj</v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5"/>
      <c r="C21" s="30"/>
      <c r="D21" s="30"/>
      <c r="E21" s="30"/>
      <c r="F21" s="30"/>
      <c r="G21" s="30"/>
      <c r="H21" s="30"/>
      <c r="I21" s="120"/>
      <c r="J21" s="120"/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5"/>
      <c r="C22" s="30"/>
      <c r="D22" s="119" t="s">
        <v>32</v>
      </c>
      <c r="E22" s="30"/>
      <c r="F22" s="30"/>
      <c r="G22" s="30"/>
      <c r="H22" s="30"/>
      <c r="I22" s="121" t="s">
        <v>25</v>
      </c>
      <c r="J22" s="122" t="str">
        <f>IF('Rekapitulace stavby'!AN16="","",'Rekapitulace stavby'!AN16)</f>
        <v/>
      </c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5"/>
      <c r="C23" s="30"/>
      <c r="D23" s="30"/>
      <c r="E23" s="108" t="str">
        <f>IF('Rekapitulace stavby'!E17="","",'Rekapitulace stavby'!E17)</f>
        <v xml:space="preserve"> </v>
      </c>
      <c r="F23" s="30"/>
      <c r="G23" s="30"/>
      <c r="H23" s="30"/>
      <c r="I23" s="121" t="s">
        <v>28</v>
      </c>
      <c r="J23" s="122" t="str">
        <f>IF('Rekapitulace stavby'!AN17="","",'Rekapitulace stavby'!AN17)</f>
        <v/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5"/>
      <c r="C24" s="30"/>
      <c r="D24" s="30"/>
      <c r="E24" s="30"/>
      <c r="F24" s="30"/>
      <c r="G24" s="30"/>
      <c r="H24" s="30"/>
      <c r="I24" s="120"/>
      <c r="J24" s="120"/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5"/>
      <c r="C25" s="30"/>
      <c r="D25" s="119" t="s">
        <v>34</v>
      </c>
      <c r="E25" s="30"/>
      <c r="F25" s="30"/>
      <c r="G25" s="30"/>
      <c r="H25" s="30"/>
      <c r="I25" s="121" t="s">
        <v>25</v>
      </c>
      <c r="J25" s="122" t="str">
        <f>IF('Rekapitulace stavby'!AN19="","",'Rekapitulace stavby'!AN19)</f>
        <v/>
      </c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5"/>
      <c r="C26" s="30"/>
      <c r="D26" s="30"/>
      <c r="E26" s="108" t="str">
        <f>IF('Rekapitulace stavby'!E20="","",'Rekapitulace stavby'!E20)</f>
        <v xml:space="preserve"> </v>
      </c>
      <c r="F26" s="30"/>
      <c r="G26" s="30"/>
      <c r="H26" s="30"/>
      <c r="I26" s="121" t="s">
        <v>28</v>
      </c>
      <c r="J26" s="122" t="str">
        <f>IF('Rekapitulace stavby'!AN20="","",'Rekapitulace stavby'!AN20)</f>
        <v/>
      </c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30"/>
      <c r="E27" s="30"/>
      <c r="F27" s="30"/>
      <c r="G27" s="30"/>
      <c r="H27" s="30"/>
      <c r="I27" s="120"/>
      <c r="J27" s="120"/>
      <c r="K27" s="30"/>
      <c r="L27" s="30"/>
      <c r="M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5"/>
      <c r="C28" s="30"/>
      <c r="D28" s="119" t="s">
        <v>35</v>
      </c>
      <c r="E28" s="30"/>
      <c r="F28" s="30"/>
      <c r="G28" s="30"/>
      <c r="H28" s="30"/>
      <c r="I28" s="120"/>
      <c r="J28" s="120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124"/>
      <c r="B29" s="125"/>
      <c r="C29" s="124"/>
      <c r="D29" s="124"/>
      <c r="E29" s="295" t="s">
        <v>1</v>
      </c>
      <c r="F29" s="295"/>
      <c r="G29" s="295"/>
      <c r="H29" s="295"/>
      <c r="I29" s="126"/>
      <c r="J29" s="126"/>
      <c r="K29" s="124"/>
      <c r="L29" s="124"/>
      <c r="M29" s="127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pans="1:31" s="2" customFormat="1" ht="6.95" customHeight="1">
      <c r="A30" s="30"/>
      <c r="B30" s="35"/>
      <c r="C30" s="30"/>
      <c r="D30" s="30"/>
      <c r="E30" s="30"/>
      <c r="F30" s="30"/>
      <c r="G30" s="30"/>
      <c r="H30" s="30"/>
      <c r="I30" s="120"/>
      <c r="J30" s="120"/>
      <c r="K30" s="30"/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28"/>
      <c r="E31" s="128"/>
      <c r="F31" s="128"/>
      <c r="G31" s="128"/>
      <c r="H31" s="128"/>
      <c r="I31" s="129"/>
      <c r="J31" s="129"/>
      <c r="K31" s="128"/>
      <c r="L31" s="128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2.75">
      <c r="A32" s="30"/>
      <c r="B32" s="35"/>
      <c r="C32" s="30"/>
      <c r="D32" s="30"/>
      <c r="E32" s="119" t="s">
        <v>183</v>
      </c>
      <c r="F32" s="30"/>
      <c r="G32" s="30"/>
      <c r="H32" s="30"/>
      <c r="I32" s="120"/>
      <c r="J32" s="120"/>
      <c r="K32" s="130">
        <f>I98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2.75">
      <c r="A33" s="30"/>
      <c r="B33" s="35"/>
      <c r="C33" s="30"/>
      <c r="D33" s="30"/>
      <c r="E33" s="119" t="s">
        <v>184</v>
      </c>
      <c r="F33" s="30"/>
      <c r="G33" s="30"/>
      <c r="H33" s="30"/>
      <c r="I33" s="120"/>
      <c r="J33" s="120"/>
      <c r="K33" s="130">
        <f>J98</f>
        <v>0</v>
      </c>
      <c r="L33" s="30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25.35" customHeight="1">
      <c r="A34" s="30"/>
      <c r="B34" s="35"/>
      <c r="C34" s="30"/>
      <c r="D34" s="131" t="s">
        <v>36</v>
      </c>
      <c r="E34" s="30"/>
      <c r="F34" s="30"/>
      <c r="G34" s="30"/>
      <c r="H34" s="30"/>
      <c r="I34" s="120"/>
      <c r="J34" s="120"/>
      <c r="K34" s="132">
        <f>ROUND(K121, 2)</f>
        <v>0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6.95" customHeight="1">
      <c r="A35" s="30"/>
      <c r="B35" s="35"/>
      <c r="C35" s="30"/>
      <c r="D35" s="128"/>
      <c r="E35" s="128"/>
      <c r="F35" s="128"/>
      <c r="G35" s="128"/>
      <c r="H35" s="128"/>
      <c r="I35" s="129"/>
      <c r="J35" s="129"/>
      <c r="K35" s="128"/>
      <c r="L35" s="128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30"/>
      <c r="F36" s="133" t="s">
        <v>38</v>
      </c>
      <c r="G36" s="30"/>
      <c r="H36" s="30"/>
      <c r="I36" s="134" t="s">
        <v>37</v>
      </c>
      <c r="J36" s="120"/>
      <c r="K36" s="133" t="s">
        <v>39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customHeight="1">
      <c r="A37" s="30"/>
      <c r="B37" s="35"/>
      <c r="C37" s="30"/>
      <c r="D37" s="135" t="s">
        <v>40</v>
      </c>
      <c r="E37" s="119" t="s">
        <v>41</v>
      </c>
      <c r="F37" s="130">
        <f>ROUND((SUM(BE121:BE131)),  2)</f>
        <v>0</v>
      </c>
      <c r="G37" s="30"/>
      <c r="H37" s="30"/>
      <c r="I37" s="136">
        <v>0.21</v>
      </c>
      <c r="J37" s="120"/>
      <c r="K37" s="130">
        <f>ROUND(((SUM(BE121:BE131))*I37),  2)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5"/>
      <c r="C38" s="30"/>
      <c r="D38" s="30"/>
      <c r="E38" s="119" t="s">
        <v>42</v>
      </c>
      <c r="F38" s="130">
        <f>ROUND((SUM(BF121:BF131)),  2)</f>
        <v>0</v>
      </c>
      <c r="G38" s="30"/>
      <c r="H38" s="30"/>
      <c r="I38" s="136">
        <v>0.15</v>
      </c>
      <c r="J38" s="120"/>
      <c r="K38" s="130">
        <f>ROUND(((SUM(BF121:BF131))*I38),  2)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9" t="s">
        <v>43</v>
      </c>
      <c r="F39" s="130">
        <f>ROUND((SUM(BG121:BG131)),  2)</f>
        <v>0</v>
      </c>
      <c r="G39" s="30"/>
      <c r="H39" s="30"/>
      <c r="I39" s="136">
        <v>0.21</v>
      </c>
      <c r="J39" s="120"/>
      <c r="K39" s="130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5"/>
      <c r="C40" s="30"/>
      <c r="D40" s="30"/>
      <c r="E40" s="119" t="s">
        <v>44</v>
      </c>
      <c r="F40" s="130">
        <f>ROUND((SUM(BH121:BH131)),  2)</f>
        <v>0</v>
      </c>
      <c r="G40" s="30"/>
      <c r="H40" s="30"/>
      <c r="I40" s="136">
        <v>0.15</v>
      </c>
      <c r="J40" s="120"/>
      <c r="K40" s="130">
        <f>0</f>
        <v>0</v>
      </c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14.45" hidden="1" customHeight="1">
      <c r="A41" s="30"/>
      <c r="B41" s="35"/>
      <c r="C41" s="30"/>
      <c r="D41" s="30"/>
      <c r="E41" s="119" t="s">
        <v>45</v>
      </c>
      <c r="F41" s="130">
        <f>ROUND((SUM(BI121:BI131)),  2)</f>
        <v>0</v>
      </c>
      <c r="G41" s="30"/>
      <c r="H41" s="30"/>
      <c r="I41" s="136">
        <v>0</v>
      </c>
      <c r="J41" s="120"/>
      <c r="K41" s="130">
        <f>0</f>
        <v>0</v>
      </c>
      <c r="L41" s="30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6.95" customHeight="1">
      <c r="A42" s="30"/>
      <c r="B42" s="35"/>
      <c r="C42" s="30"/>
      <c r="D42" s="30"/>
      <c r="E42" s="30"/>
      <c r="F42" s="30"/>
      <c r="G42" s="30"/>
      <c r="H42" s="30"/>
      <c r="I42" s="120"/>
      <c r="J42" s="120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2" customFormat="1" ht="25.35" customHeight="1">
      <c r="A43" s="30"/>
      <c r="B43" s="35"/>
      <c r="C43" s="137"/>
      <c r="D43" s="138" t="s">
        <v>46</v>
      </c>
      <c r="E43" s="139"/>
      <c r="F43" s="139"/>
      <c r="G43" s="140" t="s">
        <v>47</v>
      </c>
      <c r="H43" s="141" t="s">
        <v>48</v>
      </c>
      <c r="I43" s="142"/>
      <c r="J43" s="142"/>
      <c r="K43" s="143">
        <f>SUM(K34:K41)</f>
        <v>0</v>
      </c>
      <c r="L43" s="144"/>
      <c r="M43" s="47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2" customFormat="1" ht="14.45" customHeight="1">
      <c r="A44" s="30"/>
      <c r="B44" s="35"/>
      <c r="C44" s="30"/>
      <c r="D44" s="30"/>
      <c r="E44" s="30"/>
      <c r="F44" s="30"/>
      <c r="G44" s="30"/>
      <c r="H44" s="30"/>
      <c r="I44" s="120"/>
      <c r="J44" s="120"/>
      <c r="K44" s="30"/>
      <c r="L44" s="30"/>
      <c r="M44" s="47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1" customFormat="1" ht="14.45" customHeight="1">
      <c r="B45" s="17"/>
      <c r="I45" s="113"/>
      <c r="J45" s="113"/>
      <c r="M45" s="17"/>
    </row>
    <row r="46" spans="1:31" s="1" customFormat="1" ht="14.45" customHeight="1">
      <c r="B46" s="17"/>
      <c r="I46" s="113"/>
      <c r="J46" s="113"/>
      <c r="M46" s="17"/>
    </row>
    <row r="47" spans="1:31" s="1" customFormat="1" ht="14.45" customHeight="1">
      <c r="B47" s="17"/>
      <c r="I47" s="113"/>
      <c r="J47" s="113"/>
      <c r="M47" s="17"/>
    </row>
    <row r="48" spans="1:31" s="1" customFormat="1" ht="14.45" customHeight="1">
      <c r="B48" s="17"/>
      <c r="I48" s="113"/>
      <c r="J48" s="113"/>
      <c r="M48" s="17"/>
    </row>
    <row r="49" spans="1:31" s="1" customFormat="1" ht="14.45" customHeight="1">
      <c r="B49" s="17"/>
      <c r="I49" s="113"/>
      <c r="J49" s="113"/>
      <c r="M49" s="17"/>
    </row>
    <row r="50" spans="1:31" s="2" customFormat="1" ht="14.45" customHeight="1">
      <c r="B50" s="47"/>
      <c r="D50" s="145" t="s">
        <v>49</v>
      </c>
      <c r="E50" s="146"/>
      <c r="F50" s="146"/>
      <c r="G50" s="145" t="s">
        <v>50</v>
      </c>
      <c r="H50" s="146"/>
      <c r="I50" s="147"/>
      <c r="J50" s="147"/>
      <c r="K50" s="146"/>
      <c r="L50" s="146"/>
      <c r="M50" s="47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0"/>
      <c r="B61" s="35"/>
      <c r="C61" s="30"/>
      <c r="D61" s="148" t="s">
        <v>51</v>
      </c>
      <c r="E61" s="149"/>
      <c r="F61" s="150" t="s">
        <v>52</v>
      </c>
      <c r="G61" s="148" t="s">
        <v>51</v>
      </c>
      <c r="H61" s="149"/>
      <c r="I61" s="151"/>
      <c r="J61" s="152" t="s">
        <v>52</v>
      </c>
      <c r="K61" s="149"/>
      <c r="L61" s="149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0"/>
      <c r="B65" s="35"/>
      <c r="C65" s="30"/>
      <c r="D65" s="145" t="s">
        <v>53</v>
      </c>
      <c r="E65" s="153"/>
      <c r="F65" s="153"/>
      <c r="G65" s="145" t="s">
        <v>54</v>
      </c>
      <c r="H65" s="153"/>
      <c r="I65" s="154"/>
      <c r="J65" s="154"/>
      <c r="K65" s="153"/>
      <c r="L65" s="153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0"/>
      <c r="B76" s="35"/>
      <c r="C76" s="30"/>
      <c r="D76" s="148" t="s">
        <v>51</v>
      </c>
      <c r="E76" s="149"/>
      <c r="F76" s="150" t="s">
        <v>52</v>
      </c>
      <c r="G76" s="148" t="s">
        <v>51</v>
      </c>
      <c r="H76" s="149"/>
      <c r="I76" s="151"/>
      <c r="J76" s="152" t="s">
        <v>52</v>
      </c>
      <c r="K76" s="149"/>
      <c r="L76" s="149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55"/>
      <c r="C77" s="156"/>
      <c r="D77" s="156"/>
      <c r="E77" s="156"/>
      <c r="F77" s="156"/>
      <c r="G77" s="156"/>
      <c r="H77" s="156"/>
      <c r="I77" s="157"/>
      <c r="J77" s="157"/>
      <c r="K77" s="156"/>
      <c r="L77" s="156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158"/>
      <c r="C81" s="159"/>
      <c r="D81" s="159"/>
      <c r="E81" s="159"/>
      <c r="F81" s="159"/>
      <c r="G81" s="159"/>
      <c r="H81" s="159"/>
      <c r="I81" s="160"/>
      <c r="J81" s="160"/>
      <c r="K81" s="159"/>
      <c r="L81" s="159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0" t="s">
        <v>185</v>
      </c>
      <c r="D82" s="32"/>
      <c r="E82" s="32"/>
      <c r="F82" s="32"/>
      <c r="G82" s="32"/>
      <c r="H82" s="32"/>
      <c r="I82" s="120"/>
      <c r="J82" s="120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20"/>
      <c r="J83" s="120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6" t="s">
        <v>17</v>
      </c>
      <c r="D84" s="32"/>
      <c r="E84" s="32"/>
      <c r="F84" s="32"/>
      <c r="G84" s="32"/>
      <c r="H84" s="32"/>
      <c r="I84" s="120"/>
      <c r="J84" s="120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2"/>
      <c r="D85" s="32"/>
      <c r="E85" s="296" t="str">
        <f>E7</f>
        <v>Údržba, opravy a odstraňování závad u SEE 2020</v>
      </c>
      <c r="F85" s="297"/>
      <c r="G85" s="297"/>
      <c r="H85" s="297"/>
      <c r="I85" s="120"/>
      <c r="J85" s="120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18"/>
      <c r="C86" s="26" t="s">
        <v>181</v>
      </c>
      <c r="D86" s="19"/>
      <c r="E86" s="19"/>
      <c r="F86" s="19"/>
      <c r="G86" s="19"/>
      <c r="H86" s="19"/>
      <c r="I86" s="113"/>
      <c r="J86" s="113"/>
      <c r="K86" s="19"/>
      <c r="L86" s="19"/>
      <c r="M86" s="17"/>
    </row>
    <row r="87" spans="1:31" s="2" customFormat="1" ht="16.5" customHeight="1">
      <c r="A87" s="30"/>
      <c r="B87" s="31"/>
      <c r="C87" s="32"/>
      <c r="D87" s="32"/>
      <c r="E87" s="296" t="s">
        <v>340</v>
      </c>
      <c r="F87" s="298"/>
      <c r="G87" s="298"/>
      <c r="H87" s="298"/>
      <c r="I87" s="120"/>
      <c r="J87" s="120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6" t="s">
        <v>341</v>
      </c>
      <c r="D88" s="32"/>
      <c r="E88" s="32"/>
      <c r="F88" s="32"/>
      <c r="G88" s="32"/>
      <c r="H88" s="32"/>
      <c r="I88" s="120"/>
      <c r="J88" s="120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2"/>
      <c r="D89" s="32"/>
      <c r="E89" s="251" t="str">
        <f>E11</f>
        <v>PS04-3 - ŽSt. Hranice na Moravě</v>
      </c>
      <c r="F89" s="298"/>
      <c r="G89" s="298"/>
      <c r="H89" s="298"/>
      <c r="I89" s="120"/>
      <c r="J89" s="120"/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20"/>
      <c r="J90" s="120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6" t="s">
        <v>21</v>
      </c>
      <c r="D91" s="32"/>
      <c r="E91" s="32"/>
      <c r="F91" s="24" t="str">
        <f>F14</f>
        <v>OŘ Olomouc</v>
      </c>
      <c r="G91" s="32"/>
      <c r="H91" s="32"/>
      <c r="I91" s="121" t="s">
        <v>23</v>
      </c>
      <c r="J91" s="123">
        <f>IF(J14="","",J14)</f>
        <v>0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2"/>
      <c r="D92" s="32"/>
      <c r="E92" s="32"/>
      <c r="F92" s="32"/>
      <c r="G92" s="32"/>
      <c r="H92" s="32"/>
      <c r="I92" s="120"/>
      <c r="J92" s="120"/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6" t="s">
        <v>24</v>
      </c>
      <c r="D93" s="32"/>
      <c r="E93" s="32"/>
      <c r="F93" s="24" t="str">
        <f>E17</f>
        <v>Správa železnic, státní organizace</v>
      </c>
      <c r="G93" s="32"/>
      <c r="H93" s="32"/>
      <c r="I93" s="121" t="s">
        <v>32</v>
      </c>
      <c r="J93" s="161" t="str">
        <f>E23</f>
        <v xml:space="preserve"> </v>
      </c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6" t="s">
        <v>30</v>
      </c>
      <c r="D94" s="32"/>
      <c r="E94" s="32"/>
      <c r="F94" s="24" t="str">
        <f>IF(E20="","",E20)</f>
        <v>Vyplň údaj</v>
      </c>
      <c r="G94" s="32"/>
      <c r="H94" s="32"/>
      <c r="I94" s="121" t="s">
        <v>34</v>
      </c>
      <c r="J94" s="161" t="str">
        <f>E26</f>
        <v xml:space="preserve"> </v>
      </c>
      <c r="K94" s="32"/>
      <c r="L94" s="32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20"/>
      <c r="J95" s="120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62" t="s">
        <v>186</v>
      </c>
      <c r="D96" s="163"/>
      <c r="E96" s="163"/>
      <c r="F96" s="163"/>
      <c r="G96" s="163"/>
      <c r="H96" s="163"/>
      <c r="I96" s="164" t="s">
        <v>187</v>
      </c>
      <c r="J96" s="164" t="s">
        <v>188</v>
      </c>
      <c r="K96" s="165" t="s">
        <v>189</v>
      </c>
      <c r="L96" s="163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2"/>
      <c r="D97" s="32"/>
      <c r="E97" s="32"/>
      <c r="F97" s="32"/>
      <c r="G97" s="32"/>
      <c r="H97" s="32"/>
      <c r="I97" s="120"/>
      <c r="J97" s="120"/>
      <c r="K97" s="32"/>
      <c r="L97" s="32"/>
      <c r="M97" s="47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66" t="s">
        <v>190</v>
      </c>
      <c r="D98" s="32"/>
      <c r="E98" s="32"/>
      <c r="F98" s="32"/>
      <c r="G98" s="32"/>
      <c r="H98" s="32"/>
      <c r="I98" s="167">
        <f>Q121</f>
        <v>0</v>
      </c>
      <c r="J98" s="167">
        <f>R121</f>
        <v>0</v>
      </c>
      <c r="K98" s="79">
        <f>K121</f>
        <v>0</v>
      </c>
      <c r="L98" s="32"/>
      <c r="M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4" t="s">
        <v>191</v>
      </c>
    </row>
    <row r="99" spans="1:47" s="9" customFormat="1" ht="24.95" customHeight="1">
      <c r="B99" s="168"/>
      <c r="C99" s="169"/>
      <c r="D99" s="170" t="s">
        <v>197</v>
      </c>
      <c r="E99" s="171"/>
      <c r="F99" s="171"/>
      <c r="G99" s="171"/>
      <c r="H99" s="171"/>
      <c r="I99" s="172">
        <f>Q122</f>
        <v>0</v>
      </c>
      <c r="J99" s="172">
        <f>R122</f>
        <v>0</v>
      </c>
      <c r="K99" s="173">
        <f>K122</f>
        <v>0</v>
      </c>
      <c r="L99" s="169"/>
      <c r="M99" s="174"/>
    </row>
    <row r="100" spans="1:47" s="2" customFormat="1" ht="21.75" customHeight="1">
      <c r="A100" s="30"/>
      <c r="B100" s="31"/>
      <c r="C100" s="32"/>
      <c r="D100" s="32"/>
      <c r="E100" s="32"/>
      <c r="F100" s="32"/>
      <c r="G100" s="32"/>
      <c r="H100" s="32"/>
      <c r="I100" s="120"/>
      <c r="J100" s="120"/>
      <c r="K100" s="32"/>
      <c r="L100" s="32"/>
      <c r="M100" s="47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47" s="2" customFormat="1" ht="6.95" customHeight="1">
      <c r="A101" s="30"/>
      <c r="B101" s="50"/>
      <c r="C101" s="51"/>
      <c r="D101" s="51"/>
      <c r="E101" s="51"/>
      <c r="F101" s="51"/>
      <c r="G101" s="51"/>
      <c r="H101" s="51"/>
      <c r="I101" s="157"/>
      <c r="J101" s="157"/>
      <c r="K101" s="51"/>
      <c r="L101" s="51"/>
      <c r="M101" s="47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5" spans="1:47" s="2" customFormat="1" ht="6.95" customHeight="1">
      <c r="A105" s="30"/>
      <c r="B105" s="52"/>
      <c r="C105" s="53"/>
      <c r="D105" s="53"/>
      <c r="E105" s="53"/>
      <c r="F105" s="53"/>
      <c r="G105" s="53"/>
      <c r="H105" s="53"/>
      <c r="I105" s="160"/>
      <c r="J105" s="160"/>
      <c r="K105" s="53"/>
      <c r="L105" s="53"/>
      <c r="M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47" s="2" customFormat="1" ht="24.95" customHeight="1">
      <c r="A106" s="30"/>
      <c r="B106" s="31"/>
      <c r="C106" s="20" t="s">
        <v>198</v>
      </c>
      <c r="D106" s="32"/>
      <c r="E106" s="32"/>
      <c r="F106" s="32"/>
      <c r="G106" s="32"/>
      <c r="H106" s="32"/>
      <c r="I106" s="120"/>
      <c r="J106" s="120"/>
      <c r="K106" s="32"/>
      <c r="L106" s="32"/>
      <c r="M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6.95" customHeight="1">
      <c r="A107" s="30"/>
      <c r="B107" s="31"/>
      <c r="C107" s="32"/>
      <c r="D107" s="32"/>
      <c r="E107" s="32"/>
      <c r="F107" s="32"/>
      <c r="G107" s="32"/>
      <c r="H107" s="32"/>
      <c r="I107" s="120"/>
      <c r="J107" s="120"/>
      <c r="K107" s="32"/>
      <c r="L107" s="32"/>
      <c r="M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12" customHeight="1">
      <c r="A108" s="30"/>
      <c r="B108" s="31"/>
      <c r="C108" s="26" t="s">
        <v>17</v>
      </c>
      <c r="D108" s="32"/>
      <c r="E108" s="32"/>
      <c r="F108" s="32"/>
      <c r="G108" s="32"/>
      <c r="H108" s="32"/>
      <c r="I108" s="120"/>
      <c r="J108" s="120"/>
      <c r="K108" s="32"/>
      <c r="L108" s="32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16.5" customHeight="1">
      <c r="A109" s="30"/>
      <c r="B109" s="31"/>
      <c r="C109" s="32"/>
      <c r="D109" s="32"/>
      <c r="E109" s="296" t="str">
        <f>E7</f>
        <v>Údržba, opravy a odstraňování závad u SEE 2020</v>
      </c>
      <c r="F109" s="297"/>
      <c r="G109" s="297"/>
      <c r="H109" s="297"/>
      <c r="I109" s="120"/>
      <c r="J109" s="120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1" customFormat="1" ht="12" customHeight="1">
      <c r="B110" s="18"/>
      <c r="C110" s="26" t="s">
        <v>181</v>
      </c>
      <c r="D110" s="19"/>
      <c r="E110" s="19"/>
      <c r="F110" s="19"/>
      <c r="G110" s="19"/>
      <c r="H110" s="19"/>
      <c r="I110" s="113"/>
      <c r="J110" s="113"/>
      <c r="K110" s="19"/>
      <c r="L110" s="19"/>
      <c r="M110" s="17"/>
    </row>
    <row r="111" spans="1:47" s="2" customFormat="1" ht="16.5" customHeight="1">
      <c r="A111" s="30"/>
      <c r="B111" s="31"/>
      <c r="C111" s="32"/>
      <c r="D111" s="32"/>
      <c r="E111" s="296" t="s">
        <v>340</v>
      </c>
      <c r="F111" s="298"/>
      <c r="G111" s="298"/>
      <c r="H111" s="298"/>
      <c r="I111" s="120"/>
      <c r="J111" s="120"/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12" customHeight="1">
      <c r="A112" s="30"/>
      <c r="B112" s="31"/>
      <c r="C112" s="26" t="s">
        <v>341</v>
      </c>
      <c r="D112" s="32"/>
      <c r="E112" s="32"/>
      <c r="F112" s="32"/>
      <c r="G112" s="32"/>
      <c r="H112" s="32"/>
      <c r="I112" s="120"/>
      <c r="J112" s="120"/>
      <c r="K112" s="32"/>
      <c r="L112" s="32"/>
      <c r="M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6.5" customHeight="1">
      <c r="A113" s="30"/>
      <c r="B113" s="31"/>
      <c r="C113" s="32"/>
      <c r="D113" s="32"/>
      <c r="E113" s="251" t="str">
        <f>E11</f>
        <v>PS04-3 - ŽSt. Hranice na Moravě</v>
      </c>
      <c r="F113" s="298"/>
      <c r="G113" s="298"/>
      <c r="H113" s="298"/>
      <c r="I113" s="120"/>
      <c r="J113" s="120"/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2"/>
      <c r="D114" s="32"/>
      <c r="E114" s="32"/>
      <c r="F114" s="32"/>
      <c r="G114" s="32"/>
      <c r="H114" s="32"/>
      <c r="I114" s="120"/>
      <c r="J114" s="120"/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>
      <c r="A115" s="30"/>
      <c r="B115" s="31"/>
      <c r="C115" s="26" t="s">
        <v>21</v>
      </c>
      <c r="D115" s="32"/>
      <c r="E115" s="32"/>
      <c r="F115" s="24" t="str">
        <f>F14</f>
        <v>OŘ Olomouc</v>
      </c>
      <c r="G115" s="32"/>
      <c r="H115" s="32"/>
      <c r="I115" s="121" t="s">
        <v>23</v>
      </c>
      <c r="J115" s="123">
        <f>IF(J14="","",J14)</f>
        <v>0</v>
      </c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2"/>
      <c r="D116" s="32"/>
      <c r="E116" s="32"/>
      <c r="F116" s="32"/>
      <c r="G116" s="32"/>
      <c r="H116" s="32"/>
      <c r="I116" s="120"/>
      <c r="J116" s="120"/>
      <c r="K116" s="32"/>
      <c r="L116" s="32"/>
      <c r="M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6" t="s">
        <v>24</v>
      </c>
      <c r="D117" s="32"/>
      <c r="E117" s="32"/>
      <c r="F117" s="24" t="str">
        <f>E17</f>
        <v>Správa železnic, státní organizace</v>
      </c>
      <c r="G117" s="32"/>
      <c r="H117" s="32"/>
      <c r="I117" s="121" t="s">
        <v>32</v>
      </c>
      <c r="J117" s="161" t="str">
        <f>E23</f>
        <v xml:space="preserve"> </v>
      </c>
      <c r="K117" s="32"/>
      <c r="L117" s="32"/>
      <c r="M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6" t="s">
        <v>30</v>
      </c>
      <c r="D118" s="32"/>
      <c r="E118" s="32"/>
      <c r="F118" s="24" t="str">
        <f>IF(E20="","",E20)</f>
        <v>Vyplň údaj</v>
      </c>
      <c r="G118" s="32"/>
      <c r="H118" s="32"/>
      <c r="I118" s="121" t="s">
        <v>34</v>
      </c>
      <c r="J118" s="161" t="str">
        <f>E26</f>
        <v xml:space="preserve"> </v>
      </c>
      <c r="K118" s="32"/>
      <c r="L118" s="32"/>
      <c r="M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0.35" customHeight="1">
      <c r="A119" s="30"/>
      <c r="B119" s="31"/>
      <c r="C119" s="32"/>
      <c r="D119" s="32"/>
      <c r="E119" s="32"/>
      <c r="F119" s="32"/>
      <c r="G119" s="32"/>
      <c r="H119" s="32"/>
      <c r="I119" s="120"/>
      <c r="J119" s="120"/>
      <c r="K119" s="32"/>
      <c r="L119" s="32"/>
      <c r="M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1" customFormat="1" ht="29.25" customHeight="1">
      <c r="A120" s="181"/>
      <c r="B120" s="182"/>
      <c r="C120" s="183" t="s">
        <v>199</v>
      </c>
      <c r="D120" s="184" t="s">
        <v>61</v>
      </c>
      <c r="E120" s="184" t="s">
        <v>57</v>
      </c>
      <c r="F120" s="184" t="s">
        <v>58</v>
      </c>
      <c r="G120" s="184" t="s">
        <v>200</v>
      </c>
      <c r="H120" s="184" t="s">
        <v>201</v>
      </c>
      <c r="I120" s="185" t="s">
        <v>202</v>
      </c>
      <c r="J120" s="185" t="s">
        <v>203</v>
      </c>
      <c r="K120" s="184" t="s">
        <v>189</v>
      </c>
      <c r="L120" s="186" t="s">
        <v>204</v>
      </c>
      <c r="M120" s="187"/>
      <c r="N120" s="70" t="s">
        <v>1</v>
      </c>
      <c r="O120" s="71" t="s">
        <v>40</v>
      </c>
      <c r="P120" s="71" t="s">
        <v>205</v>
      </c>
      <c r="Q120" s="71" t="s">
        <v>206</v>
      </c>
      <c r="R120" s="71" t="s">
        <v>207</v>
      </c>
      <c r="S120" s="71" t="s">
        <v>208</v>
      </c>
      <c r="T120" s="71" t="s">
        <v>209</v>
      </c>
      <c r="U120" s="71" t="s">
        <v>210</v>
      </c>
      <c r="V120" s="71" t="s">
        <v>211</v>
      </c>
      <c r="W120" s="71" t="s">
        <v>212</v>
      </c>
      <c r="X120" s="71" t="s">
        <v>213</v>
      </c>
      <c r="Y120" s="72" t="s">
        <v>214</v>
      </c>
      <c r="Z120" s="181"/>
      <c r="AA120" s="181"/>
      <c r="AB120" s="181"/>
      <c r="AC120" s="181"/>
      <c r="AD120" s="181"/>
      <c r="AE120" s="181"/>
    </row>
    <row r="121" spans="1:65" s="2" customFormat="1" ht="22.9" customHeight="1">
      <c r="A121" s="30"/>
      <c r="B121" s="31"/>
      <c r="C121" s="77" t="s">
        <v>215</v>
      </c>
      <c r="D121" s="32"/>
      <c r="E121" s="32"/>
      <c r="F121" s="32"/>
      <c r="G121" s="32"/>
      <c r="H121" s="32"/>
      <c r="I121" s="120"/>
      <c r="J121" s="120"/>
      <c r="K121" s="188">
        <f>BK121</f>
        <v>0</v>
      </c>
      <c r="L121" s="32"/>
      <c r="M121" s="35"/>
      <c r="N121" s="73"/>
      <c r="O121" s="189"/>
      <c r="P121" s="74"/>
      <c r="Q121" s="190">
        <f>Q122</f>
        <v>0</v>
      </c>
      <c r="R121" s="190">
        <f>R122</f>
        <v>0</v>
      </c>
      <c r="S121" s="74"/>
      <c r="T121" s="191">
        <f>T122</f>
        <v>0</v>
      </c>
      <c r="U121" s="74"/>
      <c r="V121" s="191">
        <f>V122</f>
        <v>0</v>
      </c>
      <c r="W121" s="74"/>
      <c r="X121" s="191">
        <f>X122</f>
        <v>0</v>
      </c>
      <c r="Y121" s="75"/>
      <c r="Z121" s="30"/>
      <c r="AA121" s="30"/>
      <c r="AB121" s="30"/>
      <c r="AC121" s="30"/>
      <c r="AD121" s="30"/>
      <c r="AE121" s="30"/>
      <c r="AT121" s="14" t="s">
        <v>77</v>
      </c>
      <c r="AU121" s="14" t="s">
        <v>191</v>
      </c>
      <c r="BK121" s="192">
        <f>BK122</f>
        <v>0</v>
      </c>
    </row>
    <row r="122" spans="1:65" s="12" customFormat="1" ht="25.9" customHeight="1">
      <c r="B122" s="193"/>
      <c r="C122" s="194"/>
      <c r="D122" s="195" t="s">
        <v>77</v>
      </c>
      <c r="E122" s="196" t="s">
        <v>276</v>
      </c>
      <c r="F122" s="196" t="s">
        <v>277</v>
      </c>
      <c r="G122" s="194"/>
      <c r="H122" s="194"/>
      <c r="I122" s="197"/>
      <c r="J122" s="197"/>
      <c r="K122" s="198">
        <f>BK122</f>
        <v>0</v>
      </c>
      <c r="L122" s="194"/>
      <c r="M122" s="199"/>
      <c r="N122" s="200"/>
      <c r="O122" s="201"/>
      <c r="P122" s="201"/>
      <c r="Q122" s="202">
        <f>SUM(Q123:Q131)</f>
        <v>0</v>
      </c>
      <c r="R122" s="202">
        <f>SUM(R123:R131)</f>
        <v>0</v>
      </c>
      <c r="S122" s="201"/>
      <c r="T122" s="203">
        <f>SUM(T123:T131)</f>
        <v>0</v>
      </c>
      <c r="U122" s="201"/>
      <c r="V122" s="203">
        <f>SUM(V123:V131)</f>
        <v>0</v>
      </c>
      <c r="W122" s="201"/>
      <c r="X122" s="203">
        <f>SUM(X123:X131)</f>
        <v>0</v>
      </c>
      <c r="Y122" s="204"/>
      <c r="AR122" s="205" t="s">
        <v>224</v>
      </c>
      <c r="AT122" s="206" t="s">
        <v>77</v>
      </c>
      <c r="AU122" s="206" t="s">
        <v>78</v>
      </c>
      <c r="AY122" s="205" t="s">
        <v>218</v>
      </c>
      <c r="BK122" s="207">
        <f>SUM(BK123:BK131)</f>
        <v>0</v>
      </c>
    </row>
    <row r="123" spans="1:65" s="2" customFormat="1" ht="21.75" customHeight="1">
      <c r="A123" s="30"/>
      <c r="B123" s="31"/>
      <c r="C123" s="208" t="s">
        <v>86</v>
      </c>
      <c r="D123" s="208" t="s">
        <v>219</v>
      </c>
      <c r="E123" s="209" t="s">
        <v>343</v>
      </c>
      <c r="F123" s="210" t="s">
        <v>344</v>
      </c>
      <c r="G123" s="211" t="s">
        <v>222</v>
      </c>
      <c r="H123" s="212">
        <v>1</v>
      </c>
      <c r="I123" s="213"/>
      <c r="J123" s="213"/>
      <c r="K123" s="214">
        <f>ROUND(P123*H123,2)</f>
        <v>0</v>
      </c>
      <c r="L123" s="210" t="s">
        <v>223</v>
      </c>
      <c r="M123" s="35"/>
      <c r="N123" s="215" t="s">
        <v>1</v>
      </c>
      <c r="O123" s="216" t="s">
        <v>41</v>
      </c>
      <c r="P123" s="217">
        <f>I123+J123</f>
        <v>0</v>
      </c>
      <c r="Q123" s="217">
        <f>ROUND(I123*H123,2)</f>
        <v>0</v>
      </c>
      <c r="R123" s="217">
        <f>ROUND(J123*H123,2)</f>
        <v>0</v>
      </c>
      <c r="S123" s="66"/>
      <c r="T123" s="218">
        <f>S123*H123</f>
        <v>0</v>
      </c>
      <c r="U123" s="218">
        <v>0</v>
      </c>
      <c r="V123" s="218">
        <f>U123*H123</f>
        <v>0</v>
      </c>
      <c r="W123" s="218">
        <v>0</v>
      </c>
      <c r="X123" s="218">
        <f>W123*H123</f>
        <v>0</v>
      </c>
      <c r="Y123" s="219" t="s">
        <v>1</v>
      </c>
      <c r="Z123" s="30"/>
      <c r="AA123" s="30"/>
      <c r="AB123" s="30"/>
      <c r="AC123" s="30"/>
      <c r="AD123" s="30"/>
      <c r="AE123" s="30"/>
      <c r="AR123" s="220" t="s">
        <v>281</v>
      </c>
      <c r="AT123" s="220" t="s">
        <v>219</v>
      </c>
      <c r="AU123" s="220" t="s">
        <v>86</v>
      </c>
      <c r="AY123" s="14" t="s">
        <v>218</v>
      </c>
      <c r="BE123" s="221">
        <f>IF(O123="základní",K123,0)</f>
        <v>0</v>
      </c>
      <c r="BF123" s="221">
        <f>IF(O123="snížená",K123,0)</f>
        <v>0</v>
      </c>
      <c r="BG123" s="221">
        <f>IF(O123="zákl. přenesená",K123,0)</f>
        <v>0</v>
      </c>
      <c r="BH123" s="221">
        <f>IF(O123="sníž. přenesená",K123,0)</f>
        <v>0</v>
      </c>
      <c r="BI123" s="221">
        <f>IF(O123="nulová",K123,0)</f>
        <v>0</v>
      </c>
      <c r="BJ123" s="14" t="s">
        <v>86</v>
      </c>
      <c r="BK123" s="221">
        <f>ROUND(P123*H123,2)</f>
        <v>0</v>
      </c>
      <c r="BL123" s="14" t="s">
        <v>281</v>
      </c>
      <c r="BM123" s="220" t="s">
        <v>364</v>
      </c>
    </row>
    <row r="124" spans="1:65" s="2" customFormat="1" ht="48.75">
      <c r="A124" s="30"/>
      <c r="B124" s="31"/>
      <c r="C124" s="32"/>
      <c r="D124" s="222" t="s">
        <v>226</v>
      </c>
      <c r="E124" s="32"/>
      <c r="F124" s="223" t="s">
        <v>346</v>
      </c>
      <c r="G124" s="32"/>
      <c r="H124" s="32"/>
      <c r="I124" s="120"/>
      <c r="J124" s="120"/>
      <c r="K124" s="32"/>
      <c r="L124" s="32"/>
      <c r="M124" s="35"/>
      <c r="N124" s="224"/>
      <c r="O124" s="225"/>
      <c r="P124" s="66"/>
      <c r="Q124" s="66"/>
      <c r="R124" s="66"/>
      <c r="S124" s="66"/>
      <c r="T124" s="66"/>
      <c r="U124" s="66"/>
      <c r="V124" s="66"/>
      <c r="W124" s="66"/>
      <c r="X124" s="66"/>
      <c r="Y124" s="67"/>
      <c r="Z124" s="30"/>
      <c r="AA124" s="30"/>
      <c r="AB124" s="30"/>
      <c r="AC124" s="30"/>
      <c r="AD124" s="30"/>
      <c r="AE124" s="30"/>
      <c r="AT124" s="14" t="s">
        <v>226</v>
      </c>
      <c r="AU124" s="14" t="s">
        <v>86</v>
      </c>
    </row>
    <row r="125" spans="1:65" s="2" customFormat="1" ht="33" customHeight="1">
      <c r="A125" s="30"/>
      <c r="B125" s="31"/>
      <c r="C125" s="208" t="s">
        <v>88</v>
      </c>
      <c r="D125" s="208" t="s">
        <v>219</v>
      </c>
      <c r="E125" s="209" t="s">
        <v>347</v>
      </c>
      <c r="F125" s="210" t="s">
        <v>348</v>
      </c>
      <c r="G125" s="211" t="s">
        <v>222</v>
      </c>
      <c r="H125" s="212">
        <v>3</v>
      </c>
      <c r="I125" s="213"/>
      <c r="J125" s="213"/>
      <c r="K125" s="214">
        <f>ROUND(P125*H125,2)</f>
        <v>0</v>
      </c>
      <c r="L125" s="210" t="s">
        <v>223</v>
      </c>
      <c r="M125" s="35"/>
      <c r="N125" s="215" t="s">
        <v>1</v>
      </c>
      <c r="O125" s="216" t="s">
        <v>41</v>
      </c>
      <c r="P125" s="217">
        <f>I125+J125</f>
        <v>0</v>
      </c>
      <c r="Q125" s="217">
        <f>ROUND(I125*H125,2)</f>
        <v>0</v>
      </c>
      <c r="R125" s="217">
        <f>ROUND(J125*H125,2)</f>
        <v>0</v>
      </c>
      <c r="S125" s="66"/>
      <c r="T125" s="218">
        <f>S125*H125</f>
        <v>0</v>
      </c>
      <c r="U125" s="218">
        <v>0</v>
      </c>
      <c r="V125" s="218">
        <f>U125*H125</f>
        <v>0</v>
      </c>
      <c r="W125" s="218">
        <v>0</v>
      </c>
      <c r="X125" s="218">
        <f>W125*H125</f>
        <v>0</v>
      </c>
      <c r="Y125" s="219" t="s">
        <v>1</v>
      </c>
      <c r="Z125" s="30"/>
      <c r="AA125" s="30"/>
      <c r="AB125" s="30"/>
      <c r="AC125" s="30"/>
      <c r="AD125" s="30"/>
      <c r="AE125" s="30"/>
      <c r="AR125" s="220" t="s">
        <v>281</v>
      </c>
      <c r="AT125" s="220" t="s">
        <v>219</v>
      </c>
      <c r="AU125" s="220" t="s">
        <v>86</v>
      </c>
      <c r="AY125" s="14" t="s">
        <v>218</v>
      </c>
      <c r="BE125" s="221">
        <f>IF(O125="základní",K125,0)</f>
        <v>0</v>
      </c>
      <c r="BF125" s="221">
        <f>IF(O125="snížená",K125,0)</f>
        <v>0</v>
      </c>
      <c r="BG125" s="221">
        <f>IF(O125="zákl. přenesená",K125,0)</f>
        <v>0</v>
      </c>
      <c r="BH125" s="221">
        <f>IF(O125="sníž. přenesená",K125,0)</f>
        <v>0</v>
      </c>
      <c r="BI125" s="221">
        <f>IF(O125="nulová",K125,0)</f>
        <v>0</v>
      </c>
      <c r="BJ125" s="14" t="s">
        <v>86</v>
      </c>
      <c r="BK125" s="221">
        <f>ROUND(P125*H125,2)</f>
        <v>0</v>
      </c>
      <c r="BL125" s="14" t="s">
        <v>281</v>
      </c>
      <c r="BM125" s="220" t="s">
        <v>365</v>
      </c>
    </row>
    <row r="126" spans="1:65" s="2" customFormat="1" ht="39">
      <c r="A126" s="30"/>
      <c r="B126" s="31"/>
      <c r="C126" s="32"/>
      <c r="D126" s="222" t="s">
        <v>226</v>
      </c>
      <c r="E126" s="32"/>
      <c r="F126" s="223" t="s">
        <v>350</v>
      </c>
      <c r="G126" s="32"/>
      <c r="H126" s="32"/>
      <c r="I126" s="120"/>
      <c r="J126" s="120"/>
      <c r="K126" s="32"/>
      <c r="L126" s="32"/>
      <c r="M126" s="35"/>
      <c r="N126" s="224"/>
      <c r="O126" s="225"/>
      <c r="P126" s="66"/>
      <c r="Q126" s="66"/>
      <c r="R126" s="66"/>
      <c r="S126" s="66"/>
      <c r="T126" s="66"/>
      <c r="U126" s="66"/>
      <c r="V126" s="66"/>
      <c r="W126" s="66"/>
      <c r="X126" s="66"/>
      <c r="Y126" s="67"/>
      <c r="Z126" s="30"/>
      <c r="AA126" s="30"/>
      <c r="AB126" s="30"/>
      <c r="AC126" s="30"/>
      <c r="AD126" s="30"/>
      <c r="AE126" s="30"/>
      <c r="AT126" s="14" t="s">
        <v>226</v>
      </c>
      <c r="AU126" s="14" t="s">
        <v>86</v>
      </c>
    </row>
    <row r="127" spans="1:65" s="2" customFormat="1" ht="19.5">
      <c r="A127" s="30"/>
      <c r="B127" s="31"/>
      <c r="C127" s="32"/>
      <c r="D127" s="222" t="s">
        <v>237</v>
      </c>
      <c r="E127" s="32"/>
      <c r="F127" s="236" t="s">
        <v>351</v>
      </c>
      <c r="G127" s="32"/>
      <c r="H127" s="32"/>
      <c r="I127" s="120"/>
      <c r="J127" s="120"/>
      <c r="K127" s="32"/>
      <c r="L127" s="32"/>
      <c r="M127" s="35"/>
      <c r="N127" s="224"/>
      <c r="O127" s="225"/>
      <c r="P127" s="66"/>
      <c r="Q127" s="66"/>
      <c r="R127" s="66"/>
      <c r="S127" s="66"/>
      <c r="T127" s="66"/>
      <c r="U127" s="66"/>
      <c r="V127" s="66"/>
      <c r="W127" s="66"/>
      <c r="X127" s="66"/>
      <c r="Y127" s="67"/>
      <c r="Z127" s="30"/>
      <c r="AA127" s="30"/>
      <c r="AB127" s="30"/>
      <c r="AC127" s="30"/>
      <c r="AD127" s="30"/>
      <c r="AE127" s="30"/>
      <c r="AT127" s="14" t="s">
        <v>237</v>
      </c>
      <c r="AU127" s="14" t="s">
        <v>86</v>
      </c>
    </row>
    <row r="128" spans="1:65" s="2" customFormat="1" ht="33" customHeight="1">
      <c r="A128" s="30"/>
      <c r="B128" s="31"/>
      <c r="C128" s="208" t="s">
        <v>231</v>
      </c>
      <c r="D128" s="208" t="s">
        <v>219</v>
      </c>
      <c r="E128" s="209" t="s">
        <v>352</v>
      </c>
      <c r="F128" s="210" t="s">
        <v>290</v>
      </c>
      <c r="G128" s="211" t="s">
        <v>222</v>
      </c>
      <c r="H128" s="212">
        <v>3</v>
      </c>
      <c r="I128" s="213"/>
      <c r="J128" s="213"/>
      <c r="K128" s="214">
        <f>ROUND(P128*H128,2)</f>
        <v>0</v>
      </c>
      <c r="L128" s="210" t="s">
        <v>223</v>
      </c>
      <c r="M128" s="35"/>
      <c r="N128" s="215" t="s">
        <v>1</v>
      </c>
      <c r="O128" s="216" t="s">
        <v>41</v>
      </c>
      <c r="P128" s="217">
        <f>I128+J128</f>
        <v>0</v>
      </c>
      <c r="Q128" s="217">
        <f>ROUND(I128*H128,2)</f>
        <v>0</v>
      </c>
      <c r="R128" s="217">
        <f>ROUND(J128*H128,2)</f>
        <v>0</v>
      </c>
      <c r="S128" s="66"/>
      <c r="T128" s="218">
        <f>S128*H128</f>
        <v>0</v>
      </c>
      <c r="U128" s="218">
        <v>0</v>
      </c>
      <c r="V128" s="218">
        <f>U128*H128</f>
        <v>0</v>
      </c>
      <c r="W128" s="218">
        <v>0</v>
      </c>
      <c r="X128" s="218">
        <f>W128*H128</f>
        <v>0</v>
      </c>
      <c r="Y128" s="219" t="s">
        <v>1</v>
      </c>
      <c r="Z128" s="30"/>
      <c r="AA128" s="30"/>
      <c r="AB128" s="30"/>
      <c r="AC128" s="30"/>
      <c r="AD128" s="30"/>
      <c r="AE128" s="30"/>
      <c r="AR128" s="220" t="s">
        <v>281</v>
      </c>
      <c r="AT128" s="220" t="s">
        <v>219</v>
      </c>
      <c r="AU128" s="220" t="s">
        <v>86</v>
      </c>
      <c r="AY128" s="14" t="s">
        <v>218</v>
      </c>
      <c r="BE128" s="221">
        <f>IF(O128="základní",K128,0)</f>
        <v>0</v>
      </c>
      <c r="BF128" s="221">
        <f>IF(O128="snížená",K128,0)</f>
        <v>0</v>
      </c>
      <c r="BG128" s="221">
        <f>IF(O128="zákl. přenesená",K128,0)</f>
        <v>0</v>
      </c>
      <c r="BH128" s="221">
        <f>IF(O128="sníž. přenesená",K128,0)</f>
        <v>0</v>
      </c>
      <c r="BI128" s="221">
        <f>IF(O128="nulová",K128,0)</f>
        <v>0</v>
      </c>
      <c r="BJ128" s="14" t="s">
        <v>86</v>
      </c>
      <c r="BK128" s="221">
        <f>ROUND(P128*H128,2)</f>
        <v>0</v>
      </c>
      <c r="BL128" s="14" t="s">
        <v>281</v>
      </c>
      <c r="BM128" s="220" t="s">
        <v>366</v>
      </c>
    </row>
    <row r="129" spans="1:65" s="2" customFormat="1" ht="29.25">
      <c r="A129" s="30"/>
      <c r="B129" s="31"/>
      <c r="C129" s="32"/>
      <c r="D129" s="222" t="s">
        <v>226</v>
      </c>
      <c r="E129" s="32"/>
      <c r="F129" s="223" t="s">
        <v>292</v>
      </c>
      <c r="G129" s="32"/>
      <c r="H129" s="32"/>
      <c r="I129" s="120"/>
      <c r="J129" s="120"/>
      <c r="K129" s="32"/>
      <c r="L129" s="32"/>
      <c r="M129" s="35"/>
      <c r="N129" s="224"/>
      <c r="O129" s="225"/>
      <c r="P129" s="66"/>
      <c r="Q129" s="66"/>
      <c r="R129" s="66"/>
      <c r="S129" s="66"/>
      <c r="T129" s="66"/>
      <c r="U129" s="66"/>
      <c r="V129" s="66"/>
      <c r="W129" s="66"/>
      <c r="X129" s="66"/>
      <c r="Y129" s="67"/>
      <c r="Z129" s="30"/>
      <c r="AA129" s="30"/>
      <c r="AB129" s="30"/>
      <c r="AC129" s="30"/>
      <c r="AD129" s="30"/>
      <c r="AE129" s="30"/>
      <c r="AT129" s="14" t="s">
        <v>226</v>
      </c>
      <c r="AU129" s="14" t="s">
        <v>86</v>
      </c>
    </row>
    <row r="130" spans="1:65" s="2" customFormat="1" ht="33" customHeight="1">
      <c r="A130" s="30"/>
      <c r="B130" s="31"/>
      <c r="C130" s="208" t="s">
        <v>224</v>
      </c>
      <c r="D130" s="208" t="s">
        <v>219</v>
      </c>
      <c r="E130" s="209" t="s">
        <v>354</v>
      </c>
      <c r="F130" s="210" t="s">
        <v>355</v>
      </c>
      <c r="G130" s="211" t="s">
        <v>222</v>
      </c>
      <c r="H130" s="212">
        <v>3</v>
      </c>
      <c r="I130" s="213"/>
      <c r="J130" s="213"/>
      <c r="K130" s="214">
        <f>ROUND(P130*H130,2)</f>
        <v>0</v>
      </c>
      <c r="L130" s="210" t="s">
        <v>223</v>
      </c>
      <c r="M130" s="35"/>
      <c r="N130" s="215" t="s">
        <v>1</v>
      </c>
      <c r="O130" s="216" t="s">
        <v>41</v>
      </c>
      <c r="P130" s="217">
        <f>I130+J130</f>
        <v>0</v>
      </c>
      <c r="Q130" s="217">
        <f>ROUND(I130*H130,2)</f>
        <v>0</v>
      </c>
      <c r="R130" s="217">
        <f>ROUND(J130*H130,2)</f>
        <v>0</v>
      </c>
      <c r="S130" s="66"/>
      <c r="T130" s="218">
        <f>S130*H130</f>
        <v>0</v>
      </c>
      <c r="U130" s="218">
        <v>0</v>
      </c>
      <c r="V130" s="218">
        <f>U130*H130</f>
        <v>0</v>
      </c>
      <c r="W130" s="218">
        <v>0</v>
      </c>
      <c r="X130" s="218">
        <f>W130*H130</f>
        <v>0</v>
      </c>
      <c r="Y130" s="219" t="s">
        <v>1</v>
      </c>
      <c r="Z130" s="30"/>
      <c r="AA130" s="30"/>
      <c r="AB130" s="30"/>
      <c r="AC130" s="30"/>
      <c r="AD130" s="30"/>
      <c r="AE130" s="30"/>
      <c r="AR130" s="220" t="s">
        <v>281</v>
      </c>
      <c r="AT130" s="220" t="s">
        <v>219</v>
      </c>
      <c r="AU130" s="220" t="s">
        <v>86</v>
      </c>
      <c r="AY130" s="14" t="s">
        <v>218</v>
      </c>
      <c r="BE130" s="221">
        <f>IF(O130="základní",K130,0)</f>
        <v>0</v>
      </c>
      <c r="BF130" s="221">
        <f>IF(O130="snížená",K130,0)</f>
        <v>0</v>
      </c>
      <c r="BG130" s="221">
        <f>IF(O130="zákl. přenesená",K130,0)</f>
        <v>0</v>
      </c>
      <c r="BH130" s="221">
        <f>IF(O130="sníž. přenesená",K130,0)</f>
        <v>0</v>
      </c>
      <c r="BI130" s="221">
        <f>IF(O130="nulová",K130,0)</f>
        <v>0</v>
      </c>
      <c r="BJ130" s="14" t="s">
        <v>86</v>
      </c>
      <c r="BK130" s="221">
        <f>ROUND(P130*H130,2)</f>
        <v>0</v>
      </c>
      <c r="BL130" s="14" t="s">
        <v>281</v>
      </c>
      <c r="BM130" s="220" t="s">
        <v>367</v>
      </c>
    </row>
    <row r="131" spans="1:65" s="2" customFormat="1" ht="29.25">
      <c r="A131" s="30"/>
      <c r="B131" s="31"/>
      <c r="C131" s="32"/>
      <c r="D131" s="222" t="s">
        <v>226</v>
      </c>
      <c r="E131" s="32"/>
      <c r="F131" s="223" t="s">
        <v>357</v>
      </c>
      <c r="G131" s="32"/>
      <c r="H131" s="32"/>
      <c r="I131" s="120"/>
      <c r="J131" s="120"/>
      <c r="K131" s="32"/>
      <c r="L131" s="32"/>
      <c r="M131" s="35"/>
      <c r="N131" s="239"/>
      <c r="O131" s="240"/>
      <c r="P131" s="241"/>
      <c r="Q131" s="241"/>
      <c r="R131" s="241"/>
      <c r="S131" s="241"/>
      <c r="T131" s="241"/>
      <c r="U131" s="241"/>
      <c r="V131" s="241"/>
      <c r="W131" s="241"/>
      <c r="X131" s="241"/>
      <c r="Y131" s="242"/>
      <c r="Z131" s="30"/>
      <c r="AA131" s="30"/>
      <c r="AB131" s="30"/>
      <c r="AC131" s="30"/>
      <c r="AD131" s="30"/>
      <c r="AE131" s="30"/>
      <c r="AT131" s="14" t="s">
        <v>226</v>
      </c>
      <c r="AU131" s="14" t="s">
        <v>86</v>
      </c>
    </row>
    <row r="132" spans="1:65" s="2" customFormat="1" ht="6.95" customHeight="1">
      <c r="A132" s="30"/>
      <c r="B132" s="50"/>
      <c r="C132" s="51"/>
      <c r="D132" s="51"/>
      <c r="E132" s="51"/>
      <c r="F132" s="51"/>
      <c r="G132" s="51"/>
      <c r="H132" s="51"/>
      <c r="I132" s="157"/>
      <c r="J132" s="157"/>
      <c r="K132" s="51"/>
      <c r="L132" s="51"/>
      <c r="M132" s="35"/>
      <c r="N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</row>
  </sheetData>
  <sheetProtection algorithmName="SHA-512" hashValue="rRDQOivRx8X7/3xooPgfrqGEHockpsDHx40nGXJVIdh4ttQUk1ekJP7uK7k3wtG94UapbgOCL3GYEhFlAEzxFQ==" saltValue="opVMiKZTbnpb2zIIB/YLps8FmLDhRTwkGoDz/yeJj27fLWxMOLASu1GZrc+T1nkn+ZXvatD53OEJjE7Uy79dJg==" spinCount="100000" sheet="1" objects="1" scenarios="1" formatColumns="0" formatRows="0" autoFilter="0"/>
  <autoFilter ref="C120:L131"/>
  <mergeCells count="12">
    <mergeCell ref="E113:H113"/>
    <mergeCell ref="M2:Z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2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13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3"/>
      <c r="J2" s="113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T2" s="14" t="s">
        <v>110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6"/>
      <c r="J3" s="116"/>
      <c r="K3" s="115"/>
      <c r="L3" s="115"/>
      <c r="M3" s="17"/>
      <c r="AT3" s="14" t="s">
        <v>88</v>
      </c>
    </row>
    <row r="4" spans="1:46" s="1" customFormat="1" ht="24.95" customHeight="1">
      <c r="B4" s="17"/>
      <c r="D4" s="117" t="s">
        <v>180</v>
      </c>
      <c r="I4" s="113"/>
      <c r="J4" s="113"/>
      <c r="M4" s="17"/>
      <c r="N4" s="118" t="s">
        <v>11</v>
      </c>
      <c r="AT4" s="14" t="s">
        <v>4</v>
      </c>
    </row>
    <row r="5" spans="1:46" s="1" customFormat="1" ht="6.95" customHeight="1">
      <c r="B5" s="17"/>
      <c r="I5" s="113"/>
      <c r="J5" s="113"/>
      <c r="M5" s="17"/>
    </row>
    <row r="6" spans="1:46" s="1" customFormat="1" ht="12" customHeight="1">
      <c r="B6" s="17"/>
      <c r="D6" s="119" t="s">
        <v>17</v>
      </c>
      <c r="I6" s="113"/>
      <c r="J6" s="113"/>
      <c r="M6" s="17"/>
    </row>
    <row r="7" spans="1:46" s="1" customFormat="1" ht="16.5" customHeight="1">
      <c r="B7" s="17"/>
      <c r="E7" s="289" t="str">
        <f>'Rekapitulace stavby'!K6</f>
        <v>Údržba, opravy a odstraňování závad u SEE 2020</v>
      </c>
      <c r="F7" s="290"/>
      <c r="G7" s="290"/>
      <c r="H7" s="290"/>
      <c r="I7" s="113"/>
      <c r="J7" s="113"/>
      <c r="M7" s="17"/>
    </row>
    <row r="8" spans="1:46" s="1" customFormat="1" ht="12" customHeight="1">
      <c r="B8" s="17"/>
      <c r="D8" s="119" t="s">
        <v>181</v>
      </c>
      <c r="I8" s="113"/>
      <c r="J8" s="113"/>
      <c r="M8" s="17"/>
    </row>
    <row r="9" spans="1:46" s="2" customFormat="1" ht="16.5" customHeight="1">
      <c r="A9" s="30"/>
      <c r="B9" s="35"/>
      <c r="C9" s="30"/>
      <c r="D9" s="30"/>
      <c r="E9" s="289" t="s">
        <v>340</v>
      </c>
      <c r="F9" s="292"/>
      <c r="G9" s="292"/>
      <c r="H9" s="292"/>
      <c r="I9" s="120"/>
      <c r="J9" s="120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19" t="s">
        <v>341</v>
      </c>
      <c r="E10" s="30"/>
      <c r="F10" s="30"/>
      <c r="G10" s="30"/>
      <c r="H10" s="30"/>
      <c r="I10" s="120"/>
      <c r="J10" s="120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5"/>
      <c r="C11" s="30"/>
      <c r="D11" s="30"/>
      <c r="E11" s="291" t="s">
        <v>368</v>
      </c>
      <c r="F11" s="292"/>
      <c r="G11" s="292"/>
      <c r="H11" s="292"/>
      <c r="I11" s="120"/>
      <c r="J11" s="120"/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5"/>
      <c r="C12" s="30"/>
      <c r="D12" s="30"/>
      <c r="E12" s="30"/>
      <c r="F12" s="30"/>
      <c r="G12" s="30"/>
      <c r="H12" s="30"/>
      <c r="I12" s="120"/>
      <c r="J12" s="120"/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5"/>
      <c r="C13" s="30"/>
      <c r="D13" s="119" t="s">
        <v>19</v>
      </c>
      <c r="E13" s="30"/>
      <c r="F13" s="108" t="s">
        <v>1</v>
      </c>
      <c r="G13" s="30"/>
      <c r="H13" s="30"/>
      <c r="I13" s="121" t="s">
        <v>20</v>
      </c>
      <c r="J13" s="122" t="s">
        <v>1</v>
      </c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9" t="s">
        <v>21</v>
      </c>
      <c r="E14" s="30"/>
      <c r="F14" s="108" t="s">
        <v>22</v>
      </c>
      <c r="G14" s="30"/>
      <c r="H14" s="30"/>
      <c r="I14" s="121" t="s">
        <v>23</v>
      </c>
      <c r="J14" s="123">
        <f>'Rekapitulace stavby'!AN8</f>
        <v>0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5"/>
      <c r="C15" s="30"/>
      <c r="D15" s="30"/>
      <c r="E15" s="30"/>
      <c r="F15" s="30"/>
      <c r="G15" s="30"/>
      <c r="H15" s="30"/>
      <c r="I15" s="120"/>
      <c r="J15" s="120"/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5"/>
      <c r="C16" s="30"/>
      <c r="D16" s="119" t="s">
        <v>24</v>
      </c>
      <c r="E16" s="30"/>
      <c r="F16" s="30"/>
      <c r="G16" s="30"/>
      <c r="H16" s="30"/>
      <c r="I16" s="121" t="s">
        <v>25</v>
      </c>
      <c r="J16" s="122" t="str">
        <f>IF('Rekapitulace stavby'!AN10="","",'Rekapitulace stavby'!AN10)</f>
        <v>70994234</v>
      </c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5"/>
      <c r="C17" s="30"/>
      <c r="D17" s="30"/>
      <c r="E17" s="108" t="str">
        <f>IF('Rekapitulace stavby'!E11="","",'Rekapitulace stavby'!E11)</f>
        <v>Správa železnic, státní organizace</v>
      </c>
      <c r="F17" s="30"/>
      <c r="G17" s="30"/>
      <c r="H17" s="30"/>
      <c r="I17" s="121" t="s">
        <v>28</v>
      </c>
      <c r="J17" s="122" t="str">
        <f>IF('Rekapitulace stavby'!AN11="","",'Rekapitulace stavby'!AN11)</f>
        <v>CZ70994234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5"/>
      <c r="C18" s="30"/>
      <c r="D18" s="30"/>
      <c r="E18" s="30"/>
      <c r="F18" s="30"/>
      <c r="G18" s="30"/>
      <c r="H18" s="30"/>
      <c r="I18" s="120"/>
      <c r="J18" s="120"/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5"/>
      <c r="C19" s="30"/>
      <c r="D19" s="119" t="s">
        <v>30</v>
      </c>
      <c r="E19" s="30"/>
      <c r="F19" s="30"/>
      <c r="G19" s="30"/>
      <c r="H19" s="30"/>
      <c r="I19" s="121" t="s">
        <v>25</v>
      </c>
      <c r="J19" s="27" t="str">
        <f>'Rekapitulace stavby'!AN13</f>
        <v>Vyplň údaj</v>
      </c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5"/>
      <c r="C20" s="30"/>
      <c r="D20" s="30"/>
      <c r="E20" s="293" t="str">
        <f>'Rekapitulace stavby'!E14</f>
        <v>Vyplň údaj</v>
      </c>
      <c r="F20" s="294"/>
      <c r="G20" s="294"/>
      <c r="H20" s="294"/>
      <c r="I20" s="121" t="s">
        <v>28</v>
      </c>
      <c r="J20" s="27" t="str">
        <f>'Rekapitulace stavby'!AN14</f>
        <v>Vyplň údaj</v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5"/>
      <c r="C21" s="30"/>
      <c r="D21" s="30"/>
      <c r="E21" s="30"/>
      <c r="F21" s="30"/>
      <c r="G21" s="30"/>
      <c r="H21" s="30"/>
      <c r="I21" s="120"/>
      <c r="J21" s="120"/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5"/>
      <c r="C22" s="30"/>
      <c r="D22" s="119" t="s">
        <v>32</v>
      </c>
      <c r="E22" s="30"/>
      <c r="F22" s="30"/>
      <c r="G22" s="30"/>
      <c r="H22" s="30"/>
      <c r="I22" s="121" t="s">
        <v>25</v>
      </c>
      <c r="J22" s="122" t="str">
        <f>IF('Rekapitulace stavby'!AN16="","",'Rekapitulace stavby'!AN16)</f>
        <v/>
      </c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5"/>
      <c r="C23" s="30"/>
      <c r="D23" s="30"/>
      <c r="E23" s="108" t="str">
        <f>IF('Rekapitulace stavby'!E17="","",'Rekapitulace stavby'!E17)</f>
        <v xml:space="preserve"> </v>
      </c>
      <c r="F23" s="30"/>
      <c r="G23" s="30"/>
      <c r="H23" s="30"/>
      <c r="I23" s="121" t="s">
        <v>28</v>
      </c>
      <c r="J23" s="122" t="str">
        <f>IF('Rekapitulace stavby'!AN17="","",'Rekapitulace stavby'!AN17)</f>
        <v/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5"/>
      <c r="C24" s="30"/>
      <c r="D24" s="30"/>
      <c r="E24" s="30"/>
      <c r="F24" s="30"/>
      <c r="G24" s="30"/>
      <c r="H24" s="30"/>
      <c r="I24" s="120"/>
      <c r="J24" s="120"/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5"/>
      <c r="C25" s="30"/>
      <c r="D25" s="119" t="s">
        <v>34</v>
      </c>
      <c r="E25" s="30"/>
      <c r="F25" s="30"/>
      <c r="G25" s="30"/>
      <c r="H25" s="30"/>
      <c r="I25" s="121" t="s">
        <v>25</v>
      </c>
      <c r="J25" s="122" t="str">
        <f>IF('Rekapitulace stavby'!AN19="","",'Rekapitulace stavby'!AN19)</f>
        <v/>
      </c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5"/>
      <c r="C26" s="30"/>
      <c r="D26" s="30"/>
      <c r="E26" s="108" t="str">
        <f>IF('Rekapitulace stavby'!E20="","",'Rekapitulace stavby'!E20)</f>
        <v xml:space="preserve"> </v>
      </c>
      <c r="F26" s="30"/>
      <c r="G26" s="30"/>
      <c r="H26" s="30"/>
      <c r="I26" s="121" t="s">
        <v>28</v>
      </c>
      <c r="J26" s="122" t="str">
        <f>IF('Rekapitulace stavby'!AN20="","",'Rekapitulace stavby'!AN20)</f>
        <v/>
      </c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30"/>
      <c r="E27" s="30"/>
      <c r="F27" s="30"/>
      <c r="G27" s="30"/>
      <c r="H27" s="30"/>
      <c r="I27" s="120"/>
      <c r="J27" s="120"/>
      <c r="K27" s="30"/>
      <c r="L27" s="30"/>
      <c r="M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5"/>
      <c r="C28" s="30"/>
      <c r="D28" s="119" t="s">
        <v>35</v>
      </c>
      <c r="E28" s="30"/>
      <c r="F28" s="30"/>
      <c r="G28" s="30"/>
      <c r="H28" s="30"/>
      <c r="I28" s="120"/>
      <c r="J28" s="120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124"/>
      <c r="B29" s="125"/>
      <c r="C29" s="124"/>
      <c r="D29" s="124"/>
      <c r="E29" s="295" t="s">
        <v>1</v>
      </c>
      <c r="F29" s="295"/>
      <c r="G29" s="295"/>
      <c r="H29" s="295"/>
      <c r="I29" s="126"/>
      <c r="J29" s="126"/>
      <c r="K29" s="124"/>
      <c r="L29" s="124"/>
      <c r="M29" s="127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pans="1:31" s="2" customFormat="1" ht="6.95" customHeight="1">
      <c r="A30" s="30"/>
      <c r="B30" s="35"/>
      <c r="C30" s="30"/>
      <c r="D30" s="30"/>
      <c r="E30" s="30"/>
      <c r="F30" s="30"/>
      <c r="G30" s="30"/>
      <c r="H30" s="30"/>
      <c r="I30" s="120"/>
      <c r="J30" s="120"/>
      <c r="K30" s="30"/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28"/>
      <c r="E31" s="128"/>
      <c r="F31" s="128"/>
      <c r="G31" s="128"/>
      <c r="H31" s="128"/>
      <c r="I31" s="129"/>
      <c r="J31" s="129"/>
      <c r="K31" s="128"/>
      <c r="L31" s="128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2.75">
      <c r="A32" s="30"/>
      <c r="B32" s="35"/>
      <c r="C32" s="30"/>
      <c r="D32" s="30"/>
      <c r="E32" s="119" t="s">
        <v>183</v>
      </c>
      <c r="F32" s="30"/>
      <c r="G32" s="30"/>
      <c r="H32" s="30"/>
      <c r="I32" s="120"/>
      <c r="J32" s="120"/>
      <c r="K32" s="130">
        <f>I98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2.75">
      <c r="A33" s="30"/>
      <c r="B33" s="35"/>
      <c r="C33" s="30"/>
      <c r="D33" s="30"/>
      <c r="E33" s="119" t="s">
        <v>184</v>
      </c>
      <c r="F33" s="30"/>
      <c r="G33" s="30"/>
      <c r="H33" s="30"/>
      <c r="I33" s="120"/>
      <c r="J33" s="120"/>
      <c r="K33" s="130">
        <f>J98</f>
        <v>0</v>
      </c>
      <c r="L33" s="30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25.35" customHeight="1">
      <c r="A34" s="30"/>
      <c r="B34" s="35"/>
      <c r="C34" s="30"/>
      <c r="D34" s="131" t="s">
        <v>36</v>
      </c>
      <c r="E34" s="30"/>
      <c r="F34" s="30"/>
      <c r="G34" s="30"/>
      <c r="H34" s="30"/>
      <c r="I34" s="120"/>
      <c r="J34" s="120"/>
      <c r="K34" s="132">
        <f>ROUND(K121, 2)</f>
        <v>0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6.95" customHeight="1">
      <c r="A35" s="30"/>
      <c r="B35" s="35"/>
      <c r="C35" s="30"/>
      <c r="D35" s="128"/>
      <c r="E35" s="128"/>
      <c r="F35" s="128"/>
      <c r="G35" s="128"/>
      <c r="H35" s="128"/>
      <c r="I35" s="129"/>
      <c r="J35" s="129"/>
      <c r="K35" s="128"/>
      <c r="L35" s="128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30"/>
      <c r="F36" s="133" t="s">
        <v>38</v>
      </c>
      <c r="G36" s="30"/>
      <c r="H36" s="30"/>
      <c r="I36" s="134" t="s">
        <v>37</v>
      </c>
      <c r="J36" s="120"/>
      <c r="K36" s="133" t="s">
        <v>39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customHeight="1">
      <c r="A37" s="30"/>
      <c r="B37" s="35"/>
      <c r="C37" s="30"/>
      <c r="D37" s="135" t="s">
        <v>40</v>
      </c>
      <c r="E37" s="119" t="s">
        <v>41</v>
      </c>
      <c r="F37" s="130">
        <f>ROUND((SUM(BE121:BE131)),  2)</f>
        <v>0</v>
      </c>
      <c r="G37" s="30"/>
      <c r="H37" s="30"/>
      <c r="I37" s="136">
        <v>0.21</v>
      </c>
      <c r="J37" s="120"/>
      <c r="K37" s="130">
        <f>ROUND(((SUM(BE121:BE131))*I37),  2)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5"/>
      <c r="C38" s="30"/>
      <c r="D38" s="30"/>
      <c r="E38" s="119" t="s">
        <v>42</v>
      </c>
      <c r="F38" s="130">
        <f>ROUND((SUM(BF121:BF131)),  2)</f>
        <v>0</v>
      </c>
      <c r="G38" s="30"/>
      <c r="H38" s="30"/>
      <c r="I38" s="136">
        <v>0.15</v>
      </c>
      <c r="J38" s="120"/>
      <c r="K38" s="130">
        <f>ROUND(((SUM(BF121:BF131))*I38),  2)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9" t="s">
        <v>43</v>
      </c>
      <c r="F39" s="130">
        <f>ROUND((SUM(BG121:BG131)),  2)</f>
        <v>0</v>
      </c>
      <c r="G39" s="30"/>
      <c r="H39" s="30"/>
      <c r="I39" s="136">
        <v>0.21</v>
      </c>
      <c r="J39" s="120"/>
      <c r="K39" s="130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5"/>
      <c r="C40" s="30"/>
      <c r="D40" s="30"/>
      <c r="E40" s="119" t="s">
        <v>44</v>
      </c>
      <c r="F40" s="130">
        <f>ROUND((SUM(BH121:BH131)),  2)</f>
        <v>0</v>
      </c>
      <c r="G40" s="30"/>
      <c r="H40" s="30"/>
      <c r="I40" s="136">
        <v>0.15</v>
      </c>
      <c r="J40" s="120"/>
      <c r="K40" s="130">
        <f>0</f>
        <v>0</v>
      </c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14.45" hidden="1" customHeight="1">
      <c r="A41" s="30"/>
      <c r="B41" s="35"/>
      <c r="C41" s="30"/>
      <c r="D41" s="30"/>
      <c r="E41" s="119" t="s">
        <v>45</v>
      </c>
      <c r="F41" s="130">
        <f>ROUND((SUM(BI121:BI131)),  2)</f>
        <v>0</v>
      </c>
      <c r="G41" s="30"/>
      <c r="H41" s="30"/>
      <c r="I41" s="136">
        <v>0</v>
      </c>
      <c r="J41" s="120"/>
      <c r="K41" s="130">
        <f>0</f>
        <v>0</v>
      </c>
      <c r="L41" s="30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6.95" customHeight="1">
      <c r="A42" s="30"/>
      <c r="B42" s="35"/>
      <c r="C42" s="30"/>
      <c r="D42" s="30"/>
      <c r="E42" s="30"/>
      <c r="F42" s="30"/>
      <c r="G42" s="30"/>
      <c r="H42" s="30"/>
      <c r="I42" s="120"/>
      <c r="J42" s="120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2" customFormat="1" ht="25.35" customHeight="1">
      <c r="A43" s="30"/>
      <c r="B43" s="35"/>
      <c r="C43" s="137"/>
      <c r="D43" s="138" t="s">
        <v>46</v>
      </c>
      <c r="E43" s="139"/>
      <c r="F43" s="139"/>
      <c r="G43" s="140" t="s">
        <v>47</v>
      </c>
      <c r="H43" s="141" t="s">
        <v>48</v>
      </c>
      <c r="I43" s="142"/>
      <c r="J43" s="142"/>
      <c r="K43" s="143">
        <f>SUM(K34:K41)</f>
        <v>0</v>
      </c>
      <c r="L43" s="144"/>
      <c r="M43" s="47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2" customFormat="1" ht="14.45" customHeight="1">
      <c r="A44" s="30"/>
      <c r="B44" s="35"/>
      <c r="C44" s="30"/>
      <c r="D44" s="30"/>
      <c r="E44" s="30"/>
      <c r="F44" s="30"/>
      <c r="G44" s="30"/>
      <c r="H44" s="30"/>
      <c r="I44" s="120"/>
      <c r="J44" s="120"/>
      <c r="K44" s="30"/>
      <c r="L44" s="30"/>
      <c r="M44" s="47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1" customFormat="1" ht="14.45" customHeight="1">
      <c r="B45" s="17"/>
      <c r="I45" s="113"/>
      <c r="J45" s="113"/>
      <c r="M45" s="17"/>
    </row>
    <row r="46" spans="1:31" s="1" customFormat="1" ht="14.45" customHeight="1">
      <c r="B46" s="17"/>
      <c r="I46" s="113"/>
      <c r="J46" s="113"/>
      <c r="M46" s="17"/>
    </row>
    <row r="47" spans="1:31" s="1" customFormat="1" ht="14.45" customHeight="1">
      <c r="B47" s="17"/>
      <c r="I47" s="113"/>
      <c r="J47" s="113"/>
      <c r="M47" s="17"/>
    </row>
    <row r="48" spans="1:31" s="1" customFormat="1" ht="14.45" customHeight="1">
      <c r="B48" s="17"/>
      <c r="I48" s="113"/>
      <c r="J48" s="113"/>
      <c r="M48" s="17"/>
    </row>
    <row r="49" spans="1:31" s="1" customFormat="1" ht="14.45" customHeight="1">
      <c r="B49" s="17"/>
      <c r="I49" s="113"/>
      <c r="J49" s="113"/>
      <c r="M49" s="17"/>
    </row>
    <row r="50" spans="1:31" s="2" customFormat="1" ht="14.45" customHeight="1">
      <c r="B50" s="47"/>
      <c r="D50" s="145" t="s">
        <v>49</v>
      </c>
      <c r="E50" s="146"/>
      <c r="F50" s="146"/>
      <c r="G50" s="145" t="s">
        <v>50</v>
      </c>
      <c r="H50" s="146"/>
      <c r="I50" s="147"/>
      <c r="J50" s="147"/>
      <c r="K50" s="146"/>
      <c r="L50" s="146"/>
      <c r="M50" s="47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0"/>
      <c r="B61" s="35"/>
      <c r="C61" s="30"/>
      <c r="D61" s="148" t="s">
        <v>51</v>
      </c>
      <c r="E61" s="149"/>
      <c r="F61" s="150" t="s">
        <v>52</v>
      </c>
      <c r="G61" s="148" t="s">
        <v>51</v>
      </c>
      <c r="H61" s="149"/>
      <c r="I61" s="151"/>
      <c r="J61" s="152" t="s">
        <v>52</v>
      </c>
      <c r="K61" s="149"/>
      <c r="L61" s="149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0"/>
      <c r="B65" s="35"/>
      <c r="C65" s="30"/>
      <c r="D65" s="145" t="s">
        <v>53</v>
      </c>
      <c r="E65" s="153"/>
      <c r="F65" s="153"/>
      <c r="G65" s="145" t="s">
        <v>54</v>
      </c>
      <c r="H65" s="153"/>
      <c r="I65" s="154"/>
      <c r="J65" s="154"/>
      <c r="K65" s="153"/>
      <c r="L65" s="153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0"/>
      <c r="B76" s="35"/>
      <c r="C76" s="30"/>
      <c r="D76" s="148" t="s">
        <v>51</v>
      </c>
      <c r="E76" s="149"/>
      <c r="F76" s="150" t="s">
        <v>52</v>
      </c>
      <c r="G76" s="148" t="s">
        <v>51</v>
      </c>
      <c r="H76" s="149"/>
      <c r="I76" s="151"/>
      <c r="J76" s="152" t="s">
        <v>52</v>
      </c>
      <c r="K76" s="149"/>
      <c r="L76" s="149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55"/>
      <c r="C77" s="156"/>
      <c r="D77" s="156"/>
      <c r="E77" s="156"/>
      <c r="F77" s="156"/>
      <c r="G77" s="156"/>
      <c r="H77" s="156"/>
      <c r="I77" s="157"/>
      <c r="J77" s="157"/>
      <c r="K77" s="156"/>
      <c r="L77" s="156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158"/>
      <c r="C81" s="159"/>
      <c r="D81" s="159"/>
      <c r="E81" s="159"/>
      <c r="F81" s="159"/>
      <c r="G81" s="159"/>
      <c r="H81" s="159"/>
      <c r="I81" s="160"/>
      <c r="J81" s="160"/>
      <c r="K81" s="159"/>
      <c r="L81" s="159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0" t="s">
        <v>185</v>
      </c>
      <c r="D82" s="32"/>
      <c r="E82" s="32"/>
      <c r="F82" s="32"/>
      <c r="G82" s="32"/>
      <c r="H82" s="32"/>
      <c r="I82" s="120"/>
      <c r="J82" s="120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20"/>
      <c r="J83" s="120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6" t="s">
        <v>17</v>
      </c>
      <c r="D84" s="32"/>
      <c r="E84" s="32"/>
      <c r="F84" s="32"/>
      <c r="G84" s="32"/>
      <c r="H84" s="32"/>
      <c r="I84" s="120"/>
      <c r="J84" s="120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2"/>
      <c r="D85" s="32"/>
      <c r="E85" s="296" t="str">
        <f>E7</f>
        <v>Údržba, opravy a odstraňování závad u SEE 2020</v>
      </c>
      <c r="F85" s="297"/>
      <c r="G85" s="297"/>
      <c r="H85" s="297"/>
      <c r="I85" s="120"/>
      <c r="J85" s="120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18"/>
      <c r="C86" s="26" t="s">
        <v>181</v>
      </c>
      <c r="D86" s="19"/>
      <c r="E86" s="19"/>
      <c r="F86" s="19"/>
      <c r="G86" s="19"/>
      <c r="H86" s="19"/>
      <c r="I86" s="113"/>
      <c r="J86" s="113"/>
      <c r="K86" s="19"/>
      <c r="L86" s="19"/>
      <c r="M86" s="17"/>
    </row>
    <row r="87" spans="1:31" s="2" customFormat="1" ht="16.5" customHeight="1">
      <c r="A87" s="30"/>
      <c r="B87" s="31"/>
      <c r="C87" s="32"/>
      <c r="D87" s="32"/>
      <c r="E87" s="296" t="s">
        <v>340</v>
      </c>
      <c r="F87" s="298"/>
      <c r="G87" s="298"/>
      <c r="H87" s="298"/>
      <c r="I87" s="120"/>
      <c r="J87" s="120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6" t="s">
        <v>341</v>
      </c>
      <c r="D88" s="32"/>
      <c r="E88" s="32"/>
      <c r="F88" s="32"/>
      <c r="G88" s="32"/>
      <c r="H88" s="32"/>
      <c r="I88" s="120"/>
      <c r="J88" s="120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2"/>
      <c r="D89" s="32"/>
      <c r="E89" s="251" t="str">
        <f>E11</f>
        <v>PS04-4 - TS7 Přerov</v>
      </c>
      <c r="F89" s="298"/>
      <c r="G89" s="298"/>
      <c r="H89" s="298"/>
      <c r="I89" s="120"/>
      <c r="J89" s="120"/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20"/>
      <c r="J90" s="120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6" t="s">
        <v>21</v>
      </c>
      <c r="D91" s="32"/>
      <c r="E91" s="32"/>
      <c r="F91" s="24" t="str">
        <f>F14</f>
        <v>OŘ Olomouc</v>
      </c>
      <c r="G91" s="32"/>
      <c r="H91" s="32"/>
      <c r="I91" s="121" t="s">
        <v>23</v>
      </c>
      <c r="J91" s="123">
        <f>IF(J14="","",J14)</f>
        <v>0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2"/>
      <c r="D92" s="32"/>
      <c r="E92" s="32"/>
      <c r="F92" s="32"/>
      <c r="G92" s="32"/>
      <c r="H92" s="32"/>
      <c r="I92" s="120"/>
      <c r="J92" s="120"/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6" t="s">
        <v>24</v>
      </c>
      <c r="D93" s="32"/>
      <c r="E93" s="32"/>
      <c r="F93" s="24" t="str">
        <f>E17</f>
        <v>Správa železnic, státní organizace</v>
      </c>
      <c r="G93" s="32"/>
      <c r="H93" s="32"/>
      <c r="I93" s="121" t="s">
        <v>32</v>
      </c>
      <c r="J93" s="161" t="str">
        <f>E23</f>
        <v xml:space="preserve"> </v>
      </c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6" t="s">
        <v>30</v>
      </c>
      <c r="D94" s="32"/>
      <c r="E94" s="32"/>
      <c r="F94" s="24" t="str">
        <f>IF(E20="","",E20)</f>
        <v>Vyplň údaj</v>
      </c>
      <c r="G94" s="32"/>
      <c r="H94" s="32"/>
      <c r="I94" s="121" t="s">
        <v>34</v>
      </c>
      <c r="J94" s="161" t="str">
        <f>E26</f>
        <v xml:space="preserve"> </v>
      </c>
      <c r="K94" s="32"/>
      <c r="L94" s="32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20"/>
      <c r="J95" s="120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62" t="s">
        <v>186</v>
      </c>
      <c r="D96" s="163"/>
      <c r="E96" s="163"/>
      <c r="F96" s="163"/>
      <c r="G96" s="163"/>
      <c r="H96" s="163"/>
      <c r="I96" s="164" t="s">
        <v>187</v>
      </c>
      <c r="J96" s="164" t="s">
        <v>188</v>
      </c>
      <c r="K96" s="165" t="s">
        <v>189</v>
      </c>
      <c r="L96" s="163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2"/>
      <c r="D97" s="32"/>
      <c r="E97" s="32"/>
      <c r="F97" s="32"/>
      <c r="G97" s="32"/>
      <c r="H97" s="32"/>
      <c r="I97" s="120"/>
      <c r="J97" s="120"/>
      <c r="K97" s="32"/>
      <c r="L97" s="32"/>
      <c r="M97" s="47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66" t="s">
        <v>190</v>
      </c>
      <c r="D98" s="32"/>
      <c r="E98" s="32"/>
      <c r="F98" s="32"/>
      <c r="G98" s="32"/>
      <c r="H98" s="32"/>
      <c r="I98" s="167">
        <f>Q121</f>
        <v>0</v>
      </c>
      <c r="J98" s="167">
        <f>R121</f>
        <v>0</v>
      </c>
      <c r="K98" s="79">
        <f>K121</f>
        <v>0</v>
      </c>
      <c r="L98" s="32"/>
      <c r="M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4" t="s">
        <v>191</v>
      </c>
    </row>
    <row r="99" spans="1:47" s="9" customFormat="1" ht="24.95" customHeight="1">
      <c r="B99" s="168"/>
      <c r="C99" s="169"/>
      <c r="D99" s="170" t="s">
        <v>197</v>
      </c>
      <c r="E99" s="171"/>
      <c r="F99" s="171"/>
      <c r="G99" s="171"/>
      <c r="H99" s="171"/>
      <c r="I99" s="172">
        <f>Q122</f>
        <v>0</v>
      </c>
      <c r="J99" s="172">
        <f>R122</f>
        <v>0</v>
      </c>
      <c r="K99" s="173">
        <f>K122</f>
        <v>0</v>
      </c>
      <c r="L99" s="169"/>
      <c r="M99" s="174"/>
    </row>
    <row r="100" spans="1:47" s="2" customFormat="1" ht="21.75" customHeight="1">
      <c r="A100" s="30"/>
      <c r="B100" s="31"/>
      <c r="C100" s="32"/>
      <c r="D100" s="32"/>
      <c r="E100" s="32"/>
      <c r="F100" s="32"/>
      <c r="G100" s="32"/>
      <c r="H100" s="32"/>
      <c r="I100" s="120"/>
      <c r="J100" s="120"/>
      <c r="K100" s="32"/>
      <c r="L100" s="32"/>
      <c r="M100" s="47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47" s="2" customFormat="1" ht="6.95" customHeight="1">
      <c r="A101" s="30"/>
      <c r="B101" s="50"/>
      <c r="C101" s="51"/>
      <c r="D101" s="51"/>
      <c r="E101" s="51"/>
      <c r="F101" s="51"/>
      <c r="G101" s="51"/>
      <c r="H101" s="51"/>
      <c r="I101" s="157"/>
      <c r="J101" s="157"/>
      <c r="K101" s="51"/>
      <c r="L101" s="51"/>
      <c r="M101" s="47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5" spans="1:47" s="2" customFormat="1" ht="6.95" customHeight="1">
      <c r="A105" s="30"/>
      <c r="B105" s="52"/>
      <c r="C105" s="53"/>
      <c r="D105" s="53"/>
      <c r="E105" s="53"/>
      <c r="F105" s="53"/>
      <c r="G105" s="53"/>
      <c r="H105" s="53"/>
      <c r="I105" s="160"/>
      <c r="J105" s="160"/>
      <c r="K105" s="53"/>
      <c r="L105" s="53"/>
      <c r="M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47" s="2" customFormat="1" ht="24.95" customHeight="1">
      <c r="A106" s="30"/>
      <c r="B106" s="31"/>
      <c r="C106" s="20" t="s">
        <v>198</v>
      </c>
      <c r="D106" s="32"/>
      <c r="E106" s="32"/>
      <c r="F106" s="32"/>
      <c r="G106" s="32"/>
      <c r="H106" s="32"/>
      <c r="I106" s="120"/>
      <c r="J106" s="120"/>
      <c r="K106" s="32"/>
      <c r="L106" s="32"/>
      <c r="M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6.95" customHeight="1">
      <c r="A107" s="30"/>
      <c r="B107" s="31"/>
      <c r="C107" s="32"/>
      <c r="D107" s="32"/>
      <c r="E107" s="32"/>
      <c r="F107" s="32"/>
      <c r="G107" s="32"/>
      <c r="H107" s="32"/>
      <c r="I107" s="120"/>
      <c r="J107" s="120"/>
      <c r="K107" s="32"/>
      <c r="L107" s="32"/>
      <c r="M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12" customHeight="1">
      <c r="A108" s="30"/>
      <c r="B108" s="31"/>
      <c r="C108" s="26" t="s">
        <v>17</v>
      </c>
      <c r="D108" s="32"/>
      <c r="E108" s="32"/>
      <c r="F108" s="32"/>
      <c r="G108" s="32"/>
      <c r="H108" s="32"/>
      <c r="I108" s="120"/>
      <c r="J108" s="120"/>
      <c r="K108" s="32"/>
      <c r="L108" s="32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16.5" customHeight="1">
      <c r="A109" s="30"/>
      <c r="B109" s="31"/>
      <c r="C109" s="32"/>
      <c r="D109" s="32"/>
      <c r="E109" s="296" t="str">
        <f>E7</f>
        <v>Údržba, opravy a odstraňování závad u SEE 2020</v>
      </c>
      <c r="F109" s="297"/>
      <c r="G109" s="297"/>
      <c r="H109" s="297"/>
      <c r="I109" s="120"/>
      <c r="J109" s="120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1" customFormat="1" ht="12" customHeight="1">
      <c r="B110" s="18"/>
      <c r="C110" s="26" t="s">
        <v>181</v>
      </c>
      <c r="D110" s="19"/>
      <c r="E110" s="19"/>
      <c r="F110" s="19"/>
      <c r="G110" s="19"/>
      <c r="H110" s="19"/>
      <c r="I110" s="113"/>
      <c r="J110" s="113"/>
      <c r="K110" s="19"/>
      <c r="L110" s="19"/>
      <c r="M110" s="17"/>
    </row>
    <row r="111" spans="1:47" s="2" customFormat="1" ht="16.5" customHeight="1">
      <c r="A111" s="30"/>
      <c r="B111" s="31"/>
      <c r="C111" s="32"/>
      <c r="D111" s="32"/>
      <c r="E111" s="296" t="s">
        <v>340</v>
      </c>
      <c r="F111" s="298"/>
      <c r="G111" s="298"/>
      <c r="H111" s="298"/>
      <c r="I111" s="120"/>
      <c r="J111" s="120"/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12" customHeight="1">
      <c r="A112" s="30"/>
      <c r="B112" s="31"/>
      <c r="C112" s="26" t="s">
        <v>341</v>
      </c>
      <c r="D112" s="32"/>
      <c r="E112" s="32"/>
      <c r="F112" s="32"/>
      <c r="G112" s="32"/>
      <c r="H112" s="32"/>
      <c r="I112" s="120"/>
      <c r="J112" s="120"/>
      <c r="K112" s="32"/>
      <c r="L112" s="32"/>
      <c r="M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6.5" customHeight="1">
      <c r="A113" s="30"/>
      <c r="B113" s="31"/>
      <c r="C113" s="32"/>
      <c r="D113" s="32"/>
      <c r="E113" s="251" t="str">
        <f>E11</f>
        <v>PS04-4 - TS7 Přerov</v>
      </c>
      <c r="F113" s="298"/>
      <c r="G113" s="298"/>
      <c r="H113" s="298"/>
      <c r="I113" s="120"/>
      <c r="J113" s="120"/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2"/>
      <c r="D114" s="32"/>
      <c r="E114" s="32"/>
      <c r="F114" s="32"/>
      <c r="G114" s="32"/>
      <c r="H114" s="32"/>
      <c r="I114" s="120"/>
      <c r="J114" s="120"/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>
      <c r="A115" s="30"/>
      <c r="B115" s="31"/>
      <c r="C115" s="26" t="s">
        <v>21</v>
      </c>
      <c r="D115" s="32"/>
      <c r="E115" s="32"/>
      <c r="F115" s="24" t="str">
        <f>F14</f>
        <v>OŘ Olomouc</v>
      </c>
      <c r="G115" s="32"/>
      <c r="H115" s="32"/>
      <c r="I115" s="121" t="s">
        <v>23</v>
      </c>
      <c r="J115" s="123">
        <f>IF(J14="","",J14)</f>
        <v>0</v>
      </c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2"/>
      <c r="D116" s="32"/>
      <c r="E116" s="32"/>
      <c r="F116" s="32"/>
      <c r="G116" s="32"/>
      <c r="H116" s="32"/>
      <c r="I116" s="120"/>
      <c r="J116" s="120"/>
      <c r="K116" s="32"/>
      <c r="L116" s="32"/>
      <c r="M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6" t="s">
        <v>24</v>
      </c>
      <c r="D117" s="32"/>
      <c r="E117" s="32"/>
      <c r="F117" s="24" t="str">
        <f>E17</f>
        <v>Správa železnic, státní organizace</v>
      </c>
      <c r="G117" s="32"/>
      <c r="H117" s="32"/>
      <c r="I117" s="121" t="s">
        <v>32</v>
      </c>
      <c r="J117" s="161" t="str">
        <f>E23</f>
        <v xml:space="preserve"> </v>
      </c>
      <c r="K117" s="32"/>
      <c r="L117" s="32"/>
      <c r="M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6" t="s">
        <v>30</v>
      </c>
      <c r="D118" s="32"/>
      <c r="E118" s="32"/>
      <c r="F118" s="24" t="str">
        <f>IF(E20="","",E20)</f>
        <v>Vyplň údaj</v>
      </c>
      <c r="G118" s="32"/>
      <c r="H118" s="32"/>
      <c r="I118" s="121" t="s">
        <v>34</v>
      </c>
      <c r="J118" s="161" t="str">
        <f>E26</f>
        <v xml:space="preserve"> </v>
      </c>
      <c r="K118" s="32"/>
      <c r="L118" s="32"/>
      <c r="M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0.35" customHeight="1">
      <c r="A119" s="30"/>
      <c r="B119" s="31"/>
      <c r="C119" s="32"/>
      <c r="D119" s="32"/>
      <c r="E119" s="32"/>
      <c r="F119" s="32"/>
      <c r="G119" s="32"/>
      <c r="H119" s="32"/>
      <c r="I119" s="120"/>
      <c r="J119" s="120"/>
      <c r="K119" s="32"/>
      <c r="L119" s="32"/>
      <c r="M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1" customFormat="1" ht="29.25" customHeight="1">
      <c r="A120" s="181"/>
      <c r="B120" s="182"/>
      <c r="C120" s="183" t="s">
        <v>199</v>
      </c>
      <c r="D120" s="184" t="s">
        <v>61</v>
      </c>
      <c r="E120" s="184" t="s">
        <v>57</v>
      </c>
      <c r="F120" s="184" t="s">
        <v>58</v>
      </c>
      <c r="G120" s="184" t="s">
        <v>200</v>
      </c>
      <c r="H120" s="184" t="s">
        <v>201</v>
      </c>
      <c r="I120" s="185" t="s">
        <v>202</v>
      </c>
      <c r="J120" s="185" t="s">
        <v>203</v>
      </c>
      <c r="K120" s="184" t="s">
        <v>189</v>
      </c>
      <c r="L120" s="186" t="s">
        <v>204</v>
      </c>
      <c r="M120" s="187"/>
      <c r="N120" s="70" t="s">
        <v>1</v>
      </c>
      <c r="O120" s="71" t="s">
        <v>40</v>
      </c>
      <c r="P120" s="71" t="s">
        <v>205</v>
      </c>
      <c r="Q120" s="71" t="s">
        <v>206</v>
      </c>
      <c r="R120" s="71" t="s">
        <v>207</v>
      </c>
      <c r="S120" s="71" t="s">
        <v>208</v>
      </c>
      <c r="T120" s="71" t="s">
        <v>209</v>
      </c>
      <c r="U120" s="71" t="s">
        <v>210</v>
      </c>
      <c r="V120" s="71" t="s">
        <v>211</v>
      </c>
      <c r="W120" s="71" t="s">
        <v>212</v>
      </c>
      <c r="X120" s="71" t="s">
        <v>213</v>
      </c>
      <c r="Y120" s="72" t="s">
        <v>214</v>
      </c>
      <c r="Z120" s="181"/>
      <c r="AA120" s="181"/>
      <c r="AB120" s="181"/>
      <c r="AC120" s="181"/>
      <c r="AD120" s="181"/>
      <c r="AE120" s="181"/>
    </row>
    <row r="121" spans="1:65" s="2" customFormat="1" ht="22.9" customHeight="1">
      <c r="A121" s="30"/>
      <c r="B121" s="31"/>
      <c r="C121" s="77" t="s">
        <v>215</v>
      </c>
      <c r="D121" s="32"/>
      <c r="E121" s="32"/>
      <c r="F121" s="32"/>
      <c r="G121" s="32"/>
      <c r="H121" s="32"/>
      <c r="I121" s="120"/>
      <c r="J121" s="120"/>
      <c r="K121" s="188">
        <f>BK121</f>
        <v>0</v>
      </c>
      <c r="L121" s="32"/>
      <c r="M121" s="35"/>
      <c r="N121" s="73"/>
      <c r="O121" s="189"/>
      <c r="P121" s="74"/>
      <c r="Q121" s="190">
        <f>Q122</f>
        <v>0</v>
      </c>
      <c r="R121" s="190">
        <f>R122</f>
        <v>0</v>
      </c>
      <c r="S121" s="74"/>
      <c r="T121" s="191">
        <f>T122</f>
        <v>0</v>
      </c>
      <c r="U121" s="74"/>
      <c r="V121" s="191">
        <f>V122</f>
        <v>0</v>
      </c>
      <c r="W121" s="74"/>
      <c r="X121" s="191">
        <f>X122</f>
        <v>0</v>
      </c>
      <c r="Y121" s="75"/>
      <c r="Z121" s="30"/>
      <c r="AA121" s="30"/>
      <c r="AB121" s="30"/>
      <c r="AC121" s="30"/>
      <c r="AD121" s="30"/>
      <c r="AE121" s="30"/>
      <c r="AT121" s="14" t="s">
        <v>77</v>
      </c>
      <c r="AU121" s="14" t="s">
        <v>191</v>
      </c>
      <c r="BK121" s="192">
        <f>BK122</f>
        <v>0</v>
      </c>
    </row>
    <row r="122" spans="1:65" s="12" customFormat="1" ht="25.9" customHeight="1">
      <c r="B122" s="193"/>
      <c r="C122" s="194"/>
      <c r="D122" s="195" t="s">
        <v>77</v>
      </c>
      <c r="E122" s="196" t="s">
        <v>276</v>
      </c>
      <c r="F122" s="196" t="s">
        <v>277</v>
      </c>
      <c r="G122" s="194"/>
      <c r="H122" s="194"/>
      <c r="I122" s="197"/>
      <c r="J122" s="197"/>
      <c r="K122" s="198">
        <f>BK122</f>
        <v>0</v>
      </c>
      <c r="L122" s="194"/>
      <c r="M122" s="199"/>
      <c r="N122" s="200"/>
      <c r="O122" s="201"/>
      <c r="P122" s="201"/>
      <c r="Q122" s="202">
        <f>SUM(Q123:Q131)</f>
        <v>0</v>
      </c>
      <c r="R122" s="202">
        <f>SUM(R123:R131)</f>
        <v>0</v>
      </c>
      <c r="S122" s="201"/>
      <c r="T122" s="203">
        <f>SUM(T123:T131)</f>
        <v>0</v>
      </c>
      <c r="U122" s="201"/>
      <c r="V122" s="203">
        <f>SUM(V123:V131)</f>
        <v>0</v>
      </c>
      <c r="W122" s="201"/>
      <c r="X122" s="203">
        <f>SUM(X123:X131)</f>
        <v>0</v>
      </c>
      <c r="Y122" s="204"/>
      <c r="AR122" s="205" t="s">
        <v>224</v>
      </c>
      <c r="AT122" s="206" t="s">
        <v>77</v>
      </c>
      <c r="AU122" s="206" t="s">
        <v>78</v>
      </c>
      <c r="AY122" s="205" t="s">
        <v>218</v>
      </c>
      <c r="BK122" s="207">
        <f>SUM(BK123:BK131)</f>
        <v>0</v>
      </c>
    </row>
    <row r="123" spans="1:65" s="2" customFormat="1" ht="21.75" customHeight="1">
      <c r="A123" s="30"/>
      <c r="B123" s="31"/>
      <c r="C123" s="208" t="s">
        <v>86</v>
      </c>
      <c r="D123" s="208" t="s">
        <v>219</v>
      </c>
      <c r="E123" s="209" t="s">
        <v>343</v>
      </c>
      <c r="F123" s="210" t="s">
        <v>344</v>
      </c>
      <c r="G123" s="211" t="s">
        <v>222</v>
      </c>
      <c r="H123" s="212">
        <v>1</v>
      </c>
      <c r="I123" s="213"/>
      <c r="J123" s="213"/>
      <c r="K123" s="214">
        <f>ROUND(P123*H123,2)</f>
        <v>0</v>
      </c>
      <c r="L123" s="210" t="s">
        <v>223</v>
      </c>
      <c r="M123" s="35"/>
      <c r="N123" s="215" t="s">
        <v>1</v>
      </c>
      <c r="O123" s="216" t="s">
        <v>41</v>
      </c>
      <c r="P123" s="217">
        <f>I123+J123</f>
        <v>0</v>
      </c>
      <c r="Q123" s="217">
        <f>ROUND(I123*H123,2)</f>
        <v>0</v>
      </c>
      <c r="R123" s="217">
        <f>ROUND(J123*H123,2)</f>
        <v>0</v>
      </c>
      <c r="S123" s="66"/>
      <c r="T123" s="218">
        <f>S123*H123</f>
        <v>0</v>
      </c>
      <c r="U123" s="218">
        <v>0</v>
      </c>
      <c r="V123" s="218">
        <f>U123*H123</f>
        <v>0</v>
      </c>
      <c r="W123" s="218">
        <v>0</v>
      </c>
      <c r="X123" s="218">
        <f>W123*H123</f>
        <v>0</v>
      </c>
      <c r="Y123" s="219" t="s">
        <v>1</v>
      </c>
      <c r="Z123" s="30"/>
      <c r="AA123" s="30"/>
      <c r="AB123" s="30"/>
      <c r="AC123" s="30"/>
      <c r="AD123" s="30"/>
      <c r="AE123" s="30"/>
      <c r="AR123" s="220" t="s">
        <v>281</v>
      </c>
      <c r="AT123" s="220" t="s">
        <v>219</v>
      </c>
      <c r="AU123" s="220" t="s">
        <v>86</v>
      </c>
      <c r="AY123" s="14" t="s">
        <v>218</v>
      </c>
      <c r="BE123" s="221">
        <f>IF(O123="základní",K123,0)</f>
        <v>0</v>
      </c>
      <c r="BF123" s="221">
        <f>IF(O123="snížená",K123,0)</f>
        <v>0</v>
      </c>
      <c r="BG123" s="221">
        <f>IF(O123="zákl. přenesená",K123,0)</f>
        <v>0</v>
      </c>
      <c r="BH123" s="221">
        <f>IF(O123="sníž. přenesená",K123,0)</f>
        <v>0</v>
      </c>
      <c r="BI123" s="221">
        <f>IF(O123="nulová",K123,0)</f>
        <v>0</v>
      </c>
      <c r="BJ123" s="14" t="s">
        <v>86</v>
      </c>
      <c r="BK123" s="221">
        <f>ROUND(P123*H123,2)</f>
        <v>0</v>
      </c>
      <c r="BL123" s="14" t="s">
        <v>281</v>
      </c>
      <c r="BM123" s="220" t="s">
        <v>369</v>
      </c>
    </row>
    <row r="124" spans="1:65" s="2" customFormat="1" ht="48.75">
      <c r="A124" s="30"/>
      <c r="B124" s="31"/>
      <c r="C124" s="32"/>
      <c r="D124" s="222" t="s">
        <v>226</v>
      </c>
      <c r="E124" s="32"/>
      <c r="F124" s="223" t="s">
        <v>346</v>
      </c>
      <c r="G124" s="32"/>
      <c r="H124" s="32"/>
      <c r="I124" s="120"/>
      <c r="J124" s="120"/>
      <c r="K124" s="32"/>
      <c r="L124" s="32"/>
      <c r="M124" s="35"/>
      <c r="N124" s="224"/>
      <c r="O124" s="225"/>
      <c r="P124" s="66"/>
      <c r="Q124" s="66"/>
      <c r="R124" s="66"/>
      <c r="S124" s="66"/>
      <c r="T124" s="66"/>
      <c r="U124" s="66"/>
      <c r="V124" s="66"/>
      <c r="W124" s="66"/>
      <c r="X124" s="66"/>
      <c r="Y124" s="67"/>
      <c r="Z124" s="30"/>
      <c r="AA124" s="30"/>
      <c r="AB124" s="30"/>
      <c r="AC124" s="30"/>
      <c r="AD124" s="30"/>
      <c r="AE124" s="30"/>
      <c r="AT124" s="14" t="s">
        <v>226</v>
      </c>
      <c r="AU124" s="14" t="s">
        <v>86</v>
      </c>
    </row>
    <row r="125" spans="1:65" s="2" customFormat="1" ht="33" customHeight="1">
      <c r="A125" s="30"/>
      <c r="B125" s="31"/>
      <c r="C125" s="208" t="s">
        <v>88</v>
      </c>
      <c r="D125" s="208" t="s">
        <v>219</v>
      </c>
      <c r="E125" s="209" t="s">
        <v>347</v>
      </c>
      <c r="F125" s="210" t="s">
        <v>348</v>
      </c>
      <c r="G125" s="211" t="s">
        <v>222</v>
      </c>
      <c r="H125" s="212">
        <v>5</v>
      </c>
      <c r="I125" s="213"/>
      <c r="J125" s="213"/>
      <c r="K125" s="214">
        <f>ROUND(P125*H125,2)</f>
        <v>0</v>
      </c>
      <c r="L125" s="210" t="s">
        <v>223</v>
      </c>
      <c r="M125" s="35"/>
      <c r="N125" s="215" t="s">
        <v>1</v>
      </c>
      <c r="O125" s="216" t="s">
        <v>41</v>
      </c>
      <c r="P125" s="217">
        <f>I125+J125</f>
        <v>0</v>
      </c>
      <c r="Q125" s="217">
        <f>ROUND(I125*H125,2)</f>
        <v>0</v>
      </c>
      <c r="R125" s="217">
        <f>ROUND(J125*H125,2)</f>
        <v>0</v>
      </c>
      <c r="S125" s="66"/>
      <c r="T125" s="218">
        <f>S125*H125</f>
        <v>0</v>
      </c>
      <c r="U125" s="218">
        <v>0</v>
      </c>
      <c r="V125" s="218">
        <f>U125*H125</f>
        <v>0</v>
      </c>
      <c r="W125" s="218">
        <v>0</v>
      </c>
      <c r="X125" s="218">
        <f>W125*H125</f>
        <v>0</v>
      </c>
      <c r="Y125" s="219" t="s">
        <v>1</v>
      </c>
      <c r="Z125" s="30"/>
      <c r="AA125" s="30"/>
      <c r="AB125" s="30"/>
      <c r="AC125" s="30"/>
      <c r="AD125" s="30"/>
      <c r="AE125" s="30"/>
      <c r="AR125" s="220" t="s">
        <v>281</v>
      </c>
      <c r="AT125" s="220" t="s">
        <v>219</v>
      </c>
      <c r="AU125" s="220" t="s">
        <v>86</v>
      </c>
      <c r="AY125" s="14" t="s">
        <v>218</v>
      </c>
      <c r="BE125" s="221">
        <f>IF(O125="základní",K125,0)</f>
        <v>0</v>
      </c>
      <c r="BF125" s="221">
        <f>IF(O125="snížená",K125,0)</f>
        <v>0</v>
      </c>
      <c r="BG125" s="221">
        <f>IF(O125="zákl. přenesená",K125,0)</f>
        <v>0</v>
      </c>
      <c r="BH125" s="221">
        <f>IF(O125="sníž. přenesená",K125,0)</f>
        <v>0</v>
      </c>
      <c r="BI125" s="221">
        <f>IF(O125="nulová",K125,0)</f>
        <v>0</v>
      </c>
      <c r="BJ125" s="14" t="s">
        <v>86</v>
      </c>
      <c r="BK125" s="221">
        <f>ROUND(P125*H125,2)</f>
        <v>0</v>
      </c>
      <c r="BL125" s="14" t="s">
        <v>281</v>
      </c>
      <c r="BM125" s="220" t="s">
        <v>370</v>
      </c>
    </row>
    <row r="126" spans="1:65" s="2" customFormat="1" ht="39">
      <c r="A126" s="30"/>
      <c r="B126" s="31"/>
      <c r="C126" s="32"/>
      <c r="D126" s="222" t="s">
        <v>226</v>
      </c>
      <c r="E126" s="32"/>
      <c r="F126" s="223" t="s">
        <v>350</v>
      </c>
      <c r="G126" s="32"/>
      <c r="H126" s="32"/>
      <c r="I126" s="120"/>
      <c r="J126" s="120"/>
      <c r="K126" s="32"/>
      <c r="L126" s="32"/>
      <c r="M126" s="35"/>
      <c r="N126" s="224"/>
      <c r="O126" s="225"/>
      <c r="P126" s="66"/>
      <c r="Q126" s="66"/>
      <c r="R126" s="66"/>
      <c r="S126" s="66"/>
      <c r="T126" s="66"/>
      <c r="U126" s="66"/>
      <c r="V126" s="66"/>
      <c r="W126" s="66"/>
      <c r="X126" s="66"/>
      <c r="Y126" s="67"/>
      <c r="Z126" s="30"/>
      <c r="AA126" s="30"/>
      <c r="AB126" s="30"/>
      <c r="AC126" s="30"/>
      <c r="AD126" s="30"/>
      <c r="AE126" s="30"/>
      <c r="AT126" s="14" t="s">
        <v>226</v>
      </c>
      <c r="AU126" s="14" t="s">
        <v>86</v>
      </c>
    </row>
    <row r="127" spans="1:65" s="2" customFormat="1" ht="19.5">
      <c r="A127" s="30"/>
      <c r="B127" s="31"/>
      <c r="C127" s="32"/>
      <c r="D127" s="222" t="s">
        <v>237</v>
      </c>
      <c r="E127" s="32"/>
      <c r="F127" s="236" t="s">
        <v>351</v>
      </c>
      <c r="G127" s="32"/>
      <c r="H127" s="32"/>
      <c r="I127" s="120"/>
      <c r="J127" s="120"/>
      <c r="K127" s="32"/>
      <c r="L127" s="32"/>
      <c r="M127" s="35"/>
      <c r="N127" s="224"/>
      <c r="O127" s="225"/>
      <c r="P127" s="66"/>
      <c r="Q127" s="66"/>
      <c r="R127" s="66"/>
      <c r="S127" s="66"/>
      <c r="T127" s="66"/>
      <c r="U127" s="66"/>
      <c r="V127" s="66"/>
      <c r="W127" s="66"/>
      <c r="X127" s="66"/>
      <c r="Y127" s="67"/>
      <c r="Z127" s="30"/>
      <c r="AA127" s="30"/>
      <c r="AB127" s="30"/>
      <c r="AC127" s="30"/>
      <c r="AD127" s="30"/>
      <c r="AE127" s="30"/>
      <c r="AT127" s="14" t="s">
        <v>237</v>
      </c>
      <c r="AU127" s="14" t="s">
        <v>86</v>
      </c>
    </row>
    <row r="128" spans="1:65" s="2" customFormat="1" ht="33" customHeight="1">
      <c r="A128" s="30"/>
      <c r="B128" s="31"/>
      <c r="C128" s="208" t="s">
        <v>231</v>
      </c>
      <c r="D128" s="208" t="s">
        <v>219</v>
      </c>
      <c r="E128" s="209" t="s">
        <v>352</v>
      </c>
      <c r="F128" s="210" t="s">
        <v>290</v>
      </c>
      <c r="G128" s="211" t="s">
        <v>222</v>
      </c>
      <c r="H128" s="212">
        <v>5</v>
      </c>
      <c r="I128" s="213"/>
      <c r="J128" s="213"/>
      <c r="K128" s="214">
        <f>ROUND(P128*H128,2)</f>
        <v>0</v>
      </c>
      <c r="L128" s="210" t="s">
        <v>223</v>
      </c>
      <c r="M128" s="35"/>
      <c r="N128" s="215" t="s">
        <v>1</v>
      </c>
      <c r="O128" s="216" t="s">
        <v>41</v>
      </c>
      <c r="P128" s="217">
        <f>I128+J128</f>
        <v>0</v>
      </c>
      <c r="Q128" s="217">
        <f>ROUND(I128*H128,2)</f>
        <v>0</v>
      </c>
      <c r="R128" s="217">
        <f>ROUND(J128*H128,2)</f>
        <v>0</v>
      </c>
      <c r="S128" s="66"/>
      <c r="T128" s="218">
        <f>S128*H128</f>
        <v>0</v>
      </c>
      <c r="U128" s="218">
        <v>0</v>
      </c>
      <c r="V128" s="218">
        <f>U128*H128</f>
        <v>0</v>
      </c>
      <c r="W128" s="218">
        <v>0</v>
      </c>
      <c r="X128" s="218">
        <f>W128*H128</f>
        <v>0</v>
      </c>
      <c r="Y128" s="219" t="s">
        <v>1</v>
      </c>
      <c r="Z128" s="30"/>
      <c r="AA128" s="30"/>
      <c r="AB128" s="30"/>
      <c r="AC128" s="30"/>
      <c r="AD128" s="30"/>
      <c r="AE128" s="30"/>
      <c r="AR128" s="220" t="s">
        <v>281</v>
      </c>
      <c r="AT128" s="220" t="s">
        <v>219</v>
      </c>
      <c r="AU128" s="220" t="s">
        <v>86</v>
      </c>
      <c r="AY128" s="14" t="s">
        <v>218</v>
      </c>
      <c r="BE128" s="221">
        <f>IF(O128="základní",K128,0)</f>
        <v>0</v>
      </c>
      <c r="BF128" s="221">
        <f>IF(O128="snížená",K128,0)</f>
        <v>0</v>
      </c>
      <c r="BG128" s="221">
        <f>IF(O128="zákl. přenesená",K128,0)</f>
        <v>0</v>
      </c>
      <c r="BH128" s="221">
        <f>IF(O128="sníž. přenesená",K128,0)</f>
        <v>0</v>
      </c>
      <c r="BI128" s="221">
        <f>IF(O128="nulová",K128,0)</f>
        <v>0</v>
      </c>
      <c r="BJ128" s="14" t="s">
        <v>86</v>
      </c>
      <c r="BK128" s="221">
        <f>ROUND(P128*H128,2)</f>
        <v>0</v>
      </c>
      <c r="BL128" s="14" t="s">
        <v>281</v>
      </c>
      <c r="BM128" s="220" t="s">
        <v>371</v>
      </c>
    </row>
    <row r="129" spans="1:65" s="2" customFormat="1" ht="29.25">
      <c r="A129" s="30"/>
      <c r="B129" s="31"/>
      <c r="C129" s="32"/>
      <c r="D129" s="222" t="s">
        <v>226</v>
      </c>
      <c r="E129" s="32"/>
      <c r="F129" s="223" t="s">
        <v>292</v>
      </c>
      <c r="G129" s="32"/>
      <c r="H129" s="32"/>
      <c r="I129" s="120"/>
      <c r="J129" s="120"/>
      <c r="K129" s="32"/>
      <c r="L129" s="32"/>
      <c r="M129" s="35"/>
      <c r="N129" s="224"/>
      <c r="O129" s="225"/>
      <c r="P129" s="66"/>
      <c r="Q129" s="66"/>
      <c r="R129" s="66"/>
      <c r="S129" s="66"/>
      <c r="T129" s="66"/>
      <c r="U129" s="66"/>
      <c r="V129" s="66"/>
      <c r="W129" s="66"/>
      <c r="X129" s="66"/>
      <c r="Y129" s="67"/>
      <c r="Z129" s="30"/>
      <c r="AA129" s="30"/>
      <c r="AB129" s="30"/>
      <c r="AC129" s="30"/>
      <c r="AD129" s="30"/>
      <c r="AE129" s="30"/>
      <c r="AT129" s="14" t="s">
        <v>226</v>
      </c>
      <c r="AU129" s="14" t="s">
        <v>86</v>
      </c>
    </row>
    <row r="130" spans="1:65" s="2" customFormat="1" ht="33" customHeight="1">
      <c r="A130" s="30"/>
      <c r="B130" s="31"/>
      <c r="C130" s="208" t="s">
        <v>224</v>
      </c>
      <c r="D130" s="208" t="s">
        <v>219</v>
      </c>
      <c r="E130" s="209" t="s">
        <v>354</v>
      </c>
      <c r="F130" s="210" t="s">
        <v>355</v>
      </c>
      <c r="G130" s="211" t="s">
        <v>222</v>
      </c>
      <c r="H130" s="212">
        <v>5</v>
      </c>
      <c r="I130" s="213"/>
      <c r="J130" s="213"/>
      <c r="K130" s="214">
        <f>ROUND(P130*H130,2)</f>
        <v>0</v>
      </c>
      <c r="L130" s="210" t="s">
        <v>223</v>
      </c>
      <c r="M130" s="35"/>
      <c r="N130" s="215" t="s">
        <v>1</v>
      </c>
      <c r="O130" s="216" t="s">
        <v>41</v>
      </c>
      <c r="P130" s="217">
        <f>I130+J130</f>
        <v>0</v>
      </c>
      <c r="Q130" s="217">
        <f>ROUND(I130*H130,2)</f>
        <v>0</v>
      </c>
      <c r="R130" s="217">
        <f>ROUND(J130*H130,2)</f>
        <v>0</v>
      </c>
      <c r="S130" s="66"/>
      <c r="T130" s="218">
        <f>S130*H130</f>
        <v>0</v>
      </c>
      <c r="U130" s="218">
        <v>0</v>
      </c>
      <c r="V130" s="218">
        <f>U130*H130</f>
        <v>0</v>
      </c>
      <c r="W130" s="218">
        <v>0</v>
      </c>
      <c r="X130" s="218">
        <f>W130*H130</f>
        <v>0</v>
      </c>
      <c r="Y130" s="219" t="s">
        <v>1</v>
      </c>
      <c r="Z130" s="30"/>
      <c r="AA130" s="30"/>
      <c r="AB130" s="30"/>
      <c r="AC130" s="30"/>
      <c r="AD130" s="30"/>
      <c r="AE130" s="30"/>
      <c r="AR130" s="220" t="s">
        <v>281</v>
      </c>
      <c r="AT130" s="220" t="s">
        <v>219</v>
      </c>
      <c r="AU130" s="220" t="s">
        <v>86</v>
      </c>
      <c r="AY130" s="14" t="s">
        <v>218</v>
      </c>
      <c r="BE130" s="221">
        <f>IF(O130="základní",K130,0)</f>
        <v>0</v>
      </c>
      <c r="BF130" s="221">
        <f>IF(O130="snížená",K130,0)</f>
        <v>0</v>
      </c>
      <c r="BG130" s="221">
        <f>IF(O130="zákl. přenesená",K130,0)</f>
        <v>0</v>
      </c>
      <c r="BH130" s="221">
        <f>IF(O130="sníž. přenesená",K130,0)</f>
        <v>0</v>
      </c>
      <c r="BI130" s="221">
        <f>IF(O130="nulová",K130,0)</f>
        <v>0</v>
      </c>
      <c r="BJ130" s="14" t="s">
        <v>86</v>
      </c>
      <c r="BK130" s="221">
        <f>ROUND(P130*H130,2)</f>
        <v>0</v>
      </c>
      <c r="BL130" s="14" t="s">
        <v>281</v>
      </c>
      <c r="BM130" s="220" t="s">
        <v>372</v>
      </c>
    </row>
    <row r="131" spans="1:65" s="2" customFormat="1" ht="29.25">
      <c r="A131" s="30"/>
      <c r="B131" s="31"/>
      <c r="C131" s="32"/>
      <c r="D131" s="222" t="s">
        <v>226</v>
      </c>
      <c r="E131" s="32"/>
      <c r="F131" s="223" t="s">
        <v>357</v>
      </c>
      <c r="G131" s="32"/>
      <c r="H131" s="32"/>
      <c r="I131" s="120"/>
      <c r="J131" s="120"/>
      <c r="K131" s="32"/>
      <c r="L131" s="32"/>
      <c r="M131" s="35"/>
      <c r="N131" s="239"/>
      <c r="O131" s="240"/>
      <c r="P131" s="241"/>
      <c r="Q131" s="241"/>
      <c r="R131" s="241"/>
      <c r="S131" s="241"/>
      <c r="T131" s="241"/>
      <c r="U131" s="241"/>
      <c r="V131" s="241"/>
      <c r="W131" s="241"/>
      <c r="X131" s="241"/>
      <c r="Y131" s="242"/>
      <c r="Z131" s="30"/>
      <c r="AA131" s="30"/>
      <c r="AB131" s="30"/>
      <c r="AC131" s="30"/>
      <c r="AD131" s="30"/>
      <c r="AE131" s="30"/>
      <c r="AT131" s="14" t="s">
        <v>226</v>
      </c>
      <c r="AU131" s="14" t="s">
        <v>86</v>
      </c>
    </row>
    <row r="132" spans="1:65" s="2" customFormat="1" ht="6.95" customHeight="1">
      <c r="A132" s="30"/>
      <c r="B132" s="50"/>
      <c r="C132" s="51"/>
      <c r="D132" s="51"/>
      <c r="E132" s="51"/>
      <c r="F132" s="51"/>
      <c r="G132" s="51"/>
      <c r="H132" s="51"/>
      <c r="I132" s="157"/>
      <c r="J132" s="157"/>
      <c r="K132" s="51"/>
      <c r="L132" s="51"/>
      <c r="M132" s="35"/>
      <c r="N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</row>
  </sheetData>
  <sheetProtection algorithmName="SHA-512" hashValue="YE/OE0PUL32H5pPWmffcZapYu8c0Jv6qOwIyYwdyoOlThkVEwUb1uhGIaLWSmOLxufMLZXkifITa/FiifIpr0A==" saltValue="NNbqiIEjJcv1rdexiEq9QU8xl0cn6paKFL67O8kdVpu/lmV8t76aF51+cLGbnWO67syR7i9uB/oePovridgKFw==" spinCount="100000" sheet="1" objects="1" scenarios="1" formatColumns="0" formatRows="0" autoFilter="0"/>
  <autoFilter ref="C120:L131"/>
  <mergeCells count="12">
    <mergeCell ref="E113:H113"/>
    <mergeCell ref="M2:Z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1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13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3"/>
      <c r="J2" s="113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T2" s="14" t="s">
        <v>116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6"/>
      <c r="J3" s="116"/>
      <c r="K3" s="115"/>
      <c r="L3" s="115"/>
      <c r="M3" s="17"/>
      <c r="AT3" s="14" t="s">
        <v>88</v>
      </c>
    </row>
    <row r="4" spans="1:46" s="1" customFormat="1" ht="24.95" customHeight="1">
      <c r="B4" s="17"/>
      <c r="D4" s="117" t="s">
        <v>180</v>
      </c>
      <c r="I4" s="113"/>
      <c r="J4" s="113"/>
      <c r="M4" s="17"/>
      <c r="N4" s="118" t="s">
        <v>11</v>
      </c>
      <c r="AT4" s="14" t="s">
        <v>4</v>
      </c>
    </row>
    <row r="5" spans="1:46" s="1" customFormat="1" ht="6.95" customHeight="1">
      <c r="B5" s="17"/>
      <c r="I5" s="113"/>
      <c r="J5" s="113"/>
      <c r="M5" s="17"/>
    </row>
    <row r="6" spans="1:46" s="1" customFormat="1" ht="12" customHeight="1">
      <c r="B6" s="17"/>
      <c r="D6" s="119" t="s">
        <v>17</v>
      </c>
      <c r="I6" s="113"/>
      <c r="J6" s="113"/>
      <c r="M6" s="17"/>
    </row>
    <row r="7" spans="1:46" s="1" customFormat="1" ht="16.5" customHeight="1">
      <c r="B7" s="17"/>
      <c r="E7" s="289" t="str">
        <f>'Rekapitulace stavby'!K6</f>
        <v>Údržba, opravy a odstraňování závad u SEE 2020</v>
      </c>
      <c r="F7" s="290"/>
      <c r="G7" s="290"/>
      <c r="H7" s="290"/>
      <c r="I7" s="113"/>
      <c r="J7" s="113"/>
      <c r="M7" s="17"/>
    </row>
    <row r="8" spans="1:46" s="1" customFormat="1" ht="12" customHeight="1">
      <c r="B8" s="17"/>
      <c r="D8" s="119" t="s">
        <v>181</v>
      </c>
      <c r="I8" s="113"/>
      <c r="J8" s="113"/>
      <c r="M8" s="17"/>
    </row>
    <row r="9" spans="1:46" s="2" customFormat="1" ht="16.5" customHeight="1">
      <c r="A9" s="30"/>
      <c r="B9" s="35"/>
      <c r="C9" s="30"/>
      <c r="D9" s="30"/>
      <c r="E9" s="289" t="s">
        <v>373</v>
      </c>
      <c r="F9" s="292"/>
      <c r="G9" s="292"/>
      <c r="H9" s="292"/>
      <c r="I9" s="120"/>
      <c r="J9" s="120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19" t="s">
        <v>341</v>
      </c>
      <c r="E10" s="30"/>
      <c r="F10" s="30"/>
      <c r="G10" s="30"/>
      <c r="H10" s="30"/>
      <c r="I10" s="120"/>
      <c r="J10" s="120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5"/>
      <c r="C11" s="30"/>
      <c r="D11" s="30"/>
      <c r="E11" s="291" t="s">
        <v>374</v>
      </c>
      <c r="F11" s="292"/>
      <c r="G11" s="292"/>
      <c r="H11" s="292"/>
      <c r="I11" s="120"/>
      <c r="J11" s="120"/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5"/>
      <c r="C12" s="30"/>
      <c r="D12" s="30"/>
      <c r="E12" s="30"/>
      <c r="F12" s="30"/>
      <c r="G12" s="30"/>
      <c r="H12" s="30"/>
      <c r="I12" s="120"/>
      <c r="J12" s="120"/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5"/>
      <c r="C13" s="30"/>
      <c r="D13" s="119" t="s">
        <v>19</v>
      </c>
      <c r="E13" s="30"/>
      <c r="F13" s="108" t="s">
        <v>1</v>
      </c>
      <c r="G13" s="30"/>
      <c r="H13" s="30"/>
      <c r="I13" s="121" t="s">
        <v>20</v>
      </c>
      <c r="J13" s="122" t="s">
        <v>1</v>
      </c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9" t="s">
        <v>21</v>
      </c>
      <c r="E14" s="30"/>
      <c r="F14" s="108" t="s">
        <v>22</v>
      </c>
      <c r="G14" s="30"/>
      <c r="H14" s="30"/>
      <c r="I14" s="121" t="s">
        <v>23</v>
      </c>
      <c r="J14" s="123">
        <f>'Rekapitulace stavby'!AN8</f>
        <v>0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5"/>
      <c r="C15" s="30"/>
      <c r="D15" s="30"/>
      <c r="E15" s="30"/>
      <c r="F15" s="30"/>
      <c r="G15" s="30"/>
      <c r="H15" s="30"/>
      <c r="I15" s="120"/>
      <c r="J15" s="120"/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5"/>
      <c r="C16" s="30"/>
      <c r="D16" s="119" t="s">
        <v>24</v>
      </c>
      <c r="E16" s="30"/>
      <c r="F16" s="30"/>
      <c r="G16" s="30"/>
      <c r="H16" s="30"/>
      <c r="I16" s="121" t="s">
        <v>25</v>
      </c>
      <c r="J16" s="122" t="str">
        <f>IF('Rekapitulace stavby'!AN10="","",'Rekapitulace stavby'!AN10)</f>
        <v>70994234</v>
      </c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5"/>
      <c r="C17" s="30"/>
      <c r="D17" s="30"/>
      <c r="E17" s="108" t="str">
        <f>IF('Rekapitulace stavby'!E11="","",'Rekapitulace stavby'!E11)</f>
        <v>Správa železnic, státní organizace</v>
      </c>
      <c r="F17" s="30"/>
      <c r="G17" s="30"/>
      <c r="H17" s="30"/>
      <c r="I17" s="121" t="s">
        <v>28</v>
      </c>
      <c r="J17" s="122" t="str">
        <f>IF('Rekapitulace stavby'!AN11="","",'Rekapitulace stavby'!AN11)</f>
        <v>CZ70994234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5"/>
      <c r="C18" s="30"/>
      <c r="D18" s="30"/>
      <c r="E18" s="30"/>
      <c r="F18" s="30"/>
      <c r="G18" s="30"/>
      <c r="H18" s="30"/>
      <c r="I18" s="120"/>
      <c r="J18" s="120"/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5"/>
      <c r="C19" s="30"/>
      <c r="D19" s="119" t="s">
        <v>30</v>
      </c>
      <c r="E19" s="30"/>
      <c r="F19" s="30"/>
      <c r="G19" s="30"/>
      <c r="H19" s="30"/>
      <c r="I19" s="121" t="s">
        <v>25</v>
      </c>
      <c r="J19" s="27" t="str">
        <f>'Rekapitulace stavby'!AN13</f>
        <v>Vyplň údaj</v>
      </c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5"/>
      <c r="C20" s="30"/>
      <c r="D20" s="30"/>
      <c r="E20" s="293" t="str">
        <f>'Rekapitulace stavby'!E14</f>
        <v>Vyplň údaj</v>
      </c>
      <c r="F20" s="294"/>
      <c r="G20" s="294"/>
      <c r="H20" s="294"/>
      <c r="I20" s="121" t="s">
        <v>28</v>
      </c>
      <c r="J20" s="27" t="str">
        <f>'Rekapitulace stavby'!AN14</f>
        <v>Vyplň údaj</v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5"/>
      <c r="C21" s="30"/>
      <c r="D21" s="30"/>
      <c r="E21" s="30"/>
      <c r="F21" s="30"/>
      <c r="G21" s="30"/>
      <c r="H21" s="30"/>
      <c r="I21" s="120"/>
      <c r="J21" s="120"/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5"/>
      <c r="C22" s="30"/>
      <c r="D22" s="119" t="s">
        <v>32</v>
      </c>
      <c r="E22" s="30"/>
      <c r="F22" s="30"/>
      <c r="G22" s="30"/>
      <c r="H22" s="30"/>
      <c r="I22" s="121" t="s">
        <v>25</v>
      </c>
      <c r="J22" s="122" t="str">
        <f>IF('Rekapitulace stavby'!AN16="","",'Rekapitulace stavby'!AN16)</f>
        <v/>
      </c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5"/>
      <c r="C23" s="30"/>
      <c r="D23" s="30"/>
      <c r="E23" s="108" t="str">
        <f>IF('Rekapitulace stavby'!E17="","",'Rekapitulace stavby'!E17)</f>
        <v xml:space="preserve"> </v>
      </c>
      <c r="F23" s="30"/>
      <c r="G23" s="30"/>
      <c r="H23" s="30"/>
      <c r="I23" s="121" t="s">
        <v>28</v>
      </c>
      <c r="J23" s="122" t="str">
        <f>IF('Rekapitulace stavby'!AN17="","",'Rekapitulace stavby'!AN17)</f>
        <v/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5"/>
      <c r="C24" s="30"/>
      <c r="D24" s="30"/>
      <c r="E24" s="30"/>
      <c r="F24" s="30"/>
      <c r="G24" s="30"/>
      <c r="H24" s="30"/>
      <c r="I24" s="120"/>
      <c r="J24" s="120"/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5"/>
      <c r="C25" s="30"/>
      <c r="D25" s="119" t="s">
        <v>34</v>
      </c>
      <c r="E25" s="30"/>
      <c r="F25" s="30"/>
      <c r="G25" s="30"/>
      <c r="H25" s="30"/>
      <c r="I25" s="121" t="s">
        <v>25</v>
      </c>
      <c r="J25" s="122" t="str">
        <f>IF('Rekapitulace stavby'!AN19="","",'Rekapitulace stavby'!AN19)</f>
        <v/>
      </c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5"/>
      <c r="C26" s="30"/>
      <c r="D26" s="30"/>
      <c r="E26" s="108" t="str">
        <f>IF('Rekapitulace stavby'!E20="","",'Rekapitulace stavby'!E20)</f>
        <v xml:space="preserve"> </v>
      </c>
      <c r="F26" s="30"/>
      <c r="G26" s="30"/>
      <c r="H26" s="30"/>
      <c r="I26" s="121" t="s">
        <v>28</v>
      </c>
      <c r="J26" s="122" t="str">
        <f>IF('Rekapitulace stavby'!AN20="","",'Rekapitulace stavby'!AN20)</f>
        <v/>
      </c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30"/>
      <c r="E27" s="30"/>
      <c r="F27" s="30"/>
      <c r="G27" s="30"/>
      <c r="H27" s="30"/>
      <c r="I27" s="120"/>
      <c r="J27" s="120"/>
      <c r="K27" s="30"/>
      <c r="L27" s="30"/>
      <c r="M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5"/>
      <c r="C28" s="30"/>
      <c r="D28" s="119" t="s">
        <v>35</v>
      </c>
      <c r="E28" s="30"/>
      <c r="F28" s="30"/>
      <c r="G28" s="30"/>
      <c r="H28" s="30"/>
      <c r="I28" s="120"/>
      <c r="J28" s="120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124"/>
      <c r="B29" s="125"/>
      <c r="C29" s="124"/>
      <c r="D29" s="124"/>
      <c r="E29" s="295" t="s">
        <v>1</v>
      </c>
      <c r="F29" s="295"/>
      <c r="G29" s="295"/>
      <c r="H29" s="295"/>
      <c r="I29" s="126"/>
      <c r="J29" s="126"/>
      <c r="K29" s="124"/>
      <c r="L29" s="124"/>
      <c r="M29" s="127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pans="1:31" s="2" customFormat="1" ht="6.95" customHeight="1">
      <c r="A30" s="30"/>
      <c r="B30" s="35"/>
      <c r="C30" s="30"/>
      <c r="D30" s="30"/>
      <c r="E30" s="30"/>
      <c r="F30" s="30"/>
      <c r="G30" s="30"/>
      <c r="H30" s="30"/>
      <c r="I30" s="120"/>
      <c r="J30" s="120"/>
      <c r="K30" s="30"/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28"/>
      <c r="E31" s="128"/>
      <c r="F31" s="128"/>
      <c r="G31" s="128"/>
      <c r="H31" s="128"/>
      <c r="I31" s="129"/>
      <c r="J31" s="129"/>
      <c r="K31" s="128"/>
      <c r="L31" s="128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2.75">
      <c r="A32" s="30"/>
      <c r="B32" s="35"/>
      <c r="C32" s="30"/>
      <c r="D32" s="30"/>
      <c r="E32" s="119" t="s">
        <v>183</v>
      </c>
      <c r="F32" s="30"/>
      <c r="G32" s="30"/>
      <c r="H32" s="30"/>
      <c r="I32" s="120"/>
      <c r="J32" s="120"/>
      <c r="K32" s="130">
        <f>I98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2.75">
      <c r="A33" s="30"/>
      <c r="B33" s="35"/>
      <c r="C33" s="30"/>
      <c r="D33" s="30"/>
      <c r="E33" s="119" t="s">
        <v>184</v>
      </c>
      <c r="F33" s="30"/>
      <c r="G33" s="30"/>
      <c r="H33" s="30"/>
      <c r="I33" s="120"/>
      <c r="J33" s="120"/>
      <c r="K33" s="130">
        <f>J98</f>
        <v>0</v>
      </c>
      <c r="L33" s="30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25.35" customHeight="1">
      <c r="A34" s="30"/>
      <c r="B34" s="35"/>
      <c r="C34" s="30"/>
      <c r="D34" s="131" t="s">
        <v>36</v>
      </c>
      <c r="E34" s="30"/>
      <c r="F34" s="30"/>
      <c r="G34" s="30"/>
      <c r="H34" s="30"/>
      <c r="I34" s="120"/>
      <c r="J34" s="120"/>
      <c r="K34" s="132">
        <f>ROUND(K121, 2)</f>
        <v>0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6.95" customHeight="1">
      <c r="A35" s="30"/>
      <c r="B35" s="35"/>
      <c r="C35" s="30"/>
      <c r="D35" s="128"/>
      <c r="E35" s="128"/>
      <c r="F35" s="128"/>
      <c r="G35" s="128"/>
      <c r="H35" s="128"/>
      <c r="I35" s="129"/>
      <c r="J35" s="129"/>
      <c r="K35" s="128"/>
      <c r="L35" s="128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30"/>
      <c r="F36" s="133" t="s">
        <v>38</v>
      </c>
      <c r="G36" s="30"/>
      <c r="H36" s="30"/>
      <c r="I36" s="134" t="s">
        <v>37</v>
      </c>
      <c r="J36" s="120"/>
      <c r="K36" s="133" t="s">
        <v>39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customHeight="1">
      <c r="A37" s="30"/>
      <c r="B37" s="35"/>
      <c r="C37" s="30"/>
      <c r="D37" s="135" t="s">
        <v>40</v>
      </c>
      <c r="E37" s="119" t="s">
        <v>41</v>
      </c>
      <c r="F37" s="130">
        <f>ROUND((SUM(BE121:BE140)),  2)</f>
        <v>0</v>
      </c>
      <c r="G37" s="30"/>
      <c r="H37" s="30"/>
      <c r="I37" s="136">
        <v>0.21</v>
      </c>
      <c r="J37" s="120"/>
      <c r="K37" s="130">
        <f>ROUND(((SUM(BE121:BE140))*I37),  2)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5"/>
      <c r="C38" s="30"/>
      <c r="D38" s="30"/>
      <c r="E38" s="119" t="s">
        <v>42</v>
      </c>
      <c r="F38" s="130">
        <f>ROUND((SUM(BF121:BF140)),  2)</f>
        <v>0</v>
      </c>
      <c r="G38" s="30"/>
      <c r="H38" s="30"/>
      <c r="I38" s="136">
        <v>0.15</v>
      </c>
      <c r="J38" s="120"/>
      <c r="K38" s="130">
        <f>ROUND(((SUM(BF121:BF140))*I38),  2)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9" t="s">
        <v>43</v>
      </c>
      <c r="F39" s="130">
        <f>ROUND((SUM(BG121:BG140)),  2)</f>
        <v>0</v>
      </c>
      <c r="G39" s="30"/>
      <c r="H39" s="30"/>
      <c r="I39" s="136">
        <v>0.21</v>
      </c>
      <c r="J39" s="120"/>
      <c r="K39" s="130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5"/>
      <c r="C40" s="30"/>
      <c r="D40" s="30"/>
      <c r="E40" s="119" t="s">
        <v>44</v>
      </c>
      <c r="F40" s="130">
        <f>ROUND((SUM(BH121:BH140)),  2)</f>
        <v>0</v>
      </c>
      <c r="G40" s="30"/>
      <c r="H40" s="30"/>
      <c r="I40" s="136">
        <v>0.15</v>
      </c>
      <c r="J40" s="120"/>
      <c r="K40" s="130">
        <f>0</f>
        <v>0</v>
      </c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14.45" hidden="1" customHeight="1">
      <c r="A41" s="30"/>
      <c r="B41" s="35"/>
      <c r="C41" s="30"/>
      <c r="D41" s="30"/>
      <c r="E41" s="119" t="s">
        <v>45</v>
      </c>
      <c r="F41" s="130">
        <f>ROUND((SUM(BI121:BI140)),  2)</f>
        <v>0</v>
      </c>
      <c r="G41" s="30"/>
      <c r="H41" s="30"/>
      <c r="I41" s="136">
        <v>0</v>
      </c>
      <c r="J41" s="120"/>
      <c r="K41" s="130">
        <f>0</f>
        <v>0</v>
      </c>
      <c r="L41" s="30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6.95" customHeight="1">
      <c r="A42" s="30"/>
      <c r="B42" s="35"/>
      <c r="C42" s="30"/>
      <c r="D42" s="30"/>
      <c r="E42" s="30"/>
      <c r="F42" s="30"/>
      <c r="G42" s="30"/>
      <c r="H42" s="30"/>
      <c r="I42" s="120"/>
      <c r="J42" s="120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2" customFormat="1" ht="25.35" customHeight="1">
      <c r="A43" s="30"/>
      <c r="B43" s="35"/>
      <c r="C43" s="137"/>
      <c r="D43" s="138" t="s">
        <v>46</v>
      </c>
      <c r="E43" s="139"/>
      <c r="F43" s="139"/>
      <c r="G43" s="140" t="s">
        <v>47</v>
      </c>
      <c r="H43" s="141" t="s">
        <v>48</v>
      </c>
      <c r="I43" s="142"/>
      <c r="J43" s="142"/>
      <c r="K43" s="143">
        <f>SUM(K34:K41)</f>
        <v>0</v>
      </c>
      <c r="L43" s="144"/>
      <c r="M43" s="47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2" customFormat="1" ht="14.45" customHeight="1">
      <c r="A44" s="30"/>
      <c r="B44" s="35"/>
      <c r="C44" s="30"/>
      <c r="D44" s="30"/>
      <c r="E44" s="30"/>
      <c r="F44" s="30"/>
      <c r="G44" s="30"/>
      <c r="H44" s="30"/>
      <c r="I44" s="120"/>
      <c r="J44" s="120"/>
      <c r="K44" s="30"/>
      <c r="L44" s="30"/>
      <c r="M44" s="47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1" customFormat="1" ht="14.45" customHeight="1">
      <c r="B45" s="17"/>
      <c r="I45" s="113"/>
      <c r="J45" s="113"/>
      <c r="M45" s="17"/>
    </row>
    <row r="46" spans="1:31" s="1" customFormat="1" ht="14.45" customHeight="1">
      <c r="B46" s="17"/>
      <c r="I46" s="113"/>
      <c r="J46" s="113"/>
      <c r="M46" s="17"/>
    </row>
    <row r="47" spans="1:31" s="1" customFormat="1" ht="14.45" customHeight="1">
      <c r="B47" s="17"/>
      <c r="I47" s="113"/>
      <c r="J47" s="113"/>
      <c r="M47" s="17"/>
    </row>
    <row r="48" spans="1:31" s="1" customFormat="1" ht="14.45" customHeight="1">
      <c r="B48" s="17"/>
      <c r="I48" s="113"/>
      <c r="J48" s="113"/>
      <c r="M48" s="17"/>
    </row>
    <row r="49" spans="1:31" s="1" customFormat="1" ht="14.45" customHeight="1">
      <c r="B49" s="17"/>
      <c r="I49" s="113"/>
      <c r="J49" s="113"/>
      <c r="M49" s="17"/>
    </row>
    <row r="50" spans="1:31" s="2" customFormat="1" ht="14.45" customHeight="1">
      <c r="B50" s="47"/>
      <c r="D50" s="145" t="s">
        <v>49</v>
      </c>
      <c r="E50" s="146"/>
      <c r="F50" s="146"/>
      <c r="G50" s="145" t="s">
        <v>50</v>
      </c>
      <c r="H50" s="146"/>
      <c r="I50" s="147"/>
      <c r="J50" s="147"/>
      <c r="K50" s="146"/>
      <c r="L50" s="146"/>
      <c r="M50" s="47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0"/>
      <c r="B61" s="35"/>
      <c r="C61" s="30"/>
      <c r="D61" s="148" t="s">
        <v>51</v>
      </c>
      <c r="E61" s="149"/>
      <c r="F61" s="150" t="s">
        <v>52</v>
      </c>
      <c r="G61" s="148" t="s">
        <v>51</v>
      </c>
      <c r="H61" s="149"/>
      <c r="I61" s="151"/>
      <c r="J61" s="152" t="s">
        <v>52</v>
      </c>
      <c r="K61" s="149"/>
      <c r="L61" s="149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0"/>
      <c r="B65" s="35"/>
      <c r="C65" s="30"/>
      <c r="D65" s="145" t="s">
        <v>53</v>
      </c>
      <c r="E65" s="153"/>
      <c r="F65" s="153"/>
      <c r="G65" s="145" t="s">
        <v>54</v>
      </c>
      <c r="H65" s="153"/>
      <c r="I65" s="154"/>
      <c r="J65" s="154"/>
      <c r="K65" s="153"/>
      <c r="L65" s="153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0"/>
      <c r="B76" s="35"/>
      <c r="C76" s="30"/>
      <c r="D76" s="148" t="s">
        <v>51</v>
      </c>
      <c r="E76" s="149"/>
      <c r="F76" s="150" t="s">
        <v>52</v>
      </c>
      <c r="G76" s="148" t="s">
        <v>51</v>
      </c>
      <c r="H76" s="149"/>
      <c r="I76" s="151"/>
      <c r="J76" s="152" t="s">
        <v>52</v>
      </c>
      <c r="K76" s="149"/>
      <c r="L76" s="149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55"/>
      <c r="C77" s="156"/>
      <c r="D77" s="156"/>
      <c r="E77" s="156"/>
      <c r="F77" s="156"/>
      <c r="G77" s="156"/>
      <c r="H77" s="156"/>
      <c r="I77" s="157"/>
      <c r="J77" s="157"/>
      <c r="K77" s="156"/>
      <c r="L77" s="156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158"/>
      <c r="C81" s="159"/>
      <c r="D81" s="159"/>
      <c r="E81" s="159"/>
      <c r="F81" s="159"/>
      <c r="G81" s="159"/>
      <c r="H81" s="159"/>
      <c r="I81" s="160"/>
      <c r="J81" s="160"/>
      <c r="K81" s="159"/>
      <c r="L81" s="159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0" t="s">
        <v>185</v>
      </c>
      <c r="D82" s="32"/>
      <c r="E82" s="32"/>
      <c r="F82" s="32"/>
      <c r="G82" s="32"/>
      <c r="H82" s="32"/>
      <c r="I82" s="120"/>
      <c r="J82" s="120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20"/>
      <c r="J83" s="120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6" t="s">
        <v>17</v>
      </c>
      <c r="D84" s="32"/>
      <c r="E84" s="32"/>
      <c r="F84" s="32"/>
      <c r="G84" s="32"/>
      <c r="H84" s="32"/>
      <c r="I84" s="120"/>
      <c r="J84" s="120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2"/>
      <c r="D85" s="32"/>
      <c r="E85" s="296" t="str">
        <f>E7</f>
        <v>Údržba, opravy a odstraňování závad u SEE 2020</v>
      </c>
      <c r="F85" s="297"/>
      <c r="G85" s="297"/>
      <c r="H85" s="297"/>
      <c r="I85" s="120"/>
      <c r="J85" s="120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18"/>
      <c r="C86" s="26" t="s">
        <v>181</v>
      </c>
      <c r="D86" s="19"/>
      <c r="E86" s="19"/>
      <c r="F86" s="19"/>
      <c r="G86" s="19"/>
      <c r="H86" s="19"/>
      <c r="I86" s="113"/>
      <c r="J86" s="113"/>
      <c r="K86" s="19"/>
      <c r="L86" s="19"/>
      <c r="M86" s="17"/>
    </row>
    <row r="87" spans="1:31" s="2" customFormat="1" ht="16.5" customHeight="1">
      <c r="A87" s="30"/>
      <c r="B87" s="31"/>
      <c r="C87" s="32"/>
      <c r="D87" s="32"/>
      <c r="E87" s="296" t="s">
        <v>373</v>
      </c>
      <c r="F87" s="298"/>
      <c r="G87" s="298"/>
      <c r="H87" s="298"/>
      <c r="I87" s="120"/>
      <c r="J87" s="120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6" t="s">
        <v>341</v>
      </c>
      <c r="D88" s="32"/>
      <c r="E88" s="32"/>
      <c r="F88" s="32"/>
      <c r="G88" s="32"/>
      <c r="H88" s="32"/>
      <c r="I88" s="120"/>
      <c r="J88" s="120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2"/>
      <c r="D89" s="32"/>
      <c r="E89" s="251" t="str">
        <f>E11</f>
        <v>PS05-1 - Profylaktické prohlídky v obvodu OE Zábřeh</v>
      </c>
      <c r="F89" s="298"/>
      <c r="G89" s="298"/>
      <c r="H89" s="298"/>
      <c r="I89" s="120"/>
      <c r="J89" s="120"/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20"/>
      <c r="J90" s="120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6" t="s">
        <v>21</v>
      </c>
      <c r="D91" s="32"/>
      <c r="E91" s="32"/>
      <c r="F91" s="24" t="str">
        <f>F14</f>
        <v>OŘ Olomouc</v>
      </c>
      <c r="G91" s="32"/>
      <c r="H91" s="32"/>
      <c r="I91" s="121" t="s">
        <v>23</v>
      </c>
      <c r="J91" s="123">
        <f>IF(J14="","",J14)</f>
        <v>0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2"/>
      <c r="D92" s="32"/>
      <c r="E92" s="32"/>
      <c r="F92" s="32"/>
      <c r="G92" s="32"/>
      <c r="H92" s="32"/>
      <c r="I92" s="120"/>
      <c r="J92" s="120"/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6" t="s">
        <v>24</v>
      </c>
      <c r="D93" s="32"/>
      <c r="E93" s="32"/>
      <c r="F93" s="24" t="str">
        <f>E17</f>
        <v>Správa železnic, státní organizace</v>
      </c>
      <c r="G93" s="32"/>
      <c r="H93" s="32"/>
      <c r="I93" s="121" t="s">
        <v>32</v>
      </c>
      <c r="J93" s="161" t="str">
        <f>E23</f>
        <v xml:space="preserve"> </v>
      </c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6" t="s">
        <v>30</v>
      </c>
      <c r="D94" s="32"/>
      <c r="E94" s="32"/>
      <c r="F94" s="24" t="str">
        <f>IF(E20="","",E20)</f>
        <v>Vyplň údaj</v>
      </c>
      <c r="G94" s="32"/>
      <c r="H94" s="32"/>
      <c r="I94" s="121" t="s">
        <v>34</v>
      </c>
      <c r="J94" s="161" t="str">
        <f>E26</f>
        <v xml:space="preserve"> </v>
      </c>
      <c r="K94" s="32"/>
      <c r="L94" s="32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20"/>
      <c r="J95" s="120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62" t="s">
        <v>186</v>
      </c>
      <c r="D96" s="163"/>
      <c r="E96" s="163"/>
      <c r="F96" s="163"/>
      <c r="G96" s="163"/>
      <c r="H96" s="163"/>
      <c r="I96" s="164" t="s">
        <v>187</v>
      </c>
      <c r="J96" s="164" t="s">
        <v>188</v>
      </c>
      <c r="K96" s="165" t="s">
        <v>189</v>
      </c>
      <c r="L96" s="163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2"/>
      <c r="D97" s="32"/>
      <c r="E97" s="32"/>
      <c r="F97" s="32"/>
      <c r="G97" s="32"/>
      <c r="H97" s="32"/>
      <c r="I97" s="120"/>
      <c r="J97" s="120"/>
      <c r="K97" s="32"/>
      <c r="L97" s="32"/>
      <c r="M97" s="47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66" t="s">
        <v>190</v>
      </c>
      <c r="D98" s="32"/>
      <c r="E98" s="32"/>
      <c r="F98" s="32"/>
      <c r="G98" s="32"/>
      <c r="H98" s="32"/>
      <c r="I98" s="167">
        <f>Q121</f>
        <v>0</v>
      </c>
      <c r="J98" s="167">
        <f>R121</f>
        <v>0</v>
      </c>
      <c r="K98" s="79">
        <f>K121</f>
        <v>0</v>
      </c>
      <c r="L98" s="32"/>
      <c r="M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4" t="s">
        <v>191</v>
      </c>
    </row>
    <row r="99" spans="1:47" s="9" customFormat="1" ht="24.95" customHeight="1">
      <c r="B99" s="168"/>
      <c r="C99" s="169"/>
      <c r="D99" s="170" t="s">
        <v>197</v>
      </c>
      <c r="E99" s="171"/>
      <c r="F99" s="171"/>
      <c r="G99" s="171"/>
      <c r="H99" s="171"/>
      <c r="I99" s="172">
        <f>Q122</f>
        <v>0</v>
      </c>
      <c r="J99" s="172">
        <f>R122</f>
        <v>0</v>
      </c>
      <c r="K99" s="173">
        <f>K122</f>
        <v>0</v>
      </c>
      <c r="L99" s="169"/>
      <c r="M99" s="174"/>
    </row>
    <row r="100" spans="1:47" s="2" customFormat="1" ht="21.75" customHeight="1">
      <c r="A100" s="30"/>
      <c r="B100" s="31"/>
      <c r="C100" s="32"/>
      <c r="D100" s="32"/>
      <c r="E100" s="32"/>
      <c r="F100" s="32"/>
      <c r="G100" s="32"/>
      <c r="H100" s="32"/>
      <c r="I100" s="120"/>
      <c r="J100" s="120"/>
      <c r="K100" s="32"/>
      <c r="L100" s="32"/>
      <c r="M100" s="47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47" s="2" customFormat="1" ht="6.95" customHeight="1">
      <c r="A101" s="30"/>
      <c r="B101" s="50"/>
      <c r="C101" s="51"/>
      <c r="D101" s="51"/>
      <c r="E101" s="51"/>
      <c r="F101" s="51"/>
      <c r="G101" s="51"/>
      <c r="H101" s="51"/>
      <c r="I101" s="157"/>
      <c r="J101" s="157"/>
      <c r="K101" s="51"/>
      <c r="L101" s="51"/>
      <c r="M101" s="47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5" spans="1:47" s="2" customFormat="1" ht="6.95" customHeight="1">
      <c r="A105" s="30"/>
      <c r="B105" s="52"/>
      <c r="C105" s="53"/>
      <c r="D105" s="53"/>
      <c r="E105" s="53"/>
      <c r="F105" s="53"/>
      <c r="G105" s="53"/>
      <c r="H105" s="53"/>
      <c r="I105" s="160"/>
      <c r="J105" s="160"/>
      <c r="K105" s="53"/>
      <c r="L105" s="53"/>
      <c r="M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47" s="2" customFormat="1" ht="24.95" customHeight="1">
      <c r="A106" s="30"/>
      <c r="B106" s="31"/>
      <c r="C106" s="20" t="s">
        <v>198</v>
      </c>
      <c r="D106" s="32"/>
      <c r="E106" s="32"/>
      <c r="F106" s="32"/>
      <c r="G106" s="32"/>
      <c r="H106" s="32"/>
      <c r="I106" s="120"/>
      <c r="J106" s="120"/>
      <c r="K106" s="32"/>
      <c r="L106" s="32"/>
      <c r="M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6.95" customHeight="1">
      <c r="A107" s="30"/>
      <c r="B107" s="31"/>
      <c r="C107" s="32"/>
      <c r="D107" s="32"/>
      <c r="E107" s="32"/>
      <c r="F107" s="32"/>
      <c r="G107" s="32"/>
      <c r="H107" s="32"/>
      <c r="I107" s="120"/>
      <c r="J107" s="120"/>
      <c r="K107" s="32"/>
      <c r="L107" s="32"/>
      <c r="M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12" customHeight="1">
      <c r="A108" s="30"/>
      <c r="B108" s="31"/>
      <c r="C108" s="26" t="s">
        <v>17</v>
      </c>
      <c r="D108" s="32"/>
      <c r="E108" s="32"/>
      <c r="F108" s="32"/>
      <c r="G108" s="32"/>
      <c r="H108" s="32"/>
      <c r="I108" s="120"/>
      <c r="J108" s="120"/>
      <c r="K108" s="32"/>
      <c r="L108" s="32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16.5" customHeight="1">
      <c r="A109" s="30"/>
      <c r="B109" s="31"/>
      <c r="C109" s="32"/>
      <c r="D109" s="32"/>
      <c r="E109" s="296" t="str">
        <f>E7</f>
        <v>Údržba, opravy a odstraňování závad u SEE 2020</v>
      </c>
      <c r="F109" s="297"/>
      <c r="G109" s="297"/>
      <c r="H109" s="297"/>
      <c r="I109" s="120"/>
      <c r="J109" s="120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1" customFormat="1" ht="12" customHeight="1">
      <c r="B110" s="18"/>
      <c r="C110" s="26" t="s">
        <v>181</v>
      </c>
      <c r="D110" s="19"/>
      <c r="E110" s="19"/>
      <c r="F110" s="19"/>
      <c r="G110" s="19"/>
      <c r="H110" s="19"/>
      <c r="I110" s="113"/>
      <c r="J110" s="113"/>
      <c r="K110" s="19"/>
      <c r="L110" s="19"/>
      <c r="M110" s="17"/>
    </row>
    <row r="111" spans="1:47" s="2" customFormat="1" ht="16.5" customHeight="1">
      <c r="A111" s="30"/>
      <c r="B111" s="31"/>
      <c r="C111" s="32"/>
      <c r="D111" s="32"/>
      <c r="E111" s="296" t="s">
        <v>373</v>
      </c>
      <c r="F111" s="298"/>
      <c r="G111" s="298"/>
      <c r="H111" s="298"/>
      <c r="I111" s="120"/>
      <c r="J111" s="120"/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12" customHeight="1">
      <c r="A112" s="30"/>
      <c r="B112" s="31"/>
      <c r="C112" s="26" t="s">
        <v>341</v>
      </c>
      <c r="D112" s="32"/>
      <c r="E112" s="32"/>
      <c r="F112" s="32"/>
      <c r="G112" s="32"/>
      <c r="H112" s="32"/>
      <c r="I112" s="120"/>
      <c r="J112" s="120"/>
      <c r="K112" s="32"/>
      <c r="L112" s="32"/>
      <c r="M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6.5" customHeight="1">
      <c r="A113" s="30"/>
      <c r="B113" s="31"/>
      <c r="C113" s="32"/>
      <c r="D113" s="32"/>
      <c r="E113" s="251" t="str">
        <f>E11</f>
        <v>PS05-1 - Profylaktické prohlídky v obvodu OE Zábřeh</v>
      </c>
      <c r="F113" s="298"/>
      <c r="G113" s="298"/>
      <c r="H113" s="298"/>
      <c r="I113" s="120"/>
      <c r="J113" s="120"/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2"/>
      <c r="D114" s="32"/>
      <c r="E114" s="32"/>
      <c r="F114" s="32"/>
      <c r="G114" s="32"/>
      <c r="H114" s="32"/>
      <c r="I114" s="120"/>
      <c r="J114" s="120"/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>
      <c r="A115" s="30"/>
      <c r="B115" s="31"/>
      <c r="C115" s="26" t="s">
        <v>21</v>
      </c>
      <c r="D115" s="32"/>
      <c r="E115" s="32"/>
      <c r="F115" s="24" t="str">
        <f>F14</f>
        <v>OŘ Olomouc</v>
      </c>
      <c r="G115" s="32"/>
      <c r="H115" s="32"/>
      <c r="I115" s="121" t="s">
        <v>23</v>
      </c>
      <c r="J115" s="123">
        <f>IF(J14="","",J14)</f>
        <v>0</v>
      </c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2"/>
      <c r="D116" s="32"/>
      <c r="E116" s="32"/>
      <c r="F116" s="32"/>
      <c r="G116" s="32"/>
      <c r="H116" s="32"/>
      <c r="I116" s="120"/>
      <c r="J116" s="120"/>
      <c r="K116" s="32"/>
      <c r="L116" s="32"/>
      <c r="M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6" t="s">
        <v>24</v>
      </c>
      <c r="D117" s="32"/>
      <c r="E117" s="32"/>
      <c r="F117" s="24" t="str">
        <f>E17</f>
        <v>Správa železnic, státní organizace</v>
      </c>
      <c r="G117" s="32"/>
      <c r="H117" s="32"/>
      <c r="I117" s="121" t="s">
        <v>32</v>
      </c>
      <c r="J117" s="161" t="str">
        <f>E23</f>
        <v xml:space="preserve"> </v>
      </c>
      <c r="K117" s="32"/>
      <c r="L117" s="32"/>
      <c r="M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6" t="s">
        <v>30</v>
      </c>
      <c r="D118" s="32"/>
      <c r="E118" s="32"/>
      <c r="F118" s="24" t="str">
        <f>IF(E20="","",E20)</f>
        <v>Vyplň údaj</v>
      </c>
      <c r="G118" s="32"/>
      <c r="H118" s="32"/>
      <c r="I118" s="121" t="s">
        <v>34</v>
      </c>
      <c r="J118" s="161" t="str">
        <f>E26</f>
        <v xml:space="preserve"> </v>
      </c>
      <c r="K118" s="32"/>
      <c r="L118" s="32"/>
      <c r="M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0.35" customHeight="1">
      <c r="A119" s="30"/>
      <c r="B119" s="31"/>
      <c r="C119" s="32"/>
      <c r="D119" s="32"/>
      <c r="E119" s="32"/>
      <c r="F119" s="32"/>
      <c r="G119" s="32"/>
      <c r="H119" s="32"/>
      <c r="I119" s="120"/>
      <c r="J119" s="120"/>
      <c r="K119" s="32"/>
      <c r="L119" s="32"/>
      <c r="M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1" customFormat="1" ht="29.25" customHeight="1">
      <c r="A120" s="181"/>
      <c r="B120" s="182"/>
      <c r="C120" s="183" t="s">
        <v>199</v>
      </c>
      <c r="D120" s="184" t="s">
        <v>61</v>
      </c>
      <c r="E120" s="184" t="s">
        <v>57</v>
      </c>
      <c r="F120" s="184" t="s">
        <v>58</v>
      </c>
      <c r="G120" s="184" t="s">
        <v>200</v>
      </c>
      <c r="H120" s="184" t="s">
        <v>201</v>
      </c>
      <c r="I120" s="185" t="s">
        <v>202</v>
      </c>
      <c r="J120" s="185" t="s">
        <v>203</v>
      </c>
      <c r="K120" s="184" t="s">
        <v>189</v>
      </c>
      <c r="L120" s="186" t="s">
        <v>204</v>
      </c>
      <c r="M120" s="187"/>
      <c r="N120" s="70" t="s">
        <v>1</v>
      </c>
      <c r="O120" s="71" t="s">
        <v>40</v>
      </c>
      <c r="P120" s="71" t="s">
        <v>205</v>
      </c>
      <c r="Q120" s="71" t="s">
        <v>206</v>
      </c>
      <c r="R120" s="71" t="s">
        <v>207</v>
      </c>
      <c r="S120" s="71" t="s">
        <v>208</v>
      </c>
      <c r="T120" s="71" t="s">
        <v>209</v>
      </c>
      <c r="U120" s="71" t="s">
        <v>210</v>
      </c>
      <c r="V120" s="71" t="s">
        <v>211</v>
      </c>
      <c r="W120" s="71" t="s">
        <v>212</v>
      </c>
      <c r="X120" s="71" t="s">
        <v>213</v>
      </c>
      <c r="Y120" s="72" t="s">
        <v>214</v>
      </c>
      <c r="Z120" s="181"/>
      <c r="AA120" s="181"/>
      <c r="AB120" s="181"/>
      <c r="AC120" s="181"/>
      <c r="AD120" s="181"/>
      <c r="AE120" s="181"/>
    </row>
    <row r="121" spans="1:65" s="2" customFormat="1" ht="22.9" customHeight="1">
      <c r="A121" s="30"/>
      <c r="B121" s="31"/>
      <c r="C121" s="77" t="s">
        <v>215</v>
      </c>
      <c r="D121" s="32"/>
      <c r="E121" s="32"/>
      <c r="F121" s="32"/>
      <c r="G121" s="32"/>
      <c r="H121" s="32"/>
      <c r="I121" s="120"/>
      <c r="J121" s="120"/>
      <c r="K121" s="188">
        <f>BK121</f>
        <v>0</v>
      </c>
      <c r="L121" s="32"/>
      <c r="M121" s="35"/>
      <c r="N121" s="73"/>
      <c r="O121" s="189"/>
      <c r="P121" s="74"/>
      <c r="Q121" s="190">
        <f>Q122</f>
        <v>0</v>
      </c>
      <c r="R121" s="190">
        <f>R122</f>
        <v>0</v>
      </c>
      <c r="S121" s="74"/>
      <c r="T121" s="191">
        <f>T122</f>
        <v>0</v>
      </c>
      <c r="U121" s="74"/>
      <c r="V121" s="191">
        <f>V122</f>
        <v>0</v>
      </c>
      <c r="W121" s="74"/>
      <c r="X121" s="191">
        <f>X122</f>
        <v>0</v>
      </c>
      <c r="Y121" s="75"/>
      <c r="Z121" s="30"/>
      <c r="AA121" s="30"/>
      <c r="AB121" s="30"/>
      <c r="AC121" s="30"/>
      <c r="AD121" s="30"/>
      <c r="AE121" s="30"/>
      <c r="AT121" s="14" t="s">
        <v>77</v>
      </c>
      <c r="AU121" s="14" t="s">
        <v>191</v>
      </c>
      <c r="BK121" s="192">
        <f>BK122</f>
        <v>0</v>
      </c>
    </row>
    <row r="122" spans="1:65" s="12" customFormat="1" ht="25.9" customHeight="1">
      <c r="B122" s="193"/>
      <c r="C122" s="194"/>
      <c r="D122" s="195" t="s">
        <v>77</v>
      </c>
      <c r="E122" s="196" t="s">
        <v>276</v>
      </c>
      <c r="F122" s="196" t="s">
        <v>277</v>
      </c>
      <c r="G122" s="194"/>
      <c r="H122" s="194"/>
      <c r="I122" s="197"/>
      <c r="J122" s="197"/>
      <c r="K122" s="198">
        <f>BK122</f>
        <v>0</v>
      </c>
      <c r="L122" s="194"/>
      <c r="M122" s="199"/>
      <c r="N122" s="200"/>
      <c r="O122" s="201"/>
      <c r="P122" s="201"/>
      <c r="Q122" s="202">
        <f>SUM(Q123:Q140)</f>
        <v>0</v>
      </c>
      <c r="R122" s="202">
        <f>SUM(R123:R140)</f>
        <v>0</v>
      </c>
      <c r="S122" s="201"/>
      <c r="T122" s="203">
        <f>SUM(T123:T140)</f>
        <v>0</v>
      </c>
      <c r="U122" s="201"/>
      <c r="V122" s="203">
        <f>SUM(V123:V140)</f>
        <v>0</v>
      </c>
      <c r="W122" s="201"/>
      <c r="X122" s="203">
        <f>SUM(X123:X140)</f>
        <v>0</v>
      </c>
      <c r="Y122" s="204"/>
      <c r="AR122" s="205" t="s">
        <v>224</v>
      </c>
      <c r="AT122" s="206" t="s">
        <v>77</v>
      </c>
      <c r="AU122" s="206" t="s">
        <v>78</v>
      </c>
      <c r="AY122" s="205" t="s">
        <v>218</v>
      </c>
      <c r="BK122" s="207">
        <f>SUM(BK123:BK140)</f>
        <v>0</v>
      </c>
    </row>
    <row r="123" spans="1:65" s="2" customFormat="1" ht="21.75" customHeight="1">
      <c r="A123" s="30"/>
      <c r="B123" s="31"/>
      <c r="C123" s="208" t="s">
        <v>86</v>
      </c>
      <c r="D123" s="208" t="s">
        <v>219</v>
      </c>
      <c r="E123" s="209" t="s">
        <v>375</v>
      </c>
      <c r="F123" s="210" t="s">
        <v>376</v>
      </c>
      <c r="G123" s="211" t="s">
        <v>222</v>
      </c>
      <c r="H123" s="212">
        <v>1</v>
      </c>
      <c r="I123" s="213"/>
      <c r="J123" s="213"/>
      <c r="K123" s="214">
        <f>ROUND(P123*H123,2)</f>
        <v>0</v>
      </c>
      <c r="L123" s="210" t="s">
        <v>1</v>
      </c>
      <c r="M123" s="35"/>
      <c r="N123" s="215" t="s">
        <v>1</v>
      </c>
      <c r="O123" s="216" t="s">
        <v>41</v>
      </c>
      <c r="P123" s="217">
        <f>I123+J123</f>
        <v>0</v>
      </c>
      <c r="Q123" s="217">
        <f>ROUND(I123*H123,2)</f>
        <v>0</v>
      </c>
      <c r="R123" s="217">
        <f>ROUND(J123*H123,2)</f>
        <v>0</v>
      </c>
      <c r="S123" s="66"/>
      <c r="T123" s="218">
        <f>S123*H123</f>
        <v>0</v>
      </c>
      <c r="U123" s="218">
        <v>0</v>
      </c>
      <c r="V123" s="218">
        <f>U123*H123</f>
        <v>0</v>
      </c>
      <c r="W123" s="218">
        <v>0</v>
      </c>
      <c r="X123" s="218">
        <f>W123*H123</f>
        <v>0</v>
      </c>
      <c r="Y123" s="219" t="s">
        <v>1</v>
      </c>
      <c r="Z123" s="30"/>
      <c r="AA123" s="30"/>
      <c r="AB123" s="30"/>
      <c r="AC123" s="30"/>
      <c r="AD123" s="30"/>
      <c r="AE123" s="30"/>
      <c r="AR123" s="220" t="s">
        <v>281</v>
      </c>
      <c r="AT123" s="220" t="s">
        <v>219</v>
      </c>
      <c r="AU123" s="220" t="s">
        <v>86</v>
      </c>
      <c r="AY123" s="14" t="s">
        <v>218</v>
      </c>
      <c r="BE123" s="221">
        <f>IF(O123="základní",K123,0)</f>
        <v>0</v>
      </c>
      <c r="BF123" s="221">
        <f>IF(O123="snížená",K123,0)</f>
        <v>0</v>
      </c>
      <c r="BG123" s="221">
        <f>IF(O123="zákl. přenesená",K123,0)</f>
        <v>0</v>
      </c>
      <c r="BH123" s="221">
        <f>IF(O123="sníž. přenesená",K123,0)</f>
        <v>0</v>
      </c>
      <c r="BI123" s="221">
        <f>IF(O123="nulová",K123,0)</f>
        <v>0</v>
      </c>
      <c r="BJ123" s="14" t="s">
        <v>86</v>
      </c>
      <c r="BK123" s="221">
        <f>ROUND(P123*H123,2)</f>
        <v>0</v>
      </c>
      <c r="BL123" s="14" t="s">
        <v>281</v>
      </c>
      <c r="BM123" s="220" t="s">
        <v>377</v>
      </c>
    </row>
    <row r="124" spans="1:65" s="2" customFormat="1" ht="19.5">
      <c r="A124" s="30"/>
      <c r="B124" s="31"/>
      <c r="C124" s="32"/>
      <c r="D124" s="222" t="s">
        <v>226</v>
      </c>
      <c r="E124" s="32"/>
      <c r="F124" s="223" t="s">
        <v>376</v>
      </c>
      <c r="G124" s="32"/>
      <c r="H124" s="32"/>
      <c r="I124" s="120"/>
      <c r="J124" s="120"/>
      <c r="K124" s="32"/>
      <c r="L124" s="32"/>
      <c r="M124" s="35"/>
      <c r="N124" s="224"/>
      <c r="O124" s="225"/>
      <c r="P124" s="66"/>
      <c r="Q124" s="66"/>
      <c r="R124" s="66"/>
      <c r="S124" s="66"/>
      <c r="T124" s="66"/>
      <c r="U124" s="66"/>
      <c r="V124" s="66"/>
      <c r="W124" s="66"/>
      <c r="X124" s="66"/>
      <c r="Y124" s="67"/>
      <c r="Z124" s="30"/>
      <c r="AA124" s="30"/>
      <c r="AB124" s="30"/>
      <c r="AC124" s="30"/>
      <c r="AD124" s="30"/>
      <c r="AE124" s="30"/>
      <c r="AT124" s="14" t="s">
        <v>226</v>
      </c>
      <c r="AU124" s="14" t="s">
        <v>86</v>
      </c>
    </row>
    <row r="125" spans="1:65" s="2" customFormat="1" ht="39">
      <c r="A125" s="30"/>
      <c r="B125" s="31"/>
      <c r="C125" s="32"/>
      <c r="D125" s="222" t="s">
        <v>237</v>
      </c>
      <c r="E125" s="32"/>
      <c r="F125" s="236" t="s">
        <v>378</v>
      </c>
      <c r="G125" s="32"/>
      <c r="H125" s="32"/>
      <c r="I125" s="120"/>
      <c r="J125" s="120"/>
      <c r="K125" s="32"/>
      <c r="L125" s="32"/>
      <c r="M125" s="35"/>
      <c r="N125" s="224"/>
      <c r="O125" s="225"/>
      <c r="P125" s="66"/>
      <c r="Q125" s="66"/>
      <c r="R125" s="66"/>
      <c r="S125" s="66"/>
      <c r="T125" s="66"/>
      <c r="U125" s="66"/>
      <c r="V125" s="66"/>
      <c r="W125" s="66"/>
      <c r="X125" s="66"/>
      <c r="Y125" s="67"/>
      <c r="Z125" s="30"/>
      <c r="AA125" s="30"/>
      <c r="AB125" s="30"/>
      <c r="AC125" s="30"/>
      <c r="AD125" s="30"/>
      <c r="AE125" s="30"/>
      <c r="AT125" s="14" t="s">
        <v>237</v>
      </c>
      <c r="AU125" s="14" t="s">
        <v>86</v>
      </c>
    </row>
    <row r="126" spans="1:65" s="2" customFormat="1" ht="21.75" customHeight="1">
      <c r="A126" s="30"/>
      <c r="B126" s="31"/>
      <c r="C126" s="208" t="s">
        <v>88</v>
      </c>
      <c r="D126" s="208" t="s">
        <v>219</v>
      </c>
      <c r="E126" s="209" t="s">
        <v>379</v>
      </c>
      <c r="F126" s="210" t="s">
        <v>376</v>
      </c>
      <c r="G126" s="211" t="s">
        <v>222</v>
      </c>
      <c r="H126" s="212">
        <v>1</v>
      </c>
      <c r="I126" s="213"/>
      <c r="J126" s="213"/>
      <c r="K126" s="214">
        <f>ROUND(P126*H126,2)</f>
        <v>0</v>
      </c>
      <c r="L126" s="210" t="s">
        <v>1</v>
      </c>
      <c r="M126" s="35"/>
      <c r="N126" s="215" t="s">
        <v>1</v>
      </c>
      <c r="O126" s="216" t="s">
        <v>41</v>
      </c>
      <c r="P126" s="217">
        <f>I126+J126</f>
        <v>0</v>
      </c>
      <c r="Q126" s="217">
        <f>ROUND(I126*H126,2)</f>
        <v>0</v>
      </c>
      <c r="R126" s="217">
        <f>ROUND(J126*H126,2)</f>
        <v>0</v>
      </c>
      <c r="S126" s="66"/>
      <c r="T126" s="218">
        <f>S126*H126</f>
        <v>0</v>
      </c>
      <c r="U126" s="218">
        <v>0</v>
      </c>
      <c r="V126" s="218">
        <f>U126*H126</f>
        <v>0</v>
      </c>
      <c r="W126" s="218">
        <v>0</v>
      </c>
      <c r="X126" s="218">
        <f>W126*H126</f>
        <v>0</v>
      </c>
      <c r="Y126" s="219" t="s">
        <v>1</v>
      </c>
      <c r="Z126" s="30"/>
      <c r="AA126" s="30"/>
      <c r="AB126" s="30"/>
      <c r="AC126" s="30"/>
      <c r="AD126" s="30"/>
      <c r="AE126" s="30"/>
      <c r="AR126" s="220" t="s">
        <v>281</v>
      </c>
      <c r="AT126" s="220" t="s">
        <v>219</v>
      </c>
      <c r="AU126" s="220" t="s">
        <v>86</v>
      </c>
      <c r="AY126" s="14" t="s">
        <v>218</v>
      </c>
      <c r="BE126" s="221">
        <f>IF(O126="základní",K126,0)</f>
        <v>0</v>
      </c>
      <c r="BF126" s="221">
        <f>IF(O126="snížená",K126,0)</f>
        <v>0</v>
      </c>
      <c r="BG126" s="221">
        <f>IF(O126="zákl. přenesená",K126,0)</f>
        <v>0</v>
      </c>
      <c r="BH126" s="221">
        <f>IF(O126="sníž. přenesená",K126,0)</f>
        <v>0</v>
      </c>
      <c r="BI126" s="221">
        <f>IF(O126="nulová",K126,0)</f>
        <v>0</v>
      </c>
      <c r="BJ126" s="14" t="s">
        <v>86</v>
      </c>
      <c r="BK126" s="221">
        <f>ROUND(P126*H126,2)</f>
        <v>0</v>
      </c>
      <c r="BL126" s="14" t="s">
        <v>281</v>
      </c>
      <c r="BM126" s="220" t="s">
        <v>380</v>
      </c>
    </row>
    <row r="127" spans="1:65" s="2" customFormat="1" ht="19.5">
      <c r="A127" s="30"/>
      <c r="B127" s="31"/>
      <c r="C127" s="32"/>
      <c r="D127" s="222" t="s">
        <v>226</v>
      </c>
      <c r="E127" s="32"/>
      <c r="F127" s="223" t="s">
        <v>376</v>
      </c>
      <c r="G127" s="32"/>
      <c r="H127" s="32"/>
      <c r="I127" s="120"/>
      <c r="J127" s="120"/>
      <c r="K127" s="32"/>
      <c r="L127" s="32"/>
      <c r="M127" s="35"/>
      <c r="N127" s="224"/>
      <c r="O127" s="225"/>
      <c r="P127" s="66"/>
      <c r="Q127" s="66"/>
      <c r="R127" s="66"/>
      <c r="S127" s="66"/>
      <c r="T127" s="66"/>
      <c r="U127" s="66"/>
      <c r="V127" s="66"/>
      <c r="W127" s="66"/>
      <c r="X127" s="66"/>
      <c r="Y127" s="67"/>
      <c r="Z127" s="30"/>
      <c r="AA127" s="30"/>
      <c r="AB127" s="30"/>
      <c r="AC127" s="30"/>
      <c r="AD127" s="30"/>
      <c r="AE127" s="30"/>
      <c r="AT127" s="14" t="s">
        <v>226</v>
      </c>
      <c r="AU127" s="14" t="s">
        <v>86</v>
      </c>
    </row>
    <row r="128" spans="1:65" s="2" customFormat="1" ht="39">
      <c r="A128" s="30"/>
      <c r="B128" s="31"/>
      <c r="C128" s="32"/>
      <c r="D128" s="222" t="s">
        <v>237</v>
      </c>
      <c r="E128" s="32"/>
      <c r="F128" s="236" t="s">
        <v>381</v>
      </c>
      <c r="G128" s="32"/>
      <c r="H128" s="32"/>
      <c r="I128" s="120"/>
      <c r="J128" s="120"/>
      <c r="K128" s="32"/>
      <c r="L128" s="32"/>
      <c r="M128" s="35"/>
      <c r="N128" s="224"/>
      <c r="O128" s="225"/>
      <c r="P128" s="66"/>
      <c r="Q128" s="66"/>
      <c r="R128" s="66"/>
      <c r="S128" s="66"/>
      <c r="T128" s="66"/>
      <c r="U128" s="66"/>
      <c r="V128" s="66"/>
      <c r="W128" s="66"/>
      <c r="X128" s="66"/>
      <c r="Y128" s="67"/>
      <c r="Z128" s="30"/>
      <c r="AA128" s="30"/>
      <c r="AB128" s="30"/>
      <c r="AC128" s="30"/>
      <c r="AD128" s="30"/>
      <c r="AE128" s="30"/>
      <c r="AT128" s="14" t="s">
        <v>237</v>
      </c>
      <c r="AU128" s="14" t="s">
        <v>86</v>
      </c>
    </row>
    <row r="129" spans="1:65" s="2" customFormat="1" ht="21.75" customHeight="1">
      <c r="A129" s="30"/>
      <c r="B129" s="31"/>
      <c r="C129" s="208" t="s">
        <v>231</v>
      </c>
      <c r="D129" s="208" t="s">
        <v>219</v>
      </c>
      <c r="E129" s="209" t="s">
        <v>382</v>
      </c>
      <c r="F129" s="210" t="s">
        <v>376</v>
      </c>
      <c r="G129" s="211" t="s">
        <v>222</v>
      </c>
      <c r="H129" s="212">
        <v>1</v>
      </c>
      <c r="I129" s="213"/>
      <c r="J129" s="213"/>
      <c r="K129" s="214">
        <f>ROUND(P129*H129,2)</f>
        <v>0</v>
      </c>
      <c r="L129" s="210" t="s">
        <v>1</v>
      </c>
      <c r="M129" s="35"/>
      <c r="N129" s="215" t="s">
        <v>1</v>
      </c>
      <c r="O129" s="216" t="s">
        <v>41</v>
      </c>
      <c r="P129" s="217">
        <f>I129+J129</f>
        <v>0</v>
      </c>
      <c r="Q129" s="217">
        <f>ROUND(I129*H129,2)</f>
        <v>0</v>
      </c>
      <c r="R129" s="217">
        <f>ROUND(J129*H129,2)</f>
        <v>0</v>
      </c>
      <c r="S129" s="66"/>
      <c r="T129" s="218">
        <f>S129*H129</f>
        <v>0</v>
      </c>
      <c r="U129" s="218">
        <v>0</v>
      </c>
      <c r="V129" s="218">
        <f>U129*H129</f>
        <v>0</v>
      </c>
      <c r="W129" s="218">
        <v>0</v>
      </c>
      <c r="X129" s="218">
        <f>W129*H129</f>
        <v>0</v>
      </c>
      <c r="Y129" s="219" t="s">
        <v>1</v>
      </c>
      <c r="Z129" s="30"/>
      <c r="AA129" s="30"/>
      <c r="AB129" s="30"/>
      <c r="AC129" s="30"/>
      <c r="AD129" s="30"/>
      <c r="AE129" s="30"/>
      <c r="AR129" s="220" t="s">
        <v>281</v>
      </c>
      <c r="AT129" s="220" t="s">
        <v>219</v>
      </c>
      <c r="AU129" s="220" t="s">
        <v>86</v>
      </c>
      <c r="AY129" s="14" t="s">
        <v>218</v>
      </c>
      <c r="BE129" s="221">
        <f>IF(O129="základní",K129,0)</f>
        <v>0</v>
      </c>
      <c r="BF129" s="221">
        <f>IF(O129="snížená",K129,0)</f>
        <v>0</v>
      </c>
      <c r="BG129" s="221">
        <f>IF(O129="zákl. přenesená",K129,0)</f>
        <v>0</v>
      </c>
      <c r="BH129" s="221">
        <f>IF(O129="sníž. přenesená",K129,0)</f>
        <v>0</v>
      </c>
      <c r="BI129" s="221">
        <f>IF(O129="nulová",K129,0)</f>
        <v>0</v>
      </c>
      <c r="BJ129" s="14" t="s">
        <v>86</v>
      </c>
      <c r="BK129" s="221">
        <f>ROUND(P129*H129,2)</f>
        <v>0</v>
      </c>
      <c r="BL129" s="14" t="s">
        <v>281</v>
      </c>
      <c r="BM129" s="220" t="s">
        <v>383</v>
      </c>
    </row>
    <row r="130" spans="1:65" s="2" customFormat="1" ht="19.5">
      <c r="A130" s="30"/>
      <c r="B130" s="31"/>
      <c r="C130" s="32"/>
      <c r="D130" s="222" t="s">
        <v>226</v>
      </c>
      <c r="E130" s="32"/>
      <c r="F130" s="223" t="s">
        <v>376</v>
      </c>
      <c r="G130" s="32"/>
      <c r="H130" s="32"/>
      <c r="I130" s="120"/>
      <c r="J130" s="120"/>
      <c r="K130" s="32"/>
      <c r="L130" s="32"/>
      <c r="M130" s="35"/>
      <c r="N130" s="224"/>
      <c r="O130" s="225"/>
      <c r="P130" s="66"/>
      <c r="Q130" s="66"/>
      <c r="R130" s="66"/>
      <c r="S130" s="66"/>
      <c r="T130" s="66"/>
      <c r="U130" s="66"/>
      <c r="V130" s="66"/>
      <c r="W130" s="66"/>
      <c r="X130" s="66"/>
      <c r="Y130" s="67"/>
      <c r="Z130" s="30"/>
      <c r="AA130" s="30"/>
      <c r="AB130" s="30"/>
      <c r="AC130" s="30"/>
      <c r="AD130" s="30"/>
      <c r="AE130" s="30"/>
      <c r="AT130" s="14" t="s">
        <v>226</v>
      </c>
      <c r="AU130" s="14" t="s">
        <v>86</v>
      </c>
    </row>
    <row r="131" spans="1:65" s="2" customFormat="1" ht="39">
      <c r="A131" s="30"/>
      <c r="B131" s="31"/>
      <c r="C131" s="32"/>
      <c r="D131" s="222" t="s">
        <v>237</v>
      </c>
      <c r="E131" s="32"/>
      <c r="F131" s="236" t="s">
        <v>384</v>
      </c>
      <c r="G131" s="32"/>
      <c r="H131" s="32"/>
      <c r="I131" s="120"/>
      <c r="J131" s="120"/>
      <c r="K131" s="32"/>
      <c r="L131" s="32"/>
      <c r="M131" s="35"/>
      <c r="N131" s="224"/>
      <c r="O131" s="225"/>
      <c r="P131" s="66"/>
      <c r="Q131" s="66"/>
      <c r="R131" s="66"/>
      <c r="S131" s="66"/>
      <c r="T131" s="66"/>
      <c r="U131" s="66"/>
      <c r="V131" s="66"/>
      <c r="W131" s="66"/>
      <c r="X131" s="66"/>
      <c r="Y131" s="67"/>
      <c r="Z131" s="30"/>
      <c r="AA131" s="30"/>
      <c r="AB131" s="30"/>
      <c r="AC131" s="30"/>
      <c r="AD131" s="30"/>
      <c r="AE131" s="30"/>
      <c r="AT131" s="14" t="s">
        <v>237</v>
      </c>
      <c r="AU131" s="14" t="s">
        <v>86</v>
      </c>
    </row>
    <row r="132" spans="1:65" s="2" customFormat="1" ht="21.75" customHeight="1">
      <c r="A132" s="30"/>
      <c r="B132" s="31"/>
      <c r="C132" s="208" t="s">
        <v>224</v>
      </c>
      <c r="D132" s="208" t="s">
        <v>219</v>
      </c>
      <c r="E132" s="209" t="s">
        <v>385</v>
      </c>
      <c r="F132" s="210" t="s">
        <v>376</v>
      </c>
      <c r="G132" s="211" t="s">
        <v>222</v>
      </c>
      <c r="H132" s="212">
        <v>1</v>
      </c>
      <c r="I132" s="213"/>
      <c r="J132" s="213"/>
      <c r="K132" s="214">
        <f>ROUND(P132*H132,2)</f>
        <v>0</v>
      </c>
      <c r="L132" s="210" t="s">
        <v>1</v>
      </c>
      <c r="M132" s="35"/>
      <c r="N132" s="215" t="s">
        <v>1</v>
      </c>
      <c r="O132" s="216" t="s">
        <v>41</v>
      </c>
      <c r="P132" s="217">
        <f>I132+J132</f>
        <v>0</v>
      </c>
      <c r="Q132" s="217">
        <f>ROUND(I132*H132,2)</f>
        <v>0</v>
      </c>
      <c r="R132" s="217">
        <f>ROUND(J132*H132,2)</f>
        <v>0</v>
      </c>
      <c r="S132" s="66"/>
      <c r="T132" s="218">
        <f>S132*H132</f>
        <v>0</v>
      </c>
      <c r="U132" s="218">
        <v>0</v>
      </c>
      <c r="V132" s="218">
        <f>U132*H132</f>
        <v>0</v>
      </c>
      <c r="W132" s="218">
        <v>0</v>
      </c>
      <c r="X132" s="218">
        <f>W132*H132</f>
        <v>0</v>
      </c>
      <c r="Y132" s="219" t="s">
        <v>1</v>
      </c>
      <c r="Z132" s="30"/>
      <c r="AA132" s="30"/>
      <c r="AB132" s="30"/>
      <c r="AC132" s="30"/>
      <c r="AD132" s="30"/>
      <c r="AE132" s="30"/>
      <c r="AR132" s="220" t="s">
        <v>281</v>
      </c>
      <c r="AT132" s="220" t="s">
        <v>219</v>
      </c>
      <c r="AU132" s="220" t="s">
        <v>86</v>
      </c>
      <c r="AY132" s="14" t="s">
        <v>218</v>
      </c>
      <c r="BE132" s="221">
        <f>IF(O132="základní",K132,0)</f>
        <v>0</v>
      </c>
      <c r="BF132" s="221">
        <f>IF(O132="snížená",K132,0)</f>
        <v>0</v>
      </c>
      <c r="BG132" s="221">
        <f>IF(O132="zákl. přenesená",K132,0)</f>
        <v>0</v>
      </c>
      <c r="BH132" s="221">
        <f>IF(O132="sníž. přenesená",K132,0)</f>
        <v>0</v>
      </c>
      <c r="BI132" s="221">
        <f>IF(O132="nulová",K132,0)</f>
        <v>0</v>
      </c>
      <c r="BJ132" s="14" t="s">
        <v>86</v>
      </c>
      <c r="BK132" s="221">
        <f>ROUND(P132*H132,2)</f>
        <v>0</v>
      </c>
      <c r="BL132" s="14" t="s">
        <v>281</v>
      </c>
      <c r="BM132" s="220" t="s">
        <v>386</v>
      </c>
    </row>
    <row r="133" spans="1:65" s="2" customFormat="1" ht="19.5">
      <c r="A133" s="30"/>
      <c r="B133" s="31"/>
      <c r="C133" s="32"/>
      <c r="D133" s="222" t="s">
        <v>226</v>
      </c>
      <c r="E133" s="32"/>
      <c r="F133" s="223" t="s">
        <v>376</v>
      </c>
      <c r="G133" s="32"/>
      <c r="H133" s="32"/>
      <c r="I133" s="120"/>
      <c r="J133" s="120"/>
      <c r="K133" s="32"/>
      <c r="L133" s="32"/>
      <c r="M133" s="35"/>
      <c r="N133" s="224"/>
      <c r="O133" s="225"/>
      <c r="P133" s="66"/>
      <c r="Q133" s="66"/>
      <c r="R133" s="66"/>
      <c r="S133" s="66"/>
      <c r="T133" s="66"/>
      <c r="U133" s="66"/>
      <c r="V133" s="66"/>
      <c r="W133" s="66"/>
      <c r="X133" s="66"/>
      <c r="Y133" s="67"/>
      <c r="Z133" s="30"/>
      <c r="AA133" s="30"/>
      <c r="AB133" s="30"/>
      <c r="AC133" s="30"/>
      <c r="AD133" s="30"/>
      <c r="AE133" s="30"/>
      <c r="AT133" s="14" t="s">
        <v>226</v>
      </c>
      <c r="AU133" s="14" t="s">
        <v>86</v>
      </c>
    </row>
    <row r="134" spans="1:65" s="2" customFormat="1" ht="29.25">
      <c r="A134" s="30"/>
      <c r="B134" s="31"/>
      <c r="C134" s="32"/>
      <c r="D134" s="222" t="s">
        <v>237</v>
      </c>
      <c r="E134" s="32"/>
      <c r="F134" s="236" t="s">
        <v>387</v>
      </c>
      <c r="G134" s="32"/>
      <c r="H134" s="32"/>
      <c r="I134" s="120"/>
      <c r="J134" s="120"/>
      <c r="K134" s="32"/>
      <c r="L134" s="32"/>
      <c r="M134" s="35"/>
      <c r="N134" s="224"/>
      <c r="O134" s="225"/>
      <c r="P134" s="66"/>
      <c r="Q134" s="66"/>
      <c r="R134" s="66"/>
      <c r="S134" s="66"/>
      <c r="T134" s="66"/>
      <c r="U134" s="66"/>
      <c r="V134" s="66"/>
      <c r="W134" s="66"/>
      <c r="X134" s="66"/>
      <c r="Y134" s="67"/>
      <c r="Z134" s="30"/>
      <c r="AA134" s="30"/>
      <c r="AB134" s="30"/>
      <c r="AC134" s="30"/>
      <c r="AD134" s="30"/>
      <c r="AE134" s="30"/>
      <c r="AT134" s="14" t="s">
        <v>237</v>
      </c>
      <c r="AU134" s="14" t="s">
        <v>86</v>
      </c>
    </row>
    <row r="135" spans="1:65" s="2" customFormat="1" ht="21.75" customHeight="1">
      <c r="A135" s="30"/>
      <c r="B135" s="31"/>
      <c r="C135" s="208" t="s">
        <v>246</v>
      </c>
      <c r="D135" s="208" t="s">
        <v>219</v>
      </c>
      <c r="E135" s="209" t="s">
        <v>388</v>
      </c>
      <c r="F135" s="210" t="s">
        <v>376</v>
      </c>
      <c r="G135" s="211" t="s">
        <v>222</v>
      </c>
      <c r="H135" s="212">
        <v>1</v>
      </c>
      <c r="I135" s="213"/>
      <c r="J135" s="213"/>
      <c r="K135" s="214">
        <f>ROUND(P135*H135,2)</f>
        <v>0</v>
      </c>
      <c r="L135" s="210" t="s">
        <v>1</v>
      </c>
      <c r="M135" s="35"/>
      <c r="N135" s="215" t="s">
        <v>1</v>
      </c>
      <c r="O135" s="216" t="s">
        <v>41</v>
      </c>
      <c r="P135" s="217">
        <f>I135+J135</f>
        <v>0</v>
      </c>
      <c r="Q135" s="217">
        <f>ROUND(I135*H135,2)</f>
        <v>0</v>
      </c>
      <c r="R135" s="217">
        <f>ROUND(J135*H135,2)</f>
        <v>0</v>
      </c>
      <c r="S135" s="66"/>
      <c r="T135" s="218">
        <f>S135*H135</f>
        <v>0</v>
      </c>
      <c r="U135" s="218">
        <v>0</v>
      </c>
      <c r="V135" s="218">
        <f>U135*H135</f>
        <v>0</v>
      </c>
      <c r="W135" s="218">
        <v>0</v>
      </c>
      <c r="X135" s="218">
        <f>W135*H135</f>
        <v>0</v>
      </c>
      <c r="Y135" s="219" t="s">
        <v>1</v>
      </c>
      <c r="Z135" s="30"/>
      <c r="AA135" s="30"/>
      <c r="AB135" s="30"/>
      <c r="AC135" s="30"/>
      <c r="AD135" s="30"/>
      <c r="AE135" s="30"/>
      <c r="AR135" s="220" t="s">
        <v>281</v>
      </c>
      <c r="AT135" s="220" t="s">
        <v>219</v>
      </c>
      <c r="AU135" s="220" t="s">
        <v>86</v>
      </c>
      <c r="AY135" s="14" t="s">
        <v>218</v>
      </c>
      <c r="BE135" s="221">
        <f>IF(O135="základní",K135,0)</f>
        <v>0</v>
      </c>
      <c r="BF135" s="221">
        <f>IF(O135="snížená",K135,0)</f>
        <v>0</v>
      </c>
      <c r="BG135" s="221">
        <f>IF(O135="zákl. přenesená",K135,0)</f>
        <v>0</v>
      </c>
      <c r="BH135" s="221">
        <f>IF(O135="sníž. přenesená",K135,0)</f>
        <v>0</v>
      </c>
      <c r="BI135" s="221">
        <f>IF(O135="nulová",K135,0)</f>
        <v>0</v>
      </c>
      <c r="BJ135" s="14" t="s">
        <v>86</v>
      </c>
      <c r="BK135" s="221">
        <f>ROUND(P135*H135,2)</f>
        <v>0</v>
      </c>
      <c r="BL135" s="14" t="s">
        <v>281</v>
      </c>
      <c r="BM135" s="220" t="s">
        <v>389</v>
      </c>
    </row>
    <row r="136" spans="1:65" s="2" customFormat="1" ht="19.5">
      <c r="A136" s="30"/>
      <c r="B136" s="31"/>
      <c r="C136" s="32"/>
      <c r="D136" s="222" t="s">
        <v>226</v>
      </c>
      <c r="E136" s="32"/>
      <c r="F136" s="223" t="s">
        <v>376</v>
      </c>
      <c r="G136" s="32"/>
      <c r="H136" s="32"/>
      <c r="I136" s="120"/>
      <c r="J136" s="120"/>
      <c r="K136" s="32"/>
      <c r="L136" s="32"/>
      <c r="M136" s="35"/>
      <c r="N136" s="224"/>
      <c r="O136" s="225"/>
      <c r="P136" s="66"/>
      <c r="Q136" s="66"/>
      <c r="R136" s="66"/>
      <c r="S136" s="66"/>
      <c r="T136" s="66"/>
      <c r="U136" s="66"/>
      <c r="V136" s="66"/>
      <c r="W136" s="66"/>
      <c r="X136" s="66"/>
      <c r="Y136" s="67"/>
      <c r="Z136" s="30"/>
      <c r="AA136" s="30"/>
      <c r="AB136" s="30"/>
      <c r="AC136" s="30"/>
      <c r="AD136" s="30"/>
      <c r="AE136" s="30"/>
      <c r="AT136" s="14" t="s">
        <v>226</v>
      </c>
      <c r="AU136" s="14" t="s">
        <v>86</v>
      </c>
    </row>
    <row r="137" spans="1:65" s="2" customFormat="1" ht="39">
      <c r="A137" s="30"/>
      <c r="B137" s="31"/>
      <c r="C137" s="32"/>
      <c r="D137" s="222" t="s">
        <v>237</v>
      </c>
      <c r="E137" s="32"/>
      <c r="F137" s="236" t="s">
        <v>390</v>
      </c>
      <c r="G137" s="32"/>
      <c r="H137" s="32"/>
      <c r="I137" s="120"/>
      <c r="J137" s="120"/>
      <c r="K137" s="32"/>
      <c r="L137" s="32"/>
      <c r="M137" s="35"/>
      <c r="N137" s="224"/>
      <c r="O137" s="225"/>
      <c r="P137" s="66"/>
      <c r="Q137" s="66"/>
      <c r="R137" s="66"/>
      <c r="S137" s="66"/>
      <c r="T137" s="66"/>
      <c r="U137" s="66"/>
      <c r="V137" s="66"/>
      <c r="W137" s="66"/>
      <c r="X137" s="66"/>
      <c r="Y137" s="67"/>
      <c r="Z137" s="30"/>
      <c r="AA137" s="30"/>
      <c r="AB137" s="30"/>
      <c r="AC137" s="30"/>
      <c r="AD137" s="30"/>
      <c r="AE137" s="30"/>
      <c r="AT137" s="14" t="s">
        <v>237</v>
      </c>
      <c r="AU137" s="14" t="s">
        <v>86</v>
      </c>
    </row>
    <row r="138" spans="1:65" s="2" customFormat="1" ht="21.75" customHeight="1">
      <c r="A138" s="30"/>
      <c r="B138" s="31"/>
      <c r="C138" s="208" t="s">
        <v>254</v>
      </c>
      <c r="D138" s="208" t="s">
        <v>219</v>
      </c>
      <c r="E138" s="209" t="s">
        <v>391</v>
      </c>
      <c r="F138" s="210" t="s">
        <v>376</v>
      </c>
      <c r="G138" s="211" t="s">
        <v>222</v>
      </c>
      <c r="H138" s="212">
        <v>1</v>
      </c>
      <c r="I138" s="213"/>
      <c r="J138" s="213"/>
      <c r="K138" s="214">
        <f>ROUND(P138*H138,2)</f>
        <v>0</v>
      </c>
      <c r="L138" s="210" t="s">
        <v>1</v>
      </c>
      <c r="M138" s="35"/>
      <c r="N138" s="215" t="s">
        <v>1</v>
      </c>
      <c r="O138" s="216" t="s">
        <v>41</v>
      </c>
      <c r="P138" s="217">
        <f>I138+J138</f>
        <v>0</v>
      </c>
      <c r="Q138" s="217">
        <f>ROUND(I138*H138,2)</f>
        <v>0</v>
      </c>
      <c r="R138" s="217">
        <f>ROUND(J138*H138,2)</f>
        <v>0</v>
      </c>
      <c r="S138" s="66"/>
      <c r="T138" s="218">
        <f>S138*H138</f>
        <v>0</v>
      </c>
      <c r="U138" s="218">
        <v>0</v>
      </c>
      <c r="V138" s="218">
        <f>U138*H138</f>
        <v>0</v>
      </c>
      <c r="W138" s="218">
        <v>0</v>
      </c>
      <c r="X138" s="218">
        <f>W138*H138</f>
        <v>0</v>
      </c>
      <c r="Y138" s="219" t="s">
        <v>1</v>
      </c>
      <c r="Z138" s="30"/>
      <c r="AA138" s="30"/>
      <c r="AB138" s="30"/>
      <c r="AC138" s="30"/>
      <c r="AD138" s="30"/>
      <c r="AE138" s="30"/>
      <c r="AR138" s="220" t="s">
        <v>281</v>
      </c>
      <c r="AT138" s="220" t="s">
        <v>219</v>
      </c>
      <c r="AU138" s="220" t="s">
        <v>86</v>
      </c>
      <c r="AY138" s="14" t="s">
        <v>218</v>
      </c>
      <c r="BE138" s="221">
        <f>IF(O138="základní",K138,0)</f>
        <v>0</v>
      </c>
      <c r="BF138" s="221">
        <f>IF(O138="snížená",K138,0)</f>
        <v>0</v>
      </c>
      <c r="BG138" s="221">
        <f>IF(O138="zákl. přenesená",K138,0)</f>
        <v>0</v>
      </c>
      <c r="BH138" s="221">
        <f>IF(O138="sníž. přenesená",K138,0)</f>
        <v>0</v>
      </c>
      <c r="BI138" s="221">
        <f>IF(O138="nulová",K138,0)</f>
        <v>0</v>
      </c>
      <c r="BJ138" s="14" t="s">
        <v>86</v>
      </c>
      <c r="BK138" s="221">
        <f>ROUND(P138*H138,2)</f>
        <v>0</v>
      </c>
      <c r="BL138" s="14" t="s">
        <v>281</v>
      </c>
      <c r="BM138" s="220" t="s">
        <v>392</v>
      </c>
    </row>
    <row r="139" spans="1:65" s="2" customFormat="1" ht="19.5">
      <c r="A139" s="30"/>
      <c r="B139" s="31"/>
      <c r="C139" s="32"/>
      <c r="D139" s="222" t="s">
        <v>226</v>
      </c>
      <c r="E139" s="32"/>
      <c r="F139" s="223" t="s">
        <v>376</v>
      </c>
      <c r="G139" s="32"/>
      <c r="H139" s="32"/>
      <c r="I139" s="120"/>
      <c r="J139" s="120"/>
      <c r="K139" s="32"/>
      <c r="L139" s="32"/>
      <c r="M139" s="35"/>
      <c r="N139" s="224"/>
      <c r="O139" s="225"/>
      <c r="P139" s="66"/>
      <c r="Q139" s="66"/>
      <c r="R139" s="66"/>
      <c r="S139" s="66"/>
      <c r="T139" s="66"/>
      <c r="U139" s="66"/>
      <c r="V139" s="66"/>
      <c r="W139" s="66"/>
      <c r="X139" s="66"/>
      <c r="Y139" s="67"/>
      <c r="Z139" s="30"/>
      <c r="AA139" s="30"/>
      <c r="AB139" s="30"/>
      <c r="AC139" s="30"/>
      <c r="AD139" s="30"/>
      <c r="AE139" s="30"/>
      <c r="AT139" s="14" t="s">
        <v>226</v>
      </c>
      <c r="AU139" s="14" t="s">
        <v>86</v>
      </c>
    </row>
    <row r="140" spans="1:65" s="2" customFormat="1" ht="39">
      <c r="A140" s="30"/>
      <c r="B140" s="31"/>
      <c r="C140" s="32"/>
      <c r="D140" s="222" t="s">
        <v>237</v>
      </c>
      <c r="E140" s="32"/>
      <c r="F140" s="236" t="s">
        <v>393</v>
      </c>
      <c r="G140" s="32"/>
      <c r="H140" s="32"/>
      <c r="I140" s="120"/>
      <c r="J140" s="120"/>
      <c r="K140" s="32"/>
      <c r="L140" s="32"/>
      <c r="M140" s="35"/>
      <c r="N140" s="239"/>
      <c r="O140" s="240"/>
      <c r="P140" s="241"/>
      <c r="Q140" s="241"/>
      <c r="R140" s="241"/>
      <c r="S140" s="241"/>
      <c r="T140" s="241"/>
      <c r="U140" s="241"/>
      <c r="V140" s="241"/>
      <c r="W140" s="241"/>
      <c r="X140" s="241"/>
      <c r="Y140" s="242"/>
      <c r="Z140" s="30"/>
      <c r="AA140" s="30"/>
      <c r="AB140" s="30"/>
      <c r="AC140" s="30"/>
      <c r="AD140" s="30"/>
      <c r="AE140" s="30"/>
      <c r="AT140" s="14" t="s">
        <v>237</v>
      </c>
      <c r="AU140" s="14" t="s">
        <v>86</v>
      </c>
    </row>
    <row r="141" spans="1:65" s="2" customFormat="1" ht="6.95" customHeight="1">
      <c r="A141" s="30"/>
      <c r="B141" s="50"/>
      <c r="C141" s="51"/>
      <c r="D141" s="51"/>
      <c r="E141" s="51"/>
      <c r="F141" s="51"/>
      <c r="G141" s="51"/>
      <c r="H141" s="51"/>
      <c r="I141" s="157"/>
      <c r="J141" s="157"/>
      <c r="K141" s="51"/>
      <c r="L141" s="51"/>
      <c r="M141" s="35"/>
      <c r="N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</row>
  </sheetData>
  <sheetProtection algorithmName="SHA-512" hashValue="GNWMkL9RMfOlppXGtCBJEQOmk4LEqT8fo+8rp91QyQcm2I05KXxD8N9UOxZLU8GtvDeTJdA5u8oxVxL/CadnYw==" saltValue="uPV9QpAVs1oJrVofOJ/NrG4s/gHMQW+PqGvy1UkzTdudxLjfxhu9ybM8AX+AqDCF8Ye85ujhVuorllcF2n+9UA==" spinCount="100000" sheet="1" objects="1" scenarios="1" formatColumns="0" formatRows="0" autoFilter="0"/>
  <autoFilter ref="C120:L140"/>
  <mergeCells count="12">
    <mergeCell ref="E113:H113"/>
    <mergeCell ref="M2:Z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25</vt:i4>
      </vt:variant>
      <vt:variant>
        <vt:lpstr>Pojmenované oblasti</vt:lpstr>
      </vt:variant>
      <vt:variant>
        <vt:i4>50</vt:i4>
      </vt:variant>
    </vt:vector>
  </HeadingPairs>
  <TitlesOfParts>
    <vt:vector size="75" baseType="lpstr">
      <vt:lpstr>Rekapitulace stavby</vt:lpstr>
      <vt:lpstr>PS01 - Oprava staničních ...</vt:lpstr>
      <vt:lpstr>PS02 - Oprava vypínačů vn...</vt:lpstr>
      <vt:lpstr>PS03 - Oprava vypínačů vn...</vt:lpstr>
      <vt:lpstr>PS04-1 - STS Bohuňovice</vt:lpstr>
      <vt:lpstr>PS04-2 - STS Blatec</vt:lpstr>
      <vt:lpstr>PS04-3 - ŽSt. Hranice na ...</vt:lpstr>
      <vt:lpstr>PS04-4 - TS7 Přerov</vt:lpstr>
      <vt:lpstr>PS05-1 - Profylaktické pr...</vt:lpstr>
      <vt:lpstr>PS05-2 - Profylaktické pr...</vt:lpstr>
      <vt:lpstr>PS05-3 - Profylaktické pr...</vt:lpstr>
      <vt:lpstr>PS05-4 - Profylaktické pr...</vt:lpstr>
      <vt:lpstr>PS05-5 - Profylaktické pr...</vt:lpstr>
      <vt:lpstr>PS06-1 - Oprava NZEE v žs...</vt:lpstr>
      <vt:lpstr>PS07-1 - Oprava osvětlení</vt:lpstr>
      <vt:lpstr>PS08-1 - žst. Mohelnice</vt:lpstr>
      <vt:lpstr>PS08-2 - žst. Moravičany</vt:lpstr>
      <vt:lpstr>PS08-3 - žst. Štěpánov</vt:lpstr>
      <vt:lpstr>PS08-4 - žst. Grygov</vt:lpstr>
      <vt:lpstr>PS08-5 - žst. Brodek u Př...</vt:lpstr>
      <vt:lpstr>PS08-6 - žst. Bojkovice</vt:lpstr>
      <vt:lpstr>PS08-7 - žst. Kunovice</vt:lpstr>
      <vt:lpstr>PS09-1 - Orava záložního ...</vt:lpstr>
      <vt:lpstr>PS09-2 - Orava záložního ...</vt:lpstr>
      <vt:lpstr>PS10-1 - Technologická čá...</vt:lpstr>
      <vt:lpstr>'PS01 - Oprava staničních ...'!Názvy_tisku</vt:lpstr>
      <vt:lpstr>'PS02 - Oprava vypínačů vn...'!Názvy_tisku</vt:lpstr>
      <vt:lpstr>'PS03 - Oprava vypínačů vn...'!Názvy_tisku</vt:lpstr>
      <vt:lpstr>'PS04-1 - STS Bohuňovice'!Názvy_tisku</vt:lpstr>
      <vt:lpstr>'PS04-2 - STS Blatec'!Názvy_tisku</vt:lpstr>
      <vt:lpstr>'PS04-3 - ŽSt. Hranice na ...'!Názvy_tisku</vt:lpstr>
      <vt:lpstr>'PS04-4 - TS7 Přerov'!Názvy_tisku</vt:lpstr>
      <vt:lpstr>'PS05-1 - Profylaktické pr...'!Názvy_tisku</vt:lpstr>
      <vt:lpstr>'PS05-2 - Profylaktické pr...'!Názvy_tisku</vt:lpstr>
      <vt:lpstr>'PS05-3 - Profylaktické pr...'!Názvy_tisku</vt:lpstr>
      <vt:lpstr>'PS05-4 - Profylaktické pr...'!Názvy_tisku</vt:lpstr>
      <vt:lpstr>'PS05-5 - Profylaktické pr...'!Názvy_tisku</vt:lpstr>
      <vt:lpstr>'PS06-1 - Oprava NZEE v žs...'!Názvy_tisku</vt:lpstr>
      <vt:lpstr>'PS07-1 - Oprava osvětlení'!Názvy_tisku</vt:lpstr>
      <vt:lpstr>'PS08-1 - žst. Mohelnice'!Názvy_tisku</vt:lpstr>
      <vt:lpstr>'PS08-2 - žst. Moravičany'!Názvy_tisku</vt:lpstr>
      <vt:lpstr>'PS08-3 - žst. Štěpánov'!Názvy_tisku</vt:lpstr>
      <vt:lpstr>'PS08-4 - žst. Grygov'!Názvy_tisku</vt:lpstr>
      <vt:lpstr>'PS08-5 - žst. Brodek u Př...'!Názvy_tisku</vt:lpstr>
      <vt:lpstr>'PS08-6 - žst. Bojkovice'!Názvy_tisku</vt:lpstr>
      <vt:lpstr>'PS08-7 - žst. Kunovice'!Názvy_tisku</vt:lpstr>
      <vt:lpstr>'PS09-1 - Orava záložního ...'!Názvy_tisku</vt:lpstr>
      <vt:lpstr>'PS09-2 - Orava záložního ...'!Názvy_tisku</vt:lpstr>
      <vt:lpstr>'PS10-1 - Technologická čá...'!Názvy_tisku</vt:lpstr>
      <vt:lpstr>'Rekapitulace stavby'!Názvy_tisku</vt:lpstr>
      <vt:lpstr>'PS01 - Oprava staničních ...'!Oblast_tisku</vt:lpstr>
      <vt:lpstr>'PS02 - Oprava vypínačů vn...'!Oblast_tisku</vt:lpstr>
      <vt:lpstr>'PS03 - Oprava vypínačů vn...'!Oblast_tisku</vt:lpstr>
      <vt:lpstr>'PS04-1 - STS Bohuňovice'!Oblast_tisku</vt:lpstr>
      <vt:lpstr>'PS04-2 - STS Blatec'!Oblast_tisku</vt:lpstr>
      <vt:lpstr>'PS04-3 - ŽSt. Hranice na ...'!Oblast_tisku</vt:lpstr>
      <vt:lpstr>'PS04-4 - TS7 Přerov'!Oblast_tisku</vt:lpstr>
      <vt:lpstr>'PS05-1 - Profylaktické pr...'!Oblast_tisku</vt:lpstr>
      <vt:lpstr>'PS05-2 - Profylaktické pr...'!Oblast_tisku</vt:lpstr>
      <vt:lpstr>'PS05-3 - Profylaktické pr...'!Oblast_tisku</vt:lpstr>
      <vt:lpstr>'PS05-4 - Profylaktické pr...'!Oblast_tisku</vt:lpstr>
      <vt:lpstr>'PS05-5 - Profylaktické pr...'!Oblast_tisku</vt:lpstr>
      <vt:lpstr>'PS06-1 - Oprava NZEE v žs...'!Oblast_tisku</vt:lpstr>
      <vt:lpstr>'PS07-1 - Oprava osvětlení'!Oblast_tisku</vt:lpstr>
      <vt:lpstr>'PS08-1 - žst. Mohelnice'!Oblast_tisku</vt:lpstr>
      <vt:lpstr>'PS08-2 - žst. Moravičany'!Oblast_tisku</vt:lpstr>
      <vt:lpstr>'PS08-3 - žst. Štěpánov'!Oblast_tisku</vt:lpstr>
      <vt:lpstr>'PS08-4 - žst. Grygov'!Oblast_tisku</vt:lpstr>
      <vt:lpstr>'PS08-5 - žst. Brodek u Př...'!Oblast_tisku</vt:lpstr>
      <vt:lpstr>'PS08-6 - žst. Bojkovice'!Oblast_tisku</vt:lpstr>
      <vt:lpstr>'PS08-7 - žst. Kunovice'!Oblast_tisku</vt:lpstr>
      <vt:lpstr>'PS09-1 - Orava záložního ...'!Oblast_tisku</vt:lpstr>
      <vt:lpstr>'PS09-2 - Orava záložního ...'!Oblast_tisku</vt:lpstr>
      <vt:lpstr>'PS10-1 - Technologická čá...'!Oblast_tisku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Zajíček Petr, Ing.</dc:creator>
  <cp:lastModifiedBy>Duda Vlastimil, Ing.</cp:lastModifiedBy>
  <dcterms:created xsi:type="dcterms:W3CDTF">2020-05-28T08:49:55Z</dcterms:created>
  <dcterms:modified xsi:type="dcterms:W3CDTF">2020-06-03T05:44:06Z</dcterms:modified>
</cp:coreProperties>
</file>