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210" windowHeight="19755"/>
  </bookViews>
  <sheets>
    <sheet name="List16" sheetId="14" r:id="rId1"/>
  </sheets>
  <calcPr calcId="145621"/>
</workbook>
</file>

<file path=xl/calcChain.xml><?xml version="1.0" encoding="utf-8"?>
<calcChain xmlns="http://schemas.openxmlformats.org/spreadsheetml/2006/main">
  <c r="K12" i="14" l="1"/>
  <c r="M12" i="14" s="1"/>
  <c r="G12" i="14"/>
  <c r="E12" i="14"/>
  <c r="K21" i="14" l="1"/>
  <c r="K5" i="14"/>
  <c r="M5" i="14" s="1"/>
  <c r="K6" i="14" s="1"/>
  <c r="M6" i="14" s="1"/>
  <c r="G5" i="14" l="1"/>
  <c r="E7" i="14" s="1"/>
  <c r="M4" i="14" l="1"/>
  <c r="G4" i="14"/>
  <c r="E17" i="14" l="1"/>
  <c r="K11" i="14"/>
  <c r="M10" i="14" s="1"/>
  <c r="K9" i="14"/>
  <c r="E16" i="14"/>
  <c r="G16" i="14" s="1"/>
  <c r="E14" i="14"/>
  <c r="G14" i="14" s="1"/>
  <c r="E13" i="14"/>
  <c r="E15" i="14"/>
  <c r="E11" i="14"/>
  <c r="E8" i="14"/>
  <c r="K8" i="14" s="1"/>
  <c r="M8" i="14" s="1"/>
  <c r="G7" i="14"/>
  <c r="K7" i="14"/>
  <c r="M7" i="14" s="1"/>
  <c r="K17" i="14" l="1"/>
  <c r="M17" i="14" s="1"/>
  <c r="G17" i="14"/>
  <c r="K15" i="14"/>
  <c r="M14" i="14" s="1"/>
  <c r="G15" i="14"/>
  <c r="G8" i="14"/>
  <c r="E9" i="14" s="1"/>
  <c r="G9" i="14" s="1"/>
  <c r="E18" i="14" l="1"/>
  <c r="E10" i="14"/>
  <c r="G18" i="14" l="1"/>
  <c r="E19" i="14" s="1"/>
  <c r="K18" i="14"/>
  <c r="G10" i="14"/>
  <c r="G11" i="14" s="1"/>
  <c r="K13" i="14" s="1"/>
  <c r="M13" i="14" s="1"/>
  <c r="K14" i="14" s="1"/>
  <c r="M9" i="14"/>
  <c r="M18" i="14" l="1"/>
  <c r="G19" i="14"/>
  <c r="K19" i="14"/>
  <c r="M11" i="14"/>
  <c r="K10" i="14"/>
  <c r="J10" i="14" s="1"/>
  <c r="M15" i="14"/>
  <c r="K16" i="14" s="1"/>
  <c r="M16" i="14" s="1"/>
  <c r="J14" i="14"/>
  <c r="G13" i="14"/>
  <c r="M19" i="14" l="1"/>
  <c r="E20" i="14"/>
  <c r="G20" i="14" s="1"/>
  <c r="G21" i="14"/>
  <c r="E22" i="14" s="1"/>
  <c r="G22" i="14" l="1"/>
  <c r="E23" i="14" s="1"/>
  <c r="G23" i="14" s="1"/>
  <c r="M21" i="14"/>
  <c r="K22" i="14" s="1"/>
  <c r="M22" i="14" s="1"/>
  <c r="K23" i="14" s="1"/>
  <c r="M23" i="14" s="1"/>
  <c r="K24" i="14" s="1"/>
  <c r="M24" i="14" s="1"/>
  <c r="K25" i="14" s="1"/>
  <c r="M25" i="14" s="1"/>
  <c r="K26" i="14" s="1"/>
  <c r="M26" i="14" s="1"/>
  <c r="E24" i="14" l="1"/>
  <c r="G24" i="14" s="1"/>
  <c r="E25" i="14" s="1"/>
  <c r="G25" i="14" s="1"/>
  <c r="E26" i="14" s="1"/>
  <c r="G26" i="14" s="1"/>
  <c r="E28" i="14" l="1"/>
  <c r="G28" i="14" s="1"/>
  <c r="E29" i="14" s="1"/>
  <c r="G29" i="14" s="1"/>
  <c r="M28" i="14"/>
  <c r="K29" i="14" s="1"/>
  <c r="M29" i="14" l="1"/>
  <c r="K20" i="14" l="1"/>
  <c r="M20" i="14" s="1"/>
</calcChain>
</file>

<file path=xl/sharedStrings.xml><?xml version="1.0" encoding="utf-8"?>
<sst xmlns="http://schemas.openxmlformats.org/spreadsheetml/2006/main" count="133" uniqueCount="65">
  <si>
    <t>etapa</t>
  </si>
  <si>
    <t>termín</t>
  </si>
  <si>
    <t xml:space="preserve"> 1/1</t>
  </si>
  <si>
    <t xml:space="preserve"> 1/2</t>
  </si>
  <si>
    <t xml:space="preserve"> 1/3</t>
  </si>
  <si>
    <t xml:space="preserve"> 1/4</t>
  </si>
  <si>
    <t xml:space="preserve"> 1/5</t>
  </si>
  <si>
    <t xml:space="preserve"> 1/6</t>
  </si>
  <si>
    <t xml:space="preserve"> 1/7</t>
  </si>
  <si>
    <t xml:space="preserve"> 2/1</t>
  </si>
  <si>
    <t xml:space="preserve"> 2/2</t>
  </si>
  <si>
    <t xml:space="preserve"> 2/3</t>
  </si>
  <si>
    <t xml:space="preserve"> 2/4</t>
  </si>
  <si>
    <t xml:space="preserve"> 2/5</t>
  </si>
  <si>
    <t xml:space="preserve"> 2/6</t>
  </si>
  <si>
    <t xml:space="preserve"> 2/7</t>
  </si>
  <si>
    <t>trvání (dny)</t>
  </si>
  <si>
    <t xml:space="preserve"> -</t>
  </si>
  <si>
    <t>od</t>
  </si>
  <si>
    <t>do</t>
  </si>
  <si>
    <t>výluka v úseku Zvon - DKS Mikulášská</t>
  </si>
  <si>
    <t>křižovatka "Sever" = Americká - Sirková - Šumavská - Mikulášská</t>
  </si>
  <si>
    <t>křižovatka "Jih" = Mikulášská - U trati (spodní úroveň)</t>
  </si>
  <si>
    <t>provoz zásobovacích vozidel k výpravní budově</t>
  </si>
  <si>
    <t>bez omezení</t>
  </si>
  <si>
    <t>příjezd pod jižním mostem, odjezd pod severním mostem</t>
  </si>
  <si>
    <t>důvod</t>
  </si>
  <si>
    <t>obousměrný průjezd tramvají po stávající západní koleji</t>
  </si>
  <si>
    <t>obousměrný průjezd tramvají po stávající východní koleji</t>
  </si>
  <si>
    <t>příjezd i odjezd pod jižním mostem</t>
  </si>
  <si>
    <t>demolice NK severního mostu</t>
  </si>
  <si>
    <t>přípravné práce, 1/0</t>
  </si>
  <si>
    <t>stávající obsluha</t>
  </si>
  <si>
    <t>Uzel Plzeň, 2. stavba: možnosti příjezdu zásobovacích vozidel/NAD k výpravní budově</t>
  </si>
  <si>
    <t>křižovatka "Jih" - přednádraží - křižovatka "Sever"</t>
  </si>
  <si>
    <t>křižovatka "Jih" - přednádraží (v trase východního chodníku!) - křižovatka "Sever"</t>
  </si>
  <si>
    <t>křižovatka "Jih" - přednádraží - křižovatka "Jih"</t>
  </si>
  <si>
    <t>křižovatka "Jih" - přednádraží - křižovatka "Jih": křížení tramvajové dvojkolejky</t>
  </si>
  <si>
    <t>křižovatka "Jih" - přednádraží (v trase východního chodníku!) - křižovatka "Jih": křížení obousměrně provozované tramvajové jednokolejky</t>
  </si>
  <si>
    <t>křižovatka "Jih" - přednádraží - křižovatka "Jih": křížení obousměrně provozované tramvajové jednokolejky</t>
  </si>
  <si>
    <t>stavba severního mostu</t>
  </si>
  <si>
    <t xml:space="preserve">stavba severního mostu </t>
  </si>
  <si>
    <t>stavba severního mostu: výluka v úseku Zvon - DKS Mikulášská</t>
  </si>
  <si>
    <t>stavba kanalizace a komunikace Mikulášská - západní část</t>
  </si>
  <si>
    <t>příjezd i odjezd pod severním mostem</t>
  </si>
  <si>
    <t>stavba jižního mostu</t>
  </si>
  <si>
    <t>stavba jižního mostu: výluka v úseku Zvon - DKS Mikulášská</t>
  </si>
  <si>
    <t>křižovatka "Sever" - přednádraží - křižovatka "Sever": křížení obousměrně provozované tramvajové jednokolejky</t>
  </si>
  <si>
    <t>stavba jižního mostu: výluka v úseku Zvon - Slovany/Světovar</t>
  </si>
  <si>
    <t>příjezd i odjezd pod oběma mosty</t>
  </si>
  <si>
    <t xml:space="preserve">stavba jižního mostu: </t>
  </si>
  <si>
    <t>křižovatka "Sever" - přednádraží - křižovatka "Sever"</t>
  </si>
  <si>
    <t>stavba severního mostu: obousměrný průjezd tramvají po stávající východní koleji</t>
  </si>
  <si>
    <t>stavba severního mostu: obousměrný průjezd tramvají po dočasné západní koleji</t>
  </si>
  <si>
    <t>stavba severního mostu: obousměrný průjezd tramvají po dočasné východní/západní koleji</t>
  </si>
  <si>
    <t>obousměrný průjezd tramvají po dočasné východní koleji</t>
  </si>
  <si>
    <t>obousměrný průjezd tramvají po definitivní západní koleji</t>
  </si>
  <si>
    <t>stavba jižního mostu: obousměrný průjezd tramvají po stávající východní koleji</t>
  </si>
  <si>
    <t>stavba jižního mostu: obousměrný průjezd tramvají po dočasné západní koleji</t>
  </si>
  <si>
    <t>stavba jižního mostu: obousměrný průjezd tramvají po definitivní východní koleji</t>
  </si>
  <si>
    <t>křižovatka "Sever" - přednádraží - křižovatka "Sever: výjezd po východní tramvajové koleji</t>
  </si>
  <si>
    <t>křižovatka "Sever" - přednádraží - křižovatka "Sever: křížení tramvajové dvojkolejky, výjezd po východní tramvajové koleji</t>
  </si>
  <si>
    <t>omezený pohyb po prostoru přednádraží: provádění jeho rekonstrukce</t>
  </si>
  <si>
    <t>popis trasy obsluhy</t>
  </si>
  <si>
    <t>křižovatka "Sever" - přednádraží - křižovatka "Sever: křížení tramvajové dvojkolejky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</si>
</sst>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14" fontId="1" fillId="0" borderId="1" xfId="0" applyNumberFormat="1" applyFont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14" fontId="1" fillId="0" borderId="1" xfId="0" applyNumberFormat="1" applyFont="1" applyBorder="1" applyAlignment="1">
      <alignment vertical="center" wrapText="1"/>
    </xf>
    <xf numFmtId="14" fontId="1" fillId="0" borderId="1" xfId="0" applyNumberFormat="1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9"/>
  <sheetViews>
    <sheetView tabSelected="1" topLeftCell="A10" zoomScaleNormal="100" workbookViewId="0">
      <selection activeCell="P13" sqref="P13"/>
    </sheetView>
  </sheetViews>
  <sheetFormatPr defaultRowHeight="14.25" x14ac:dyDescent="0.2"/>
  <cols>
    <col min="1" max="1" width="9.33203125" style="1"/>
    <col min="2" max="2" width="14.33203125" style="2" bestFit="1" customWidth="1"/>
    <col min="3" max="3" width="62.83203125" style="2" bestFit="1" customWidth="1"/>
    <col min="4" max="4" width="12.6640625" style="6" bestFit="1" customWidth="1"/>
    <col min="5" max="5" width="15.6640625" style="3" customWidth="1"/>
    <col min="6" max="6" width="2.83203125" style="2" bestFit="1" customWidth="1"/>
    <col min="7" max="7" width="15.6640625" style="4" customWidth="1"/>
    <col min="8" max="8" width="27.1640625" style="2" customWidth="1"/>
    <col min="9" max="9" width="52.1640625" style="2" customWidth="1"/>
    <col min="10" max="10" width="12.6640625" style="6" bestFit="1" customWidth="1"/>
    <col min="11" max="11" width="15.6640625" style="3" customWidth="1"/>
    <col min="12" max="12" width="2.83203125" style="2" bestFit="1" customWidth="1"/>
    <col min="13" max="13" width="15.6640625" style="4" customWidth="1"/>
    <col min="14" max="16384" width="9.33203125" style="1"/>
  </cols>
  <sheetData>
    <row r="1" spans="2:13" x14ac:dyDescent="0.2">
      <c r="B1" s="10" t="s">
        <v>0</v>
      </c>
      <c r="C1" s="42" t="s">
        <v>33</v>
      </c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2:13" x14ac:dyDescent="0.2">
      <c r="B2" s="42" t="s">
        <v>31</v>
      </c>
      <c r="C2" s="42" t="s">
        <v>23</v>
      </c>
      <c r="D2" s="42" t="s">
        <v>16</v>
      </c>
      <c r="E2" s="42" t="s">
        <v>1</v>
      </c>
      <c r="F2" s="42"/>
      <c r="G2" s="42"/>
      <c r="H2" s="42"/>
      <c r="I2" s="42"/>
      <c r="J2" s="42"/>
      <c r="K2" s="42"/>
      <c r="L2" s="42"/>
      <c r="M2" s="42"/>
    </row>
    <row r="3" spans="2:13" ht="28.5" x14ac:dyDescent="0.2">
      <c r="B3" s="42"/>
      <c r="C3" s="42"/>
      <c r="D3" s="42"/>
      <c r="E3" s="19" t="s">
        <v>18</v>
      </c>
      <c r="F3" s="12" t="s">
        <v>17</v>
      </c>
      <c r="G3" s="17" t="s">
        <v>19</v>
      </c>
      <c r="H3" s="10" t="s">
        <v>26</v>
      </c>
      <c r="I3" s="10" t="s">
        <v>63</v>
      </c>
      <c r="J3" s="10" t="s">
        <v>16</v>
      </c>
      <c r="K3" s="19" t="s">
        <v>18</v>
      </c>
      <c r="L3" s="12" t="s">
        <v>17</v>
      </c>
      <c r="M3" s="17" t="s">
        <v>19</v>
      </c>
    </row>
    <row r="4" spans="2:13" x14ac:dyDescent="0.2">
      <c r="B4" s="42"/>
      <c r="C4" s="12" t="s">
        <v>24</v>
      </c>
      <c r="D4" s="10">
        <v>171</v>
      </c>
      <c r="E4" s="11">
        <v>42566</v>
      </c>
      <c r="F4" s="12" t="s">
        <v>17</v>
      </c>
      <c r="G4" s="25">
        <f t="shared" ref="G4" si="0">E4+D4-1</f>
        <v>42736</v>
      </c>
      <c r="H4" s="10" t="s">
        <v>17</v>
      </c>
      <c r="I4" s="17" t="s">
        <v>32</v>
      </c>
      <c r="J4" s="10">
        <v>10</v>
      </c>
      <c r="K4" s="20">
        <v>42595</v>
      </c>
      <c r="L4" s="12" t="s">
        <v>17</v>
      </c>
      <c r="M4" s="25">
        <f t="shared" ref="M4:M9" si="1">K4+J4-1</f>
        <v>42604</v>
      </c>
    </row>
    <row r="5" spans="2:13" ht="42.75" x14ac:dyDescent="0.2">
      <c r="B5" s="42"/>
      <c r="C5" s="44" t="s">
        <v>25</v>
      </c>
      <c r="D5" s="42">
        <v>55</v>
      </c>
      <c r="E5" s="45">
        <v>42737</v>
      </c>
      <c r="F5" s="46" t="s">
        <v>17</v>
      </c>
      <c r="G5" s="46">
        <f>E5+D5-1</f>
        <v>42791</v>
      </c>
      <c r="H5" s="12" t="s">
        <v>27</v>
      </c>
      <c r="I5" s="12" t="s">
        <v>34</v>
      </c>
      <c r="J5" s="10">
        <v>10</v>
      </c>
      <c r="K5" s="11">
        <f>E5</f>
        <v>42737</v>
      </c>
      <c r="L5" s="14" t="s">
        <v>17</v>
      </c>
      <c r="M5" s="25">
        <f t="shared" si="1"/>
        <v>42746</v>
      </c>
    </row>
    <row r="6" spans="2:13" ht="42.75" x14ac:dyDescent="0.2">
      <c r="B6" s="42"/>
      <c r="C6" s="44"/>
      <c r="D6" s="42"/>
      <c r="E6" s="45"/>
      <c r="F6" s="46"/>
      <c r="G6" s="46"/>
      <c r="H6" s="9" t="s">
        <v>28</v>
      </c>
      <c r="I6" s="12" t="s">
        <v>35</v>
      </c>
      <c r="J6" s="10">
        <v>45</v>
      </c>
      <c r="K6" s="20">
        <f>M5+1</f>
        <v>42747</v>
      </c>
      <c r="L6" s="12" t="s">
        <v>17</v>
      </c>
      <c r="M6" s="25">
        <f t="shared" si="1"/>
        <v>42791</v>
      </c>
    </row>
    <row r="7" spans="2:13" ht="28.5" x14ac:dyDescent="0.2">
      <c r="B7" s="10" t="s">
        <v>2</v>
      </c>
      <c r="C7" s="39" t="s">
        <v>29</v>
      </c>
      <c r="D7" s="10">
        <v>10</v>
      </c>
      <c r="E7" s="20">
        <f>G5+1</f>
        <v>42792</v>
      </c>
      <c r="F7" s="12" t="s">
        <v>17</v>
      </c>
      <c r="G7" s="25">
        <f t="shared" ref="G7:G13" si="2">E7+D7-1</f>
        <v>42801</v>
      </c>
      <c r="H7" s="9" t="s">
        <v>30</v>
      </c>
      <c r="I7" s="12" t="s">
        <v>36</v>
      </c>
      <c r="J7" s="13">
        <v>10</v>
      </c>
      <c r="K7" s="21">
        <f>E7</f>
        <v>42792</v>
      </c>
      <c r="L7" s="9" t="s">
        <v>17</v>
      </c>
      <c r="M7" s="24">
        <f t="shared" si="1"/>
        <v>42801</v>
      </c>
    </row>
    <row r="8" spans="2:13" ht="28.5" x14ac:dyDescent="0.2">
      <c r="B8" s="10" t="s">
        <v>3</v>
      </c>
      <c r="C8" s="40"/>
      <c r="D8" s="10">
        <v>49</v>
      </c>
      <c r="E8" s="11">
        <f>E7+11-1</f>
        <v>42802</v>
      </c>
      <c r="F8" s="12" t="s">
        <v>17</v>
      </c>
      <c r="G8" s="25">
        <f t="shared" si="2"/>
        <v>42850</v>
      </c>
      <c r="H8" s="9" t="s">
        <v>40</v>
      </c>
      <c r="I8" s="12" t="s">
        <v>37</v>
      </c>
      <c r="J8" s="13">
        <v>49</v>
      </c>
      <c r="K8" s="21">
        <f>E8</f>
        <v>42802</v>
      </c>
      <c r="L8" s="9" t="s">
        <v>17</v>
      </c>
      <c r="M8" s="24">
        <f t="shared" si="1"/>
        <v>42850</v>
      </c>
    </row>
    <row r="9" spans="2:13" ht="57" x14ac:dyDescent="0.2">
      <c r="B9" s="10" t="s">
        <v>4</v>
      </c>
      <c r="C9" s="40"/>
      <c r="D9" s="13">
        <v>19</v>
      </c>
      <c r="E9" s="21">
        <f>G8+1</f>
        <v>42851</v>
      </c>
      <c r="F9" s="9" t="s">
        <v>17</v>
      </c>
      <c r="G9" s="24">
        <f t="shared" si="2"/>
        <v>42869</v>
      </c>
      <c r="H9" s="9" t="s">
        <v>52</v>
      </c>
      <c r="I9" s="12" t="s">
        <v>38</v>
      </c>
      <c r="J9" s="13">
        <v>19</v>
      </c>
      <c r="K9" s="21">
        <f>E7+60-1</f>
        <v>42851</v>
      </c>
      <c r="L9" s="9" t="s">
        <v>17</v>
      </c>
      <c r="M9" s="24">
        <f t="shared" si="1"/>
        <v>42869</v>
      </c>
    </row>
    <row r="10" spans="2:13" ht="35.25" customHeight="1" x14ac:dyDescent="0.2">
      <c r="B10" s="10" t="s">
        <v>5</v>
      </c>
      <c r="C10" s="40"/>
      <c r="D10" s="10">
        <v>15</v>
      </c>
      <c r="E10" s="11">
        <f>G9+1</f>
        <v>42870</v>
      </c>
      <c r="F10" s="12" t="s">
        <v>17</v>
      </c>
      <c r="G10" s="25">
        <f t="shared" si="2"/>
        <v>42884</v>
      </c>
      <c r="H10" s="43" t="s">
        <v>53</v>
      </c>
      <c r="I10" s="43" t="s">
        <v>39</v>
      </c>
      <c r="J10" s="16">
        <f>M10-K10</f>
        <v>49</v>
      </c>
      <c r="K10" s="18">
        <f>M9+1</f>
        <v>42870</v>
      </c>
      <c r="L10" s="9" t="s">
        <v>17</v>
      </c>
      <c r="M10" s="7">
        <f>K11-1</f>
        <v>42919</v>
      </c>
    </row>
    <row r="11" spans="2:13" ht="35.25" customHeight="1" x14ac:dyDescent="0.2">
      <c r="B11" s="10" t="s">
        <v>6</v>
      </c>
      <c r="C11" s="40"/>
      <c r="D11" s="10">
        <v>43</v>
      </c>
      <c r="E11" s="11">
        <f>E7+94-1</f>
        <v>42885</v>
      </c>
      <c r="F11" s="12" t="s">
        <v>17</v>
      </c>
      <c r="G11" s="25">
        <f t="shared" si="2"/>
        <v>42927</v>
      </c>
      <c r="H11" s="43"/>
      <c r="I11" s="43"/>
      <c r="J11" s="13">
        <v>8</v>
      </c>
      <c r="K11" s="8">
        <f>E7+129-1</f>
        <v>42920</v>
      </c>
      <c r="L11" s="9" t="s">
        <v>17</v>
      </c>
      <c r="M11" s="24">
        <f>K11+J11-1</f>
        <v>42927</v>
      </c>
    </row>
    <row r="12" spans="2:13" ht="35.25" customHeight="1" x14ac:dyDescent="0.2">
      <c r="B12" s="36" t="s">
        <v>7</v>
      </c>
      <c r="C12" s="40"/>
      <c r="D12" s="30">
        <v>16</v>
      </c>
      <c r="E12" s="34">
        <f>G11+1</f>
        <v>42928</v>
      </c>
      <c r="F12" s="32" t="s">
        <v>17</v>
      </c>
      <c r="G12" s="31">
        <f>E12+D12-1</f>
        <v>42943</v>
      </c>
      <c r="H12" s="33" t="s">
        <v>40</v>
      </c>
      <c r="I12" s="32" t="s">
        <v>37</v>
      </c>
      <c r="J12" s="30">
        <v>16</v>
      </c>
      <c r="K12" s="34">
        <f>M11+1</f>
        <v>42928</v>
      </c>
      <c r="L12" s="32" t="s">
        <v>17</v>
      </c>
      <c r="M12" s="31">
        <f>K12+J12-1</f>
        <v>42943</v>
      </c>
    </row>
    <row r="13" spans="2:13" ht="71.25" x14ac:dyDescent="0.2">
      <c r="B13" s="37"/>
      <c r="C13" s="40"/>
      <c r="D13" s="10">
        <v>15</v>
      </c>
      <c r="E13" s="20">
        <f>E7+153-1</f>
        <v>42944</v>
      </c>
      <c r="F13" s="12" t="s">
        <v>17</v>
      </c>
      <c r="G13" s="25">
        <f t="shared" si="2"/>
        <v>42958</v>
      </c>
      <c r="H13" s="9" t="s">
        <v>54</v>
      </c>
      <c r="I13" s="12" t="s">
        <v>38</v>
      </c>
      <c r="J13" s="13">
        <v>15</v>
      </c>
      <c r="K13" s="8">
        <f>E13</f>
        <v>42944</v>
      </c>
      <c r="L13" s="9" t="s">
        <v>17</v>
      </c>
      <c r="M13" s="24">
        <f>K13+J13-1</f>
        <v>42958</v>
      </c>
    </row>
    <row r="14" spans="2:13" ht="28.5" x14ac:dyDescent="0.2">
      <c r="B14" s="37"/>
      <c r="C14" s="40"/>
      <c r="D14" s="10">
        <v>27</v>
      </c>
      <c r="E14" s="20">
        <f>E7+160-1</f>
        <v>42951</v>
      </c>
      <c r="F14" s="12" t="s">
        <v>17</v>
      </c>
      <c r="G14" s="25">
        <f t="shared" ref="G14:G17" si="3">E14+D14-1</f>
        <v>42977</v>
      </c>
      <c r="H14" s="9" t="s">
        <v>41</v>
      </c>
      <c r="I14" s="12" t="s">
        <v>37</v>
      </c>
      <c r="J14" s="16">
        <f>M14-K14</f>
        <v>18</v>
      </c>
      <c r="K14" s="18">
        <f>M13+1</f>
        <v>42959</v>
      </c>
      <c r="L14" s="9" t="s">
        <v>17</v>
      </c>
      <c r="M14" s="7">
        <f>K15-1</f>
        <v>42977</v>
      </c>
    </row>
    <row r="15" spans="2:13" ht="42.75" x14ac:dyDescent="0.2">
      <c r="B15" s="37"/>
      <c r="C15" s="40"/>
      <c r="D15" s="10">
        <v>10</v>
      </c>
      <c r="E15" s="20">
        <f>E7+187-1</f>
        <v>42978</v>
      </c>
      <c r="F15" s="12" t="s">
        <v>17</v>
      </c>
      <c r="G15" s="25">
        <f t="shared" si="3"/>
        <v>42987</v>
      </c>
      <c r="H15" s="9" t="s">
        <v>42</v>
      </c>
      <c r="I15" s="12" t="s">
        <v>36</v>
      </c>
      <c r="J15" s="13">
        <v>10</v>
      </c>
      <c r="K15" s="15">
        <f>E15</f>
        <v>42978</v>
      </c>
      <c r="L15" s="9" t="s">
        <v>17</v>
      </c>
      <c r="M15" s="24">
        <f>K15+J15-1</f>
        <v>42987</v>
      </c>
    </row>
    <row r="16" spans="2:13" ht="28.5" x14ac:dyDescent="0.2">
      <c r="B16" s="37"/>
      <c r="C16" s="40"/>
      <c r="D16" s="10">
        <v>42</v>
      </c>
      <c r="E16" s="20">
        <f>E7+197-1</f>
        <v>42988</v>
      </c>
      <c r="F16" s="12" t="s">
        <v>17</v>
      </c>
      <c r="G16" s="25">
        <f t="shared" si="3"/>
        <v>43029</v>
      </c>
      <c r="H16" s="22" t="s">
        <v>40</v>
      </c>
      <c r="I16" s="26" t="s">
        <v>37</v>
      </c>
      <c r="J16" s="23">
        <v>42</v>
      </c>
      <c r="K16" s="27">
        <f>M15+1</f>
        <v>42988</v>
      </c>
      <c r="L16" s="22" t="s">
        <v>17</v>
      </c>
      <c r="M16" s="24">
        <f>K16+J16-1</f>
        <v>43029</v>
      </c>
    </row>
    <row r="17" spans="2:13" ht="28.5" x14ac:dyDescent="0.2">
      <c r="B17" s="38"/>
      <c r="C17" s="40"/>
      <c r="D17" s="10">
        <v>2</v>
      </c>
      <c r="E17" s="20">
        <f>E7+239-1</f>
        <v>43030</v>
      </c>
      <c r="F17" s="12" t="s">
        <v>17</v>
      </c>
      <c r="G17" s="25">
        <f t="shared" si="3"/>
        <v>43031</v>
      </c>
      <c r="H17" s="9" t="s">
        <v>20</v>
      </c>
      <c r="I17" s="12" t="s">
        <v>36</v>
      </c>
      <c r="J17" s="13">
        <v>2</v>
      </c>
      <c r="K17" s="15">
        <f>E17</f>
        <v>43030</v>
      </c>
      <c r="L17" s="9" t="s">
        <v>17</v>
      </c>
      <c r="M17" s="24">
        <f>K17+J17-1</f>
        <v>43031</v>
      </c>
    </row>
    <row r="18" spans="2:13" ht="57" x14ac:dyDescent="0.2">
      <c r="B18" s="42" t="s">
        <v>8</v>
      </c>
      <c r="C18" s="40"/>
      <c r="D18" s="10">
        <v>40</v>
      </c>
      <c r="E18" s="20">
        <f>$G$17+1</f>
        <v>43032</v>
      </c>
      <c r="F18" s="12" t="s">
        <v>17</v>
      </c>
      <c r="G18" s="25">
        <f t="shared" ref="G18:G20" si="4">E18+D18-1</f>
        <v>43071</v>
      </c>
      <c r="H18" s="9" t="s">
        <v>55</v>
      </c>
      <c r="I18" s="12" t="s">
        <v>38</v>
      </c>
      <c r="J18" s="13">
        <v>40</v>
      </c>
      <c r="K18" s="21">
        <f>E18</f>
        <v>43032</v>
      </c>
      <c r="L18" s="9" t="s">
        <v>17</v>
      </c>
      <c r="M18" s="24">
        <f>K18+J18-1</f>
        <v>43071</v>
      </c>
    </row>
    <row r="19" spans="2:13" ht="57" x14ac:dyDescent="0.2">
      <c r="B19" s="42"/>
      <c r="C19" s="40"/>
      <c r="D19" s="10">
        <v>42</v>
      </c>
      <c r="E19" s="20">
        <f>G18+1</f>
        <v>43072</v>
      </c>
      <c r="F19" s="12" t="s">
        <v>17</v>
      </c>
      <c r="G19" s="25">
        <f t="shared" si="4"/>
        <v>43113</v>
      </c>
      <c r="H19" s="9" t="s">
        <v>43</v>
      </c>
      <c r="I19" s="12" t="s">
        <v>37</v>
      </c>
      <c r="J19" s="13">
        <v>42</v>
      </c>
      <c r="K19" s="8">
        <f>E19</f>
        <v>43072</v>
      </c>
      <c r="L19" s="9" t="s">
        <v>17</v>
      </c>
      <c r="M19" s="24">
        <f>G19</f>
        <v>43113</v>
      </c>
    </row>
    <row r="20" spans="2:13" ht="57" x14ac:dyDescent="0.2">
      <c r="B20" s="42"/>
      <c r="C20" s="41"/>
      <c r="D20" s="10">
        <v>34</v>
      </c>
      <c r="E20" s="20">
        <f>G19+1</f>
        <v>43114</v>
      </c>
      <c r="F20" s="12" t="s">
        <v>17</v>
      </c>
      <c r="G20" s="25">
        <f t="shared" si="4"/>
        <v>43147</v>
      </c>
      <c r="H20" s="9" t="s">
        <v>56</v>
      </c>
      <c r="I20" s="12" t="s">
        <v>38</v>
      </c>
      <c r="J20" s="13">
        <v>34</v>
      </c>
      <c r="K20" s="21">
        <f>M19+1</f>
        <v>43114</v>
      </c>
      <c r="L20" s="9" t="s">
        <v>17</v>
      </c>
      <c r="M20" s="24">
        <f t="shared" ref="M20:M26" si="5">K20+J20-1</f>
        <v>43147</v>
      </c>
    </row>
    <row r="21" spans="2:13" ht="42.75" x14ac:dyDescent="0.2">
      <c r="B21" s="10" t="s">
        <v>9</v>
      </c>
      <c r="C21" s="39" t="s">
        <v>44</v>
      </c>
      <c r="D21" s="10">
        <v>10</v>
      </c>
      <c r="E21" s="11">
        <v>43148</v>
      </c>
      <c r="F21" s="12" t="s">
        <v>17</v>
      </c>
      <c r="G21" s="25">
        <f t="shared" ref="G21:G22" si="6">E21+D21-1</f>
        <v>43157</v>
      </c>
      <c r="H21" s="9" t="s">
        <v>46</v>
      </c>
      <c r="I21" s="9" t="s">
        <v>60</v>
      </c>
      <c r="J21" s="13">
        <v>10</v>
      </c>
      <c r="K21" s="8">
        <f>E21</f>
        <v>43148</v>
      </c>
      <c r="L21" s="9" t="s">
        <v>17</v>
      </c>
      <c r="M21" s="24">
        <f t="shared" si="5"/>
        <v>43157</v>
      </c>
    </row>
    <row r="22" spans="2:13" ht="42.75" x14ac:dyDescent="0.2">
      <c r="B22" s="10" t="s">
        <v>10</v>
      </c>
      <c r="C22" s="40"/>
      <c r="D22" s="10">
        <v>20</v>
      </c>
      <c r="E22" s="11">
        <f>G21+1</f>
        <v>43158</v>
      </c>
      <c r="F22" s="12" t="s">
        <v>17</v>
      </c>
      <c r="G22" s="25">
        <f t="shared" si="6"/>
        <v>43177</v>
      </c>
      <c r="H22" s="9" t="s">
        <v>50</v>
      </c>
      <c r="I22" s="9" t="s">
        <v>61</v>
      </c>
      <c r="J22" s="13">
        <v>20</v>
      </c>
      <c r="K22" s="8">
        <f>M21+1</f>
        <v>43158</v>
      </c>
      <c r="L22" s="9" t="s">
        <v>17</v>
      </c>
      <c r="M22" s="24">
        <f t="shared" si="5"/>
        <v>43177</v>
      </c>
    </row>
    <row r="23" spans="2:13" ht="57" x14ac:dyDescent="0.2">
      <c r="B23" s="42" t="s">
        <v>11</v>
      </c>
      <c r="C23" s="40"/>
      <c r="D23" s="10">
        <v>10</v>
      </c>
      <c r="E23" s="20">
        <f>G22+1</f>
        <v>43178</v>
      </c>
      <c r="F23" s="12" t="s">
        <v>17</v>
      </c>
      <c r="G23" s="25">
        <f>E23+D23-1</f>
        <v>43187</v>
      </c>
      <c r="H23" s="9" t="s">
        <v>57</v>
      </c>
      <c r="I23" s="12" t="s">
        <v>47</v>
      </c>
      <c r="J23" s="13">
        <v>10</v>
      </c>
      <c r="K23" s="21">
        <f>M22+1</f>
        <v>43178</v>
      </c>
      <c r="L23" s="9" t="s">
        <v>17</v>
      </c>
      <c r="M23" s="24">
        <f t="shared" si="5"/>
        <v>43187</v>
      </c>
    </row>
    <row r="24" spans="2:13" ht="57" x14ac:dyDescent="0.2">
      <c r="B24" s="42"/>
      <c r="C24" s="40"/>
      <c r="D24" s="10">
        <v>25</v>
      </c>
      <c r="E24" s="20">
        <f>G23+1</f>
        <v>43188</v>
      </c>
      <c r="F24" s="12" t="s">
        <v>17</v>
      </c>
      <c r="G24" s="25">
        <f>E24+D24-1</f>
        <v>43212</v>
      </c>
      <c r="H24" s="9" t="s">
        <v>58</v>
      </c>
      <c r="I24" s="12" t="s">
        <v>47</v>
      </c>
      <c r="J24" s="10">
        <v>25</v>
      </c>
      <c r="K24" s="20">
        <f>M23+1</f>
        <v>43188</v>
      </c>
      <c r="L24" s="12" t="s">
        <v>17</v>
      </c>
      <c r="M24" s="25">
        <f t="shared" si="5"/>
        <v>43212</v>
      </c>
    </row>
    <row r="25" spans="2:13" ht="57" x14ac:dyDescent="0.2">
      <c r="B25" s="10" t="s">
        <v>12</v>
      </c>
      <c r="C25" s="40"/>
      <c r="D25" s="10">
        <v>20</v>
      </c>
      <c r="E25" s="11">
        <f>G24+1</f>
        <v>43213</v>
      </c>
      <c r="F25" s="12" t="s">
        <v>17</v>
      </c>
      <c r="G25" s="25">
        <f>E25+D25-1</f>
        <v>43232</v>
      </c>
      <c r="H25" s="9" t="s">
        <v>59</v>
      </c>
      <c r="I25" s="26" t="s">
        <v>47</v>
      </c>
      <c r="J25" s="13">
        <v>20</v>
      </c>
      <c r="K25" s="11">
        <f>M24+1</f>
        <v>43213</v>
      </c>
      <c r="L25" s="12" t="s">
        <v>17</v>
      </c>
      <c r="M25" s="25">
        <f t="shared" si="5"/>
        <v>43232</v>
      </c>
    </row>
    <row r="26" spans="2:13" ht="24.75" customHeight="1" x14ac:dyDescent="0.2">
      <c r="B26" s="10" t="s">
        <v>13</v>
      </c>
      <c r="C26" s="40"/>
      <c r="D26" s="42">
        <v>85</v>
      </c>
      <c r="E26" s="47">
        <f>G25+1</f>
        <v>43233</v>
      </c>
      <c r="F26" s="48" t="s">
        <v>17</v>
      </c>
      <c r="G26" s="46">
        <f>E26+D26-1</f>
        <v>43317</v>
      </c>
      <c r="H26" s="43" t="s">
        <v>45</v>
      </c>
      <c r="I26" s="43" t="s">
        <v>64</v>
      </c>
      <c r="J26" s="42">
        <v>85</v>
      </c>
      <c r="K26" s="47">
        <f>M25+1</f>
        <v>43233</v>
      </c>
      <c r="L26" s="48" t="s">
        <v>17</v>
      </c>
      <c r="M26" s="46">
        <f t="shared" si="5"/>
        <v>43317</v>
      </c>
    </row>
    <row r="27" spans="2:13" ht="24.75" customHeight="1" x14ac:dyDescent="0.2">
      <c r="B27" s="42" t="s">
        <v>14</v>
      </c>
      <c r="C27" s="40"/>
      <c r="D27" s="42"/>
      <c r="E27" s="47"/>
      <c r="F27" s="48"/>
      <c r="G27" s="46"/>
      <c r="H27" s="43"/>
      <c r="I27" s="43"/>
      <c r="J27" s="42"/>
      <c r="K27" s="47"/>
      <c r="L27" s="48"/>
      <c r="M27" s="46"/>
    </row>
    <row r="28" spans="2:13" ht="42.75" x14ac:dyDescent="0.2">
      <c r="B28" s="42"/>
      <c r="C28" s="41"/>
      <c r="D28" s="10">
        <v>10</v>
      </c>
      <c r="E28" s="20">
        <f>G26+1</f>
        <v>43318</v>
      </c>
      <c r="F28" s="12" t="s">
        <v>17</v>
      </c>
      <c r="G28" s="25">
        <f>E28+D28-1</f>
        <v>43327</v>
      </c>
      <c r="H28" s="9" t="s">
        <v>48</v>
      </c>
      <c r="I28" s="9" t="s">
        <v>51</v>
      </c>
      <c r="J28" s="13">
        <v>10</v>
      </c>
      <c r="K28" s="21">
        <v>43318</v>
      </c>
      <c r="L28" s="9" t="s">
        <v>17</v>
      </c>
      <c r="M28" s="24">
        <f>K28+J28-1</f>
        <v>43327</v>
      </c>
    </row>
    <row r="29" spans="2:13" x14ac:dyDescent="0.2">
      <c r="B29" s="42" t="s">
        <v>15</v>
      </c>
      <c r="C29" s="48" t="s">
        <v>49</v>
      </c>
      <c r="D29" s="42">
        <v>30</v>
      </c>
      <c r="E29" s="47">
        <f>G28+1</f>
        <v>43328</v>
      </c>
      <c r="F29" s="48" t="s">
        <v>17</v>
      </c>
      <c r="G29" s="46">
        <f>E29+D29-1</f>
        <v>43357</v>
      </c>
      <c r="H29" s="54" t="s">
        <v>17</v>
      </c>
      <c r="I29" s="50" t="s">
        <v>62</v>
      </c>
      <c r="J29" s="49">
        <v>30</v>
      </c>
      <c r="K29" s="52">
        <f>M28+1</f>
        <v>43328</v>
      </c>
      <c r="L29" s="43" t="s">
        <v>17</v>
      </c>
      <c r="M29" s="53">
        <f>K29+J29-1</f>
        <v>43357</v>
      </c>
    </row>
    <row r="30" spans="2:13" x14ac:dyDescent="0.2">
      <c r="B30" s="42"/>
      <c r="C30" s="48"/>
      <c r="D30" s="42"/>
      <c r="E30" s="47"/>
      <c r="F30" s="48"/>
      <c r="G30" s="46"/>
      <c r="H30" s="55"/>
      <c r="I30" s="51"/>
      <c r="J30" s="49"/>
      <c r="K30" s="52"/>
      <c r="L30" s="43"/>
      <c r="M30" s="53"/>
    </row>
    <row r="31" spans="2:13" x14ac:dyDescent="0.2">
      <c r="B31" s="1"/>
      <c r="H31" s="5"/>
      <c r="I31" s="5"/>
      <c r="J31" s="28"/>
    </row>
    <row r="32" spans="2:13" x14ac:dyDescent="0.2">
      <c r="B32" s="1" t="s">
        <v>21</v>
      </c>
      <c r="G32" s="35"/>
      <c r="H32"/>
      <c r="I32"/>
      <c r="J32" s="29"/>
    </row>
    <row r="33" spans="2:10" x14ac:dyDescent="0.2">
      <c r="B33" s="1" t="s">
        <v>22</v>
      </c>
      <c r="G33" s="35"/>
      <c r="H33"/>
      <c r="I33"/>
      <c r="J33" s="29"/>
    </row>
    <row r="34" spans="2:10" x14ac:dyDescent="0.2">
      <c r="B34" s="1"/>
      <c r="G34" s="35"/>
      <c r="H34"/>
      <c r="I34"/>
      <c r="J34" s="29"/>
    </row>
    <row r="35" spans="2:10" x14ac:dyDescent="0.2">
      <c r="B35" s="1"/>
      <c r="G35" s="35"/>
      <c r="H35"/>
      <c r="I35"/>
      <c r="J35" s="29"/>
    </row>
    <row r="36" spans="2:10" x14ac:dyDescent="0.2">
      <c r="G36" s="35"/>
      <c r="H36"/>
      <c r="I36"/>
      <c r="J36" s="29"/>
    </row>
    <row r="37" spans="2:10" x14ac:dyDescent="0.2">
      <c r="G37" s="35"/>
      <c r="H37"/>
      <c r="I37"/>
      <c r="J37" s="29"/>
    </row>
    <row r="38" spans="2:10" x14ac:dyDescent="0.2">
      <c r="G38" s="35"/>
      <c r="H38"/>
      <c r="I38"/>
      <c r="J38" s="29"/>
    </row>
    <row r="39" spans="2:10" x14ac:dyDescent="0.2">
      <c r="G39" s="35"/>
      <c r="H39"/>
      <c r="I39"/>
      <c r="J39" s="29"/>
    </row>
  </sheetData>
  <mergeCells count="41">
    <mergeCell ref="C2:C3"/>
    <mergeCell ref="B2:B6"/>
    <mergeCell ref="D2:D3"/>
    <mergeCell ref="C29:C30"/>
    <mergeCell ref="B27:B28"/>
    <mergeCell ref="B29:B30"/>
    <mergeCell ref="B18:B20"/>
    <mergeCell ref="B23:B24"/>
    <mergeCell ref="L29:L30"/>
    <mergeCell ref="K29:K30"/>
    <mergeCell ref="M29:M30"/>
    <mergeCell ref="H2:M2"/>
    <mergeCell ref="E2:G2"/>
    <mergeCell ref="H29:H30"/>
    <mergeCell ref="J29:J30"/>
    <mergeCell ref="D29:D30"/>
    <mergeCell ref="E29:E30"/>
    <mergeCell ref="F29:F30"/>
    <mergeCell ref="G29:G30"/>
    <mergeCell ref="I29:I30"/>
    <mergeCell ref="I26:I27"/>
    <mergeCell ref="J26:J27"/>
    <mergeCell ref="K26:K27"/>
    <mergeCell ref="L26:L27"/>
    <mergeCell ref="M26:M27"/>
    <mergeCell ref="B12:B17"/>
    <mergeCell ref="C7:C20"/>
    <mergeCell ref="C21:C28"/>
    <mergeCell ref="C1:M1"/>
    <mergeCell ref="H10:H11"/>
    <mergeCell ref="I10:I11"/>
    <mergeCell ref="C5:C6"/>
    <mergeCell ref="D5:D6"/>
    <mergeCell ref="E5:E6"/>
    <mergeCell ref="F5:F6"/>
    <mergeCell ref="G5:G6"/>
    <mergeCell ref="D26:D27"/>
    <mergeCell ref="E26:E27"/>
    <mergeCell ref="F26:F27"/>
    <mergeCell ref="G26:G27"/>
    <mergeCell ref="H26:H27"/>
  </mergeCells>
  <pageMargins left="0.78740157499999996" right="0.78740157499999996" top="0.984251969" bottom="0.984251969" header="0.4921259845" footer="0.4921259845"/>
  <pageSetup paperSize="8" scale="69" orientation="portrait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List16</vt:lpstr>
    </vt:vector>
  </TitlesOfParts>
  <Company>SUDOP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SUDOP PRAHA a.s.</cp:lastModifiedBy>
  <cp:lastPrinted>2016-01-26T05:53:56Z</cp:lastPrinted>
  <dcterms:created xsi:type="dcterms:W3CDTF">1999-02-05T07:49:08Z</dcterms:created>
  <dcterms:modified xsi:type="dcterms:W3CDTF">2016-01-26T05:57:28Z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d:\pw_data\ivan.grisa\</vt:lpwstr>
  </property>
</Properties>
</file>