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9320" windowHeight="19755"/>
  </bookViews>
  <sheets>
    <sheet name="List16" sheetId="14" r:id="rId1"/>
  </sheets>
  <calcPr calcId="145621"/>
</workbook>
</file>

<file path=xl/calcChain.xml><?xml version="1.0" encoding="utf-8"?>
<calcChain xmlns="http://schemas.openxmlformats.org/spreadsheetml/2006/main">
  <c r="X61" i="14" l="1"/>
  <c r="O26" i="14"/>
  <c r="N26" i="14"/>
  <c r="V26" i="14"/>
  <c r="Z26" i="14"/>
  <c r="S4" i="14"/>
  <c r="W4" i="14" s="1"/>
  <c r="AA4" i="14" s="1"/>
  <c r="AA15" i="14"/>
  <c r="N4" i="14" l="1"/>
  <c r="R4" i="14" s="1"/>
  <c r="P4" i="14"/>
  <c r="T4" i="14" s="1"/>
  <c r="X4" i="14" l="1"/>
  <c r="AB4" i="14"/>
  <c r="Z4" i="14"/>
  <c r="V4" i="14"/>
  <c r="M4" i="14"/>
  <c r="AC101" i="14" l="1"/>
  <c r="AI94" i="14"/>
  <c r="AH94" i="14"/>
  <c r="AG94" i="14"/>
  <c r="AD100" i="14"/>
  <c r="AC100" i="14"/>
  <c r="AI93" i="14"/>
  <c r="AH93" i="14"/>
  <c r="AE93" i="14"/>
  <c r="AF99" i="14"/>
  <c r="AH91" i="14"/>
  <c r="AG99" i="14"/>
  <c r="AG97" i="14"/>
  <c r="H5" i="14" l="1"/>
  <c r="AG100" i="14" l="1"/>
  <c r="AG98" i="14"/>
  <c r="R26" i="14" l="1"/>
  <c r="P6" i="14"/>
  <c r="F52" i="14" l="1"/>
  <c r="F53" i="14" s="1"/>
  <c r="H53" i="14" s="1"/>
  <c r="P49" i="14"/>
  <c r="H51" i="14"/>
  <c r="N16" i="14"/>
  <c r="P16" i="14" s="1"/>
  <c r="F19" i="14"/>
  <c r="H19" i="14" s="1"/>
  <c r="T16" i="14" s="1"/>
  <c r="X15" i="14" s="1"/>
  <c r="AB15" i="14" s="1"/>
  <c r="G19" i="14"/>
  <c r="P15" i="14"/>
  <c r="H16" i="14"/>
  <c r="G16" i="14"/>
  <c r="S15" i="14"/>
  <c r="S14" i="14"/>
  <c r="S5" i="14"/>
  <c r="W5" i="14" s="1"/>
  <c r="AA5" i="14" s="1"/>
  <c r="R5" i="14"/>
  <c r="Z5" i="14" l="1"/>
  <c r="V5" i="14"/>
  <c r="AB26" i="14"/>
  <c r="X26" i="14"/>
  <c r="H52" i="14"/>
  <c r="N51" i="14"/>
  <c r="P51" i="14" s="1"/>
  <c r="N54" i="14" s="1"/>
  <c r="P5" i="14" l="1"/>
  <c r="F6" i="14"/>
  <c r="H6" i="14" s="1"/>
  <c r="F7" i="14" s="1"/>
  <c r="H4" i="14"/>
  <c r="H26" i="14"/>
  <c r="F27" i="14" l="1"/>
  <c r="P26" i="14"/>
  <c r="F9" i="14"/>
  <c r="Z7" i="14"/>
  <c r="AB6" i="14" s="1"/>
  <c r="T5" i="14"/>
  <c r="N6" i="14"/>
  <c r="M6" i="14" s="1"/>
  <c r="F43" i="14"/>
  <c r="N36" i="14"/>
  <c r="P35" i="14" s="1"/>
  <c r="F42" i="14"/>
  <c r="H42" i="14" s="1"/>
  <c r="N32" i="14"/>
  <c r="F41" i="14"/>
  <c r="H41" i="14" s="1"/>
  <c r="F39" i="14"/>
  <c r="H39" i="14" s="1"/>
  <c r="F37" i="14"/>
  <c r="F40" i="14"/>
  <c r="F36" i="14"/>
  <c r="F30" i="14"/>
  <c r="N30" i="14" s="1"/>
  <c r="H15" i="14"/>
  <c r="T15" i="14" s="1"/>
  <c r="R16" i="14" s="1"/>
  <c r="R15" i="14"/>
  <c r="H27" i="14"/>
  <c r="N27" i="14"/>
  <c r="P27" i="14" s="1"/>
  <c r="H7" i="14"/>
  <c r="F11" i="14" l="1"/>
  <c r="H11" i="14" s="1"/>
  <c r="AB7" i="14"/>
  <c r="Z9" i="14" s="1"/>
  <c r="X6" i="14"/>
  <c r="AB9" i="14" s="1"/>
  <c r="V15" i="14"/>
  <c r="Z15" i="14" s="1"/>
  <c r="P30" i="14"/>
  <c r="R6" i="14"/>
  <c r="AB5" i="14"/>
  <c r="Z6" i="14" s="1"/>
  <c r="X5" i="14"/>
  <c r="V6" i="14" s="1"/>
  <c r="N43" i="14"/>
  <c r="P43" i="14" s="1"/>
  <c r="H43" i="14"/>
  <c r="N40" i="14"/>
  <c r="P39" i="14" s="1"/>
  <c r="H40" i="14"/>
  <c r="F44" i="14" s="1"/>
  <c r="H44" i="14" s="1"/>
  <c r="F56" i="14" s="1"/>
  <c r="H30" i="14"/>
  <c r="F31" i="14"/>
  <c r="H9" i="14"/>
  <c r="T6" i="14" s="1"/>
  <c r="F10" i="14"/>
  <c r="H10" i="14" s="1"/>
  <c r="F45" i="14" l="1"/>
  <c r="H45" i="14" s="1"/>
  <c r="F46" i="14"/>
  <c r="H46" i="14" s="1"/>
  <c r="F14" i="14"/>
  <c r="H31" i="14"/>
  <c r="F35" i="14" s="1"/>
  <c r="N45" i="14" l="1"/>
  <c r="F48" i="14" s="1"/>
  <c r="H48" i="14" s="1"/>
  <c r="F49" i="14" s="1"/>
  <c r="R14" i="14"/>
  <c r="V14" i="14" s="1"/>
  <c r="H14" i="14"/>
  <c r="T14" i="14" s="1"/>
  <c r="X14" i="14" s="1"/>
  <c r="H35" i="14"/>
  <c r="H36" i="14" s="1"/>
  <c r="N37" i="14" s="1"/>
  <c r="P37" i="14" s="1"/>
  <c r="P32" i="14"/>
  <c r="P45" i="14" l="1"/>
  <c r="H49" i="14"/>
  <c r="N49" i="14"/>
  <c r="P36" i="14"/>
  <c r="N35" i="14"/>
  <c r="M35" i="14" s="1"/>
  <c r="P40" i="14"/>
  <c r="N41" i="14" s="1"/>
  <c r="P41" i="14" s="1"/>
  <c r="N38" i="14"/>
  <c r="P38" i="14" s="1"/>
  <c r="N39" i="14" s="1"/>
  <c r="M39" i="14" s="1"/>
  <c r="H37" i="14"/>
  <c r="AG101" i="14" l="1"/>
  <c r="AF94" i="14"/>
  <c r="M49" i="14"/>
  <c r="H56" i="14"/>
  <c r="T26" i="14" l="1"/>
  <c r="R61" i="14"/>
  <c r="V61" i="14" s="1"/>
  <c r="F61" i="14"/>
  <c r="H61" i="14" s="1"/>
  <c r="F62" i="14" s="1"/>
  <c r="H86" i="14"/>
  <c r="H62" i="14" l="1"/>
  <c r="F64" i="14"/>
  <c r="N61" i="14"/>
  <c r="P61" i="14" s="1"/>
  <c r="N62" i="14" s="1"/>
  <c r="P62" i="14" s="1"/>
  <c r="H64" i="14"/>
  <c r="F68" i="14" s="1"/>
  <c r="H68" i="14" s="1"/>
  <c r="F71" i="14" s="1"/>
  <c r="H71" i="14" s="1"/>
  <c r="F72" i="14" s="1"/>
  <c r="H72" i="14" s="1"/>
  <c r="N64" i="14" l="1"/>
  <c r="P64" i="14" s="1"/>
  <c r="N66" i="14" s="1"/>
  <c r="P66" i="14" s="1"/>
  <c r="N68" i="14" s="1"/>
  <c r="P54" i="14"/>
  <c r="M54" i="14" s="1"/>
  <c r="F79" i="14"/>
  <c r="P77" i="14"/>
  <c r="P68" i="14"/>
  <c r="N69" i="14"/>
  <c r="H79" i="14" l="1"/>
  <c r="F82" i="14"/>
  <c r="H82" i="14" s="1"/>
  <c r="F83" i="14" s="1"/>
  <c r="H83" i="14" s="1"/>
  <c r="N79" i="14"/>
  <c r="N77" i="14"/>
  <c r="P72" i="14" s="1"/>
  <c r="P69" i="14"/>
  <c r="N72" i="14" s="1"/>
  <c r="M72" i="14" l="1"/>
  <c r="H85" i="14"/>
  <c r="T83" i="14"/>
  <c r="R83" i="14" s="1"/>
  <c r="T61" i="14" s="1"/>
  <c r="P79" i="14"/>
  <c r="X76" i="14" l="1"/>
  <c r="AB83" i="14"/>
  <c r="Z83" i="14" s="1"/>
  <c r="N83" i="14"/>
  <c r="V83" i="14" l="1"/>
  <c r="P83" i="14"/>
  <c r="X83" i="14" s="1"/>
</calcChain>
</file>

<file path=xl/sharedStrings.xml><?xml version="1.0" encoding="utf-8"?>
<sst xmlns="http://schemas.openxmlformats.org/spreadsheetml/2006/main" count="462" uniqueCount="206">
  <si>
    <t>etapa</t>
  </si>
  <si>
    <t>termín</t>
  </si>
  <si>
    <t xml:space="preserve"> 1/0</t>
  </si>
  <si>
    <t xml:space="preserve"> 1/1</t>
  </si>
  <si>
    <t xml:space="preserve"> 1/2</t>
  </si>
  <si>
    <t xml:space="preserve"> 1/3</t>
  </si>
  <si>
    <t xml:space="preserve"> 1/4</t>
  </si>
  <si>
    <t xml:space="preserve"> 1/5</t>
  </si>
  <si>
    <t xml:space="preserve"> 1/6</t>
  </si>
  <si>
    <t xml:space="preserve"> 1/7</t>
  </si>
  <si>
    <t xml:space="preserve"> 2/1</t>
  </si>
  <si>
    <t xml:space="preserve"> 2/2</t>
  </si>
  <si>
    <t xml:space="preserve"> 2/3</t>
  </si>
  <si>
    <t xml:space="preserve"> 2/4</t>
  </si>
  <si>
    <t xml:space="preserve"> 2/5</t>
  </si>
  <si>
    <t xml:space="preserve"> 2/6</t>
  </si>
  <si>
    <t xml:space="preserve"> 2/7</t>
  </si>
  <si>
    <t>trvání (dny)</t>
  </si>
  <si>
    <t xml:space="preserve"> -</t>
  </si>
  <si>
    <t>od</t>
  </si>
  <si>
    <t>do</t>
  </si>
  <si>
    <t>vliv na:</t>
  </si>
  <si>
    <t>železniční provoz</t>
  </si>
  <si>
    <t>tramvaj</t>
  </si>
  <si>
    <t>trolejbus</t>
  </si>
  <si>
    <t>automobilovou dopravu</t>
  </si>
  <si>
    <t>chodce</t>
  </si>
  <si>
    <t>Přípravné práce</t>
  </si>
  <si>
    <t>žádný</t>
  </si>
  <si>
    <t>noc = 0.30 - 4.15</t>
  </si>
  <si>
    <t>uzavření výstupu z halového podchodu (Mikulášská východ)</t>
  </si>
  <si>
    <t>linka 12: vozidla s pomocným pohonem</t>
  </si>
  <si>
    <t>žádný (linka 12 objížďkou)</t>
  </si>
  <si>
    <t>výluka severní kolejové skupiny, zřízení dočasné koleje od Klatov</t>
  </si>
  <si>
    <t>Mikulášská mezi křižovatkami "Sever" a "Jih" uzavřena</t>
  </si>
  <si>
    <t>Mikulášská mezi křižovatkami "Sever" a "Jih" a prostor přednádraží uzavřeny</t>
  </si>
  <si>
    <t>výluka severní kolejové skupiny</t>
  </si>
  <si>
    <t>výluka v úsecích Zvon - Slovany/Světovar</t>
  </si>
  <si>
    <t>výluka v úseku Zvon - DKS Mikulášská</t>
  </si>
  <si>
    <t>průjezd staveništěm (snížená rychlost)</t>
  </si>
  <si>
    <t xml:space="preserve">přepojení železničního zabezpečovacího zařízení </t>
  </si>
  <si>
    <t>výluka jižní kolejové skupiny</t>
  </si>
  <si>
    <t>hlavní činnost</t>
  </si>
  <si>
    <t>doprovodná činnost</t>
  </si>
  <si>
    <t>křižovatka "Sever" = Americká - Sirková - Šumavská - Mikulášská</t>
  </si>
  <si>
    <t>křižovatka "Jih" = Mikulášská - U trati (spodní úroveň)</t>
  </si>
  <si>
    <t>překopy Mikulášské a U trati</t>
  </si>
  <si>
    <t>TT = tramvajová trať</t>
  </si>
  <si>
    <t>DKS = dvojitá kolejová spojka</t>
  </si>
  <si>
    <t>noční výluky (úprava trakce)</t>
  </si>
  <si>
    <t>obousměrný průjezd po dočasné východní koleji</t>
  </si>
  <si>
    <t>obousměrný průjezd po definitivní západní koleji</t>
  </si>
  <si>
    <t>obousměrný průjezd po stávající východní koleji</t>
  </si>
  <si>
    <t>obousměrný průjezd po dočasné západní koleji</t>
  </si>
  <si>
    <t>obousměrný průjezd po definitivní východní koleji</t>
  </si>
  <si>
    <t>žádný, provoz po definitivních kolejích</t>
  </si>
  <si>
    <t>tramvaj pod severním mostem</t>
  </si>
  <si>
    <t>tramvaj pod jižním mostem</t>
  </si>
  <si>
    <t>SO 34-37-42</t>
  </si>
  <si>
    <t>Přeložka NTL plynu v Mikulášské ulici včetně přepojení</t>
  </si>
  <si>
    <t>SO 34-38-12-TT</t>
  </si>
  <si>
    <t>Úprava TT v Mikulášské ulici pro výstavbu přemostění sever: zřízení kolejových spojek</t>
  </si>
  <si>
    <t>SO 34-35-05.2</t>
  </si>
  <si>
    <t>Plzeň, ulice Mikulášská /sever/ úprava trakčního vedení tramvaje: zřízení kolejových spojek</t>
  </si>
  <si>
    <t>SO 34-33-63</t>
  </si>
  <si>
    <t>Kabelová trasa CETIN a.s. pod mostem Mikulášská: dočasná přeložka včetně propojení</t>
  </si>
  <si>
    <t>SO 198-38-01</t>
  </si>
  <si>
    <t>Úprava stávajícího podchodu pod ulicí Mikulášská: demolice k uvolnění prostoru pro SO 34-37-03, 34-37-04, 34-37-25</t>
  </si>
  <si>
    <t>SO 198-34-01</t>
  </si>
  <si>
    <t>SO 34-35-10.2</t>
  </si>
  <si>
    <t>Plzeň, úprava trakčního vedení trolejbusu na objízdné trase</t>
  </si>
  <si>
    <t>SO 34-34-60.2</t>
  </si>
  <si>
    <t>Plzeň, úprava trakčního vedení trolejbusu na objízdné trase: přepojení Koterovská</t>
  </si>
  <si>
    <t>SO 34-35-06.2</t>
  </si>
  <si>
    <t>Plzeň, ulice Mikulášská /sever/ úprava trakčního vedení trolejbusu: dočasná demontáž části armatur na křižovatce "Sever" a TV trolejbusu "Sever" - "Jih"</t>
  </si>
  <si>
    <t>Demolice, osobní nádraží: budovy RSM</t>
  </si>
  <si>
    <t>SO 34-37-03</t>
  </si>
  <si>
    <t>SO 34-37-04</t>
  </si>
  <si>
    <t>SO 34-37-25</t>
  </si>
  <si>
    <t>Přeložka stoky 110/60, Mikulášská ulice - Vodárna Plzeň: úsek Š1 - Š3</t>
  </si>
  <si>
    <t>Přeložka vodovodu DN 400 v Mikulášské ulici - Vodárna Plzeň: úsek podchod Mikulášská</t>
  </si>
  <si>
    <t>Přeložka vodovodu DN 550 v Mikulášské ulici - Vodárna Plzeň: úsek podchod Mikulášská</t>
  </si>
  <si>
    <t>pohyb montážních vozidel v ulici Koterovská</t>
  </si>
  <si>
    <t>Přeložka stoky 110/60, Mikulášská ulice - Vodárna Plzeň: úsek Š3 - Š4</t>
  </si>
  <si>
    <t>Přeložka vodovodu DN 400 v Mikulášské ulici - Vodárna Plzeň: překop Mikulášské u severního mostu</t>
  </si>
  <si>
    <t>Přeložka vodovodu DN 550 v Mikulášské ulici - Vodárna Plzeň: překop Mikulášské u severního mostu</t>
  </si>
  <si>
    <t>obousměrný průjezd po stávající západní koleji</t>
  </si>
  <si>
    <t>Přeložka stoky 110/60, Mikulášská ulice - Vodárna Plzeň: úseky Š4 - napojení na stávající stoku, Š12 - Š13</t>
  </si>
  <si>
    <t>Přeložka vodovodu DN 400 v Mikulášské ulici - Vodárna Plzeň: podélný úsek</t>
  </si>
  <si>
    <t>Přeložka vodovodu DN 550 v Mikulášské ulici - Vodárna Plzeň: podélný úsek</t>
  </si>
  <si>
    <t>SO 34-38-12</t>
  </si>
  <si>
    <t>Železniční most v km 103,252 trati Plzeň – Domažlice (ev. km 109,836): odstrojení od náležitostí SŽDC, stavba dočasné podpůrné konstrukce</t>
  </si>
  <si>
    <t>stavba nájezdu ke stavědlu Radbuza 1. - 5. 2. 2017</t>
  </si>
  <si>
    <t>Železniční most v km 103,252 trati Plzeň – Domažlice (ev. km 109,836): demolice nosné konstrukce</t>
  </si>
  <si>
    <t>Železniční most v km 103,252 trati Plzeň – Domažlice (ev. km 109,836): demolice opěr, stavba východní opěry</t>
  </si>
  <si>
    <t>Železniční most v km 103,252 trati Plzeň – Domažlice (ev. km 109,836): stavba západní opěry (začátek)</t>
  </si>
  <si>
    <t>Železniční most v km 103,252 trati Plzeň – Domažlice (ev. km 109,836): stavba západní opěry (dokončení)</t>
  </si>
  <si>
    <t>Železniční most v km 103,252 trati Plzeň – Domažlice (ev. km 109,836): demolice a stavba středního pilíře</t>
  </si>
  <si>
    <t>Plzeň, ulice Mikulášská /sever/ úprava trakčního vedení tramvaje: dočasná demontáž trolejí TT, montáž trolejí TT</t>
  </si>
  <si>
    <t>Železniční most v km 103,252 trati Plzeň – Domažlice (ev. km 109,836): nová nosná konstrukce: stavba skruže</t>
  </si>
  <si>
    <t>Železniční most v km 103,252 trati Plzeň – Domažlice (ev. km 109,836): nová nosná konstrukce: demontáž skruže</t>
  </si>
  <si>
    <t>Železniční most v km 103,252 trati Plzeň – Domažlice (ev. km 109,836): zatěžovací zkouška</t>
  </si>
  <si>
    <t>Železniční most v km 103,252 trati Plzeň – Domažlice (ev. km 109,836): nová nosná konstrukce: betonáž</t>
  </si>
  <si>
    <t>Železniční most v km 103,252 trati Plzeň – Domažlice (ev. km 109,836): předpětí, římsy, izolace, zábradlí, štěrkové lože</t>
  </si>
  <si>
    <t>Železniční most v km 103,252 trati Plzeň – Domažlice (ev. km 109,836): nová nosná konstrukce: bednění, armatury</t>
  </si>
  <si>
    <t>Úprava stávajícího podchodu pod ulicí Mikulášská: dokončení demolice, zahájení stavby nového výstupu</t>
  </si>
  <si>
    <t>uzavřen průchod Mikulášskou</t>
  </si>
  <si>
    <t>Úprava TT v Mikulášské ulici pro výstavbu přemostění sever: stavba dočasné západní koleje TT s ochranným rámem</t>
  </si>
  <si>
    <t>Úprava TT v Mikulášské ulici pro výstavbu přemostění sever: stavba dočasné východní koleje TT s ochranným rámem</t>
  </si>
  <si>
    <t>SO 198-32-01.2</t>
  </si>
  <si>
    <t>SO 198-35-01</t>
  </si>
  <si>
    <t>Ulice Mikulášská: západní část pod severním mostem</t>
  </si>
  <si>
    <t>Ulice Mikulášská: východní část pod severním mostem</t>
  </si>
  <si>
    <t>Mikulášská ulice, úprava trakčního vedení tramvaje: část pod severním mostem, západní kolej</t>
  </si>
  <si>
    <t>Mikulášská ulice, úprava trakčního vedení tramvaje: část pod severním mostem, východní kolej</t>
  </si>
  <si>
    <t>linka 12 objížďkou, linky 11, 15, 16, 17 odklonem po Anglickém nábřeží</t>
  </si>
  <si>
    <t>Přeložka stoky 110/60, Mikulášská ulice - Vodárna Plzeň: úsek Š7 - Š12</t>
  </si>
  <si>
    <t>Kabelová trasa CETIN a.s. pod mostem Mikulášská: betonáž desky nad kanalizací u vjezdu do přednádraží</t>
  </si>
  <si>
    <t>Plzeň, ulice Mikulášská /sever/ úprava trakčního vedení tramvaje: TV dočasné západní koleje</t>
  </si>
  <si>
    <t xml:space="preserve"> </t>
  </si>
  <si>
    <t>SO 34-38-52.2</t>
  </si>
  <si>
    <t>Opěrné zdi v oblasti hlavního nádraží - sever</t>
  </si>
  <si>
    <t>SO 34-38-52.21</t>
  </si>
  <si>
    <t>Opěrná zeď mezi osobním podchodem a severní opěrnou zdí</t>
  </si>
  <si>
    <t>Úprava TT v Mikulášské ulici pro výstavbu přemostění sever: část definitivní východní koleje pod severním mostem</t>
  </si>
  <si>
    <t>Úprava TT v Mikulášské ulici pro výstavbu přemostění sever: část definitivní západní koleje pod severním mostem</t>
  </si>
  <si>
    <t>Úprava stávajícího podchodu pod ulicí Mikulášská: dokončení stavby nového výstupu</t>
  </si>
  <si>
    <t>viz výše příslušné časy</t>
  </si>
  <si>
    <t>linky 11, 15, 16, 17 odklonem přes Anglické nábřeží, linka 12 objížďkou</t>
  </si>
  <si>
    <t>SO 34-38-13</t>
  </si>
  <si>
    <t>Železniční most v km 349,256 trati Plzeň – Cheb (ev. km 349,279): odstrojení od náležitostí SŽDC, demolice nosné konstrukce</t>
  </si>
  <si>
    <t>Železniční most v km 349,256 trati Plzeň – Cheb (ev. km 349,279): základy</t>
  </si>
  <si>
    <t>Železniční most v km 349,256 trati Plzeň – Cheb (ev. km 349,279): dříky opěr</t>
  </si>
  <si>
    <t>Železniční most v km 349,256 trati Plzeň – Cheb (ev. km 349,279): nosná konstrukce, izolace, obklady</t>
  </si>
  <si>
    <t>Železniční most v km 349,256 trati Plzeň – Cheb (ev. km 349,279): nový železniční svršek a další náležitosti SŽDC</t>
  </si>
  <si>
    <t>Úprava TT v Mikulášské ulici pro výstavbu přemostění sever: zahájení stavby dočasné západní koleje TT</t>
  </si>
  <si>
    <t>Úprava TT v Mikulášské ulici pro výstavbu přemostění sever: dokončení stavby dočasné západní koleje TT</t>
  </si>
  <si>
    <t>Úprava TT v Mikulášské ulici pro výstavbu přemostění sever: stavba definitivní východní koleje TT</t>
  </si>
  <si>
    <t>Úprava TT v Mikulášské ulici pro výstavbu přemostění sever: stavba definitivní západní koleje TT</t>
  </si>
  <si>
    <t>Úprava TT v Mikulášské ulici pro výstavbu přemostění sever: stavba ochranného rámu nad oběma kolejemi TT</t>
  </si>
  <si>
    <t>Úprava TT v Mikulášské ulici pro výstavbu přemostění sever: odstranění ochranného rámu na kolejemi TT, demontáž obou DKS</t>
  </si>
  <si>
    <t>SO 198-35-02</t>
  </si>
  <si>
    <t>Mikulášská ulice, úprava trakčního vedení trolejbusu: definitivní TV trolejbusu</t>
  </si>
  <si>
    <t>SO 34-35-08.2</t>
  </si>
  <si>
    <t>Plzeň, ulice Mikulášská /jih/ úprava trakčního vedení tramvaje</t>
  </si>
  <si>
    <t>Kabelová trasa CETIN a.s. pod mostem Mikulášská: přeložka do definitivní trasy včetně napojení</t>
  </si>
  <si>
    <t>SO 34-39-21</t>
  </si>
  <si>
    <t>ŽST Plzeň hl. n., obvod osobního nádraží - ulice Mikulášská, úpravy metalických rozvodů MK a DK CETIN a.s.</t>
  </si>
  <si>
    <t>SO 34-39-21.1</t>
  </si>
  <si>
    <t>ŽST Plzeň hl. n., obvod osobního nádraží - ulice Mikulášská, připojení metalických rozvodů CETIN a.s. na rozvod ČD-Telematika a.s.</t>
  </si>
  <si>
    <t>SO 34-39-22</t>
  </si>
  <si>
    <t>ŽST Plzeň hl. n., obvod osobního nádraží - ulice Mikulášská, úpravy optických kabelů CETIN a.s.</t>
  </si>
  <si>
    <t>SO 34-39-23</t>
  </si>
  <si>
    <t>ŽST Plzeň hl. n., obvod osobního nádraží - ulice Mikulášská, úpravy kabelů Správy informačních technologií města Plzně</t>
  </si>
  <si>
    <t>SO 34-38-53</t>
  </si>
  <si>
    <t>SO 34-37-04.1</t>
  </si>
  <si>
    <t>Přeložka vodovodu DN 550 v Mikulášské ulici, odbočka DN 100 - Vodárna Plzeň</t>
  </si>
  <si>
    <t>Železniční most v km 349,256 trati Plzeň – Cheb (ev. km 349,279): pažení, hloubení stavebních jam</t>
  </si>
  <si>
    <t>SO 34-37-21.2</t>
  </si>
  <si>
    <t>ŽST Plzeň hlavní nádraží - kanalizace</t>
  </si>
  <si>
    <t>SO 34-37-27.1</t>
  </si>
  <si>
    <t>SO 34-37-27.2</t>
  </si>
  <si>
    <t>SO 34-37-27.3</t>
  </si>
  <si>
    <t>Kanalizace pro odvodnění komunikace Mikulášská ul. - město Plzeň: západní část pod severním mostem</t>
  </si>
  <si>
    <t>Kanalizace pro odvodnění komunikace Mikulášská ul. - SŽDC: západní část pod severním mostem</t>
  </si>
  <si>
    <t>Kanalizace pro odvodnění komunikace Mikulášská ul. - ŘSD ČR: západní část pod severním mostem</t>
  </si>
  <si>
    <t>Kanalizace pro odvodnění komunikace Mikulášská ul. - město Plzeň: východní část pod severním mostem</t>
  </si>
  <si>
    <t>Kanalizace pro odvodnění komunikace Mikulášská ul. - SŽDC: východní část pod severním mostem</t>
  </si>
  <si>
    <t>Kanalizace pro odvodnění komunikace Mikulášská ul. - ŘSD ČR: východní část pod severním mostem</t>
  </si>
  <si>
    <t>Ulice Mikulášská: pod jižním mostem, navázání směr sever, přednádraží, jih</t>
  </si>
  <si>
    <t>Kanalizace pro odvodnění komunikace Mikulášská ul. - město Plzeň: část pod jižním mostem</t>
  </si>
  <si>
    <t>Kanalizace pro odvodnění komunikace Mikulášská ul. - SŽDC: část pod jižním mostem</t>
  </si>
  <si>
    <t>Kanalizace pro odvodnění komunikace Mikulášská ul. - ŘSD ČR: část pod jižním mostem</t>
  </si>
  <si>
    <t>SO 198-32-01.21</t>
  </si>
  <si>
    <t>Ulice Mikulášská, přednádraží a místní komunikace: demolice záhonů, dočasný vjezd sever</t>
  </si>
  <si>
    <t>Ulice Mikulášská, přednádraží a místní komunikace: severní část, napojení sever</t>
  </si>
  <si>
    <t>SO 34-34-32.2</t>
  </si>
  <si>
    <t>Zastřešení přednádraží, osobní nádraží - repase</t>
  </si>
  <si>
    <t>SO/PS</t>
  </si>
  <si>
    <t>Opěrné zdi v oblasti hlavního nádraží - jih: pažení, hloubení stavebních jam</t>
  </si>
  <si>
    <t>Opěrné zdi v oblasti hlavního nádraží - jih: základy</t>
  </si>
  <si>
    <t>Opěrné zdi v oblasti hlavního nádraží - jih: armatury, bednění, betonáž, římsy</t>
  </si>
  <si>
    <t>Opěrné zdi v oblasti hlavního nádraží - jih: izolace, obklady</t>
  </si>
  <si>
    <t>Úprava zastřešení výstupu z podchodu pod ulicí Mikulášská: demolice stávajícího zastřešení</t>
  </si>
  <si>
    <t>Úprava zastřešení výstupu z podchodu pod ulicí Mikulášská: montáž nového zastřešení</t>
  </si>
  <si>
    <t>Opěrné zdi v oblasti hlavního nádraží - jih: demolice</t>
  </si>
  <si>
    <t>Železniční most v km 349,256 trati Plzeň – Cheb (ev. km 349,279): demolice opěr</t>
  </si>
  <si>
    <t>Plzeň, ulice Mikulášská /jih/ úprava trakčního vedení tramvaje: západní kolej</t>
  </si>
  <si>
    <t>Plzeň, ulice Mikulášská /jih/ úprava trakčního vedení tramvaje: východní kolej</t>
  </si>
  <si>
    <t>Mikulášská ulice, úprava trakčního vedení tramvaje: část pod jižním mostem</t>
  </si>
  <si>
    <t>aktivace zabezpečovacího zařízení</t>
  </si>
  <si>
    <t>SO 34-36-25.1</t>
  </si>
  <si>
    <t>Mikulášská ulice, přeložky kabelů DP</t>
  </si>
  <si>
    <t>celkem</t>
  </si>
  <si>
    <t>výluka v úseku Zvon - Mikulášské náměstí (dočasná povrchová kolejová spojka)</t>
  </si>
  <si>
    <t>průjezd staveništěm (snížená rychlost): kromě výluky viz 2/1</t>
  </si>
  <si>
    <t>Ulice Mikulášská, přednádraží a místní komunikace: jižní část, napojení jih - západní část</t>
  </si>
  <si>
    <t>Ulice Mikulášská, přednádraží a místní komunikace: jižní část, napojení jih - východní část</t>
  </si>
  <si>
    <t>provoz po definitivních kolejích, ve směru Slovany - centrum průjezd silničních vozidel po koleji</t>
  </si>
  <si>
    <t>prostor přednádraží uzavřen, pohyb montážních vozidel v Mikulášské, směr centrum - Slovany po definitivní vozovce, směr Slovany - centrum po tramvajové koleji</t>
  </si>
  <si>
    <t>prostor přednádraží uzavřen, průchod po definitivním západním chodníku</t>
  </si>
  <si>
    <t>Mikulášská mezi křižovatkami "Sever" a "Jih" uzavřena v obou směrech</t>
  </si>
  <si>
    <t>prostor přednádraží uzavřen, směr centrum - Slovany po definitivní vozovce, směr Slovany - centrum uzavřen</t>
  </si>
  <si>
    <t>Uzel Plzeň, 2. stavba: časový harmonogram činností Mikulášská, první rok stavby</t>
  </si>
  <si>
    <t>Uzel Plzeň, 2. stavba: časový harmonogram činností Mikulášská, severní most</t>
  </si>
  <si>
    <t>Uzel Plzeň, 2. stavba: časový harmonogram činností Mikulášská, jižní most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</si>
</sst>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8"/>
      <name val="Times New Roman CE"/>
      <charset val="238"/>
    </font>
    <font>
      <sz val="11"/>
      <color theme="3"/>
      <name val="Arial"/>
      <family val="2"/>
      <charset val="238"/>
    </font>
    <font>
      <sz val="11"/>
      <name val="Arial"/>
      <family val="2"/>
      <charset val="238"/>
    </font>
    <font>
      <sz val="11"/>
      <name val="Arial CE"/>
      <family val="2"/>
      <charset val="238"/>
    </font>
    <font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7" xfId="0" applyFont="1" applyFill="1" applyBorder="1" applyAlignment="1" applyProtection="1">
      <alignment horizontal="left" vertical="center" wrapText="1"/>
      <protection locked="0"/>
    </xf>
    <xf numFmtId="0" fontId="2" fillId="0" borderId="7" xfId="0" applyNumberFormat="1" applyFont="1" applyFill="1" applyBorder="1" applyAlignment="1" applyProtection="1">
      <alignment horizontal="left" vertical="center" wrapText="1"/>
    </xf>
    <xf numFmtId="14" fontId="2" fillId="0" borderId="1" xfId="0" applyNumberFormat="1" applyFont="1" applyBorder="1" applyAlignment="1">
      <alignment horizontal="left" vertical="center"/>
    </xf>
    <xf numFmtId="14" fontId="2" fillId="0" borderId="7" xfId="0" applyNumberFormat="1" applyFont="1" applyBorder="1" applyAlignment="1">
      <alignment horizontal="right" vertical="center" wrapText="1"/>
    </xf>
    <xf numFmtId="0" fontId="4" fillId="0" borderId="7" xfId="0" applyFont="1" applyFill="1" applyBorder="1" applyAlignment="1" applyProtection="1">
      <alignment vertical="center" wrapText="1"/>
      <protection locked="0"/>
    </xf>
    <xf numFmtId="0" fontId="3" fillId="0" borderId="1" xfId="0" applyFont="1" applyFill="1" applyBorder="1" applyAlignment="1" applyProtection="1">
      <alignment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7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14" fontId="2" fillId="0" borderId="7" xfId="0" applyNumberFormat="1" applyFont="1" applyFill="1" applyBorder="1" applyAlignment="1">
      <alignment horizontal="right" vertical="center" wrapText="1"/>
    </xf>
    <xf numFmtId="14" fontId="2" fillId="0" borderId="7" xfId="0" applyNumberFormat="1" applyFont="1" applyFill="1" applyBorder="1" applyAlignment="1">
      <alignment horizontal="left" vertical="center" wrapText="1"/>
    </xf>
    <xf numFmtId="14" fontId="2" fillId="0" borderId="7" xfId="0" applyNumberFormat="1" applyFont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1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14" fontId="2" fillId="0" borderId="1" xfId="0" applyNumberFormat="1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 wrapText="1"/>
    </xf>
    <xf numFmtId="14" fontId="2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14" fontId="2" fillId="0" borderId="1" xfId="0" applyNumberFormat="1" applyFont="1" applyBorder="1" applyAlignment="1">
      <alignment vertical="center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 applyProtection="1">
      <alignment vertical="center"/>
      <protection locked="0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2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/>
      <protection locked="0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14" fontId="2" fillId="0" borderId="6" xfId="0" applyNumberFormat="1" applyFont="1" applyBorder="1" applyAlignment="1">
      <alignment vertical="center" wrapText="1"/>
    </xf>
    <xf numFmtId="14" fontId="2" fillId="0" borderId="6" xfId="0" applyNumberFormat="1" applyFont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14" fontId="2" fillId="0" borderId="8" xfId="0" applyNumberFormat="1" applyFont="1" applyFill="1" applyBorder="1" applyAlignment="1">
      <alignment horizontal="left" vertical="center" wrapText="1"/>
    </xf>
    <xf numFmtId="14" fontId="2" fillId="0" borderId="7" xfId="0" applyNumberFormat="1" applyFont="1" applyBorder="1" applyAlignment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14" fontId="2" fillId="0" borderId="0" xfId="0" applyNumberFormat="1" applyFont="1" applyBorder="1" applyAlignment="1">
      <alignment vertical="center" wrapText="1"/>
    </xf>
    <xf numFmtId="14" fontId="2" fillId="0" borderId="0" xfId="0" applyNumberFormat="1" applyFont="1" applyBorder="1" applyAlignment="1">
      <alignment horizontal="left" vertical="center" wrapText="1"/>
    </xf>
    <xf numFmtId="14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center" wrapText="1"/>
    </xf>
    <xf numFmtId="14" fontId="2" fillId="0" borderId="0" xfId="0" applyNumberFormat="1" applyFont="1" applyFill="1" applyBorder="1" applyAlignment="1">
      <alignment horizontal="right" vertical="center" wrapText="1"/>
    </xf>
    <xf numFmtId="14" fontId="2" fillId="0" borderId="0" xfId="0" applyNumberFormat="1" applyFont="1" applyFill="1" applyBorder="1" applyAlignment="1">
      <alignment horizontal="left" vertical="center" wrapText="1"/>
    </xf>
    <xf numFmtId="14" fontId="2" fillId="0" borderId="0" xfId="0" applyNumberFormat="1" applyFont="1" applyFill="1" applyBorder="1" applyAlignment="1">
      <alignment vertical="center" wrapText="1"/>
    </xf>
    <xf numFmtId="1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14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vertical="center" wrapText="1"/>
    </xf>
    <xf numFmtId="14" fontId="2" fillId="0" borderId="1" xfId="0" applyNumberFormat="1" applyFont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right"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14" fontId="2" fillId="0" borderId="7" xfId="0" applyNumberFormat="1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14" fontId="2" fillId="0" borderId="7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14" fontId="2" fillId="0" borderId="7" xfId="0" applyNumberFormat="1" applyFont="1" applyFill="1" applyBorder="1" applyAlignment="1">
      <alignment horizontal="right" vertical="center" wrapText="1"/>
    </xf>
    <xf numFmtId="14" fontId="2" fillId="0" borderId="7" xfId="0" applyNumberFormat="1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NumberFormat="1" applyFont="1" applyFill="1" applyBorder="1" applyAlignment="1" applyProtection="1">
      <alignment vertical="center" wrapText="1"/>
    </xf>
    <xf numFmtId="14" fontId="2" fillId="0" borderId="1" xfId="0" applyNumberFormat="1" applyFont="1" applyFill="1" applyBorder="1" applyAlignment="1">
      <alignment horizontal="right" vertical="center"/>
    </xf>
    <xf numFmtId="14" fontId="2" fillId="0" borderId="1" xfId="0" applyNumberFormat="1" applyFont="1" applyBorder="1" applyAlignment="1">
      <alignment vertical="center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left" vertical="center"/>
      <protection locked="0"/>
    </xf>
    <xf numFmtId="14" fontId="2" fillId="0" borderId="1" xfId="0" applyNumberFormat="1" applyFont="1" applyFill="1" applyBorder="1" applyAlignment="1">
      <alignment vertical="center" wrapText="1"/>
    </xf>
    <xf numFmtId="14" fontId="2" fillId="0" borderId="6" xfId="0" applyNumberFormat="1" applyFont="1" applyFill="1" applyBorder="1" applyAlignment="1">
      <alignment horizontal="left" vertical="center" wrapText="1"/>
    </xf>
    <xf numFmtId="14" fontId="2" fillId="0" borderId="6" xfId="0" applyNumberFormat="1" applyFont="1" applyBorder="1" applyAlignment="1">
      <alignment vertical="center" wrapText="1"/>
    </xf>
    <xf numFmtId="14" fontId="2" fillId="0" borderId="6" xfId="0" applyNumberFormat="1" applyFont="1" applyBorder="1" applyAlignment="1">
      <alignment horizontal="left" vertical="center" wrapText="1"/>
    </xf>
    <xf numFmtId="14" fontId="2" fillId="0" borderId="8" xfId="0" applyNumberFormat="1" applyFont="1" applyBorder="1" applyAlignment="1">
      <alignment horizontal="left" vertical="center" wrapText="1"/>
    </xf>
    <xf numFmtId="14" fontId="2" fillId="0" borderId="8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vertical="center" wrapText="1"/>
    </xf>
    <xf numFmtId="14" fontId="2" fillId="0" borderId="10" xfId="0" applyNumberFormat="1" applyFont="1" applyFill="1" applyBorder="1" applyAlignment="1">
      <alignment vertical="center" wrapText="1"/>
    </xf>
    <xf numFmtId="14" fontId="2" fillId="0" borderId="11" xfId="0" applyNumberFormat="1" applyFont="1" applyFill="1" applyBorder="1" applyAlignment="1">
      <alignment vertical="center" wrapText="1"/>
    </xf>
    <xf numFmtId="14" fontId="2" fillId="0" borderId="12" xfId="0" applyNumberFormat="1" applyFont="1" applyFill="1" applyBorder="1" applyAlignment="1">
      <alignment vertical="center" wrapText="1"/>
    </xf>
    <xf numFmtId="14" fontId="2" fillId="0" borderId="10" xfId="0" applyNumberFormat="1" applyFont="1" applyFill="1" applyBorder="1" applyAlignment="1">
      <alignment horizontal="left" vertical="center" wrapText="1"/>
    </xf>
    <xf numFmtId="14" fontId="2" fillId="0" borderId="11" xfId="0" applyNumberFormat="1" applyFont="1" applyFill="1" applyBorder="1" applyAlignment="1">
      <alignment horizontal="left" vertical="center" wrapText="1"/>
    </xf>
    <xf numFmtId="14" fontId="2" fillId="0" borderId="12" xfId="0" applyNumberFormat="1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I101"/>
  <sheetViews>
    <sheetView tabSelected="1" topLeftCell="E32" zoomScaleNormal="100" workbookViewId="0">
      <selection activeCell="K27" sqref="K27:K44"/>
    </sheetView>
  </sheetViews>
  <sheetFormatPr defaultRowHeight="14.25" x14ac:dyDescent="0.2"/>
  <cols>
    <col min="1" max="1" width="9.33203125" style="1"/>
    <col min="2" max="2" width="14.33203125" style="2" bestFit="1" customWidth="1"/>
    <col min="3" max="3" width="21.83203125" style="2" customWidth="1"/>
    <col min="4" max="4" width="62.83203125" style="2" bestFit="1" customWidth="1"/>
    <col min="5" max="5" width="12.6640625" style="3" bestFit="1" customWidth="1"/>
    <col min="6" max="6" width="15.6640625" style="4" customWidth="1"/>
    <col min="7" max="7" width="2.83203125" style="2" bestFit="1" customWidth="1"/>
    <col min="8" max="8" width="15.6640625" style="5" customWidth="1"/>
    <col min="9" max="9" width="17.6640625" style="5" customWidth="1"/>
    <col min="10" max="10" width="44.6640625" style="2" customWidth="1"/>
    <col min="11" max="11" width="26.5" style="2" customWidth="1"/>
    <col min="12" max="12" width="27.1640625" style="2" customWidth="1"/>
    <col min="13" max="13" width="12.6640625" style="9" bestFit="1" customWidth="1"/>
    <col min="14" max="14" width="15.6640625" style="4" customWidth="1"/>
    <col min="15" max="15" width="2.83203125" style="2" bestFit="1" customWidth="1"/>
    <col min="16" max="16" width="15.6640625" style="5" customWidth="1"/>
    <col min="17" max="17" width="24.1640625" style="2" customWidth="1"/>
    <col min="18" max="18" width="15.6640625" style="4" customWidth="1"/>
    <col min="19" max="19" width="2.83203125" style="2" bestFit="1" customWidth="1"/>
    <col min="20" max="20" width="15.6640625" style="5" customWidth="1"/>
    <col min="21" max="21" width="24.1640625" style="2" customWidth="1"/>
    <col min="22" max="22" width="15.6640625" style="4" customWidth="1"/>
    <col min="23" max="23" width="2.83203125" style="2" bestFit="1" customWidth="1"/>
    <col min="24" max="24" width="15.6640625" style="5" customWidth="1"/>
    <col min="25" max="25" width="24.1640625" style="2" customWidth="1"/>
    <col min="26" max="26" width="15.6640625" style="4" customWidth="1"/>
    <col min="27" max="27" width="2.83203125" style="2" bestFit="1" customWidth="1"/>
    <col min="28" max="28" width="15.6640625" style="5" customWidth="1"/>
    <col min="29" max="16384" width="9.33203125" style="1"/>
  </cols>
  <sheetData>
    <row r="1" spans="2:28" ht="15" customHeight="1" thickBot="1" x14ac:dyDescent="0.25">
      <c r="B1" s="109" t="s">
        <v>203</v>
      </c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</row>
    <row r="2" spans="2:28" x14ac:dyDescent="0.2">
      <c r="B2" s="93" t="s">
        <v>27</v>
      </c>
      <c r="C2" s="75" t="s">
        <v>178</v>
      </c>
      <c r="D2" s="75" t="s">
        <v>42</v>
      </c>
      <c r="E2" s="75" t="s">
        <v>17</v>
      </c>
      <c r="F2" s="75" t="s">
        <v>1</v>
      </c>
      <c r="G2" s="75"/>
      <c r="H2" s="75"/>
      <c r="I2" s="75" t="s">
        <v>178</v>
      </c>
      <c r="J2" s="75" t="s">
        <v>43</v>
      </c>
      <c r="K2" s="75" t="s">
        <v>21</v>
      </c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110"/>
    </row>
    <row r="3" spans="2:28" ht="28.5" x14ac:dyDescent="0.2">
      <c r="B3" s="94"/>
      <c r="C3" s="76"/>
      <c r="D3" s="76"/>
      <c r="E3" s="76"/>
      <c r="F3" s="34" t="s">
        <v>19</v>
      </c>
      <c r="G3" s="26" t="s">
        <v>18</v>
      </c>
      <c r="H3" s="38" t="s">
        <v>20</v>
      </c>
      <c r="I3" s="76"/>
      <c r="J3" s="76"/>
      <c r="K3" s="29" t="s">
        <v>22</v>
      </c>
      <c r="L3" s="29" t="s">
        <v>23</v>
      </c>
      <c r="M3" s="29" t="s">
        <v>17</v>
      </c>
      <c r="N3" s="34" t="s">
        <v>19</v>
      </c>
      <c r="O3" s="26" t="s">
        <v>18</v>
      </c>
      <c r="P3" s="38" t="s">
        <v>20</v>
      </c>
      <c r="Q3" s="29" t="s">
        <v>24</v>
      </c>
      <c r="R3" s="34" t="s">
        <v>19</v>
      </c>
      <c r="S3" s="26" t="s">
        <v>18</v>
      </c>
      <c r="T3" s="38" t="s">
        <v>20</v>
      </c>
      <c r="U3" s="29" t="s">
        <v>25</v>
      </c>
      <c r="V3" s="34" t="s">
        <v>19</v>
      </c>
      <c r="W3" s="26" t="s">
        <v>18</v>
      </c>
      <c r="X3" s="38" t="s">
        <v>20</v>
      </c>
      <c r="Y3" s="29" t="s">
        <v>26</v>
      </c>
      <c r="Z3" s="34" t="s">
        <v>19</v>
      </c>
      <c r="AA3" s="26" t="s">
        <v>18</v>
      </c>
      <c r="AB3" s="53" t="s">
        <v>20</v>
      </c>
    </row>
    <row r="4" spans="2:28" ht="14.25" customHeight="1" x14ac:dyDescent="0.2">
      <c r="B4" s="94"/>
      <c r="C4" s="7" t="s">
        <v>58</v>
      </c>
      <c r="D4" s="26" t="s">
        <v>59</v>
      </c>
      <c r="E4" s="29">
        <v>60</v>
      </c>
      <c r="F4" s="27">
        <v>42566</v>
      </c>
      <c r="G4" s="26" t="s">
        <v>18</v>
      </c>
      <c r="H4" s="25">
        <f t="shared" ref="H4:H15" si="0">F4+E4-1</f>
        <v>42625</v>
      </c>
      <c r="I4" s="73" t="s">
        <v>60</v>
      </c>
      <c r="J4" s="74" t="s">
        <v>61</v>
      </c>
      <c r="K4" s="72" t="s">
        <v>28</v>
      </c>
      <c r="L4" s="26" t="s">
        <v>28</v>
      </c>
      <c r="M4" s="29">
        <f>P4-N4+1</f>
        <v>29</v>
      </c>
      <c r="N4" s="27">
        <f>F4</f>
        <v>42566</v>
      </c>
      <c r="O4" s="26" t="s">
        <v>18</v>
      </c>
      <c r="P4" s="25">
        <f>N5-1</f>
        <v>42594</v>
      </c>
      <c r="Q4" s="26" t="s">
        <v>28</v>
      </c>
      <c r="R4" s="27">
        <f t="shared" ref="R4:T5" si="1">N4</f>
        <v>42566</v>
      </c>
      <c r="S4" s="31" t="str">
        <f t="shared" si="1"/>
        <v xml:space="preserve"> -</v>
      </c>
      <c r="T4" s="25">
        <f t="shared" si="1"/>
        <v>42594</v>
      </c>
      <c r="U4" s="26" t="s">
        <v>28</v>
      </c>
      <c r="V4" s="27">
        <f t="shared" ref="V4:X5" si="2">R4</f>
        <v>42566</v>
      </c>
      <c r="W4" s="31" t="str">
        <f t="shared" si="2"/>
        <v xml:space="preserve"> -</v>
      </c>
      <c r="X4" s="25">
        <f t="shared" si="2"/>
        <v>42594</v>
      </c>
      <c r="Y4" s="26" t="s">
        <v>28</v>
      </c>
      <c r="Z4" s="27">
        <f>R4</f>
        <v>42566</v>
      </c>
      <c r="AA4" s="31" t="str">
        <f>W4</f>
        <v xml:space="preserve"> -</v>
      </c>
      <c r="AB4" s="55">
        <f>T4</f>
        <v>42594</v>
      </c>
    </row>
    <row r="5" spans="2:28" ht="42.75" x14ac:dyDescent="0.2">
      <c r="B5" s="94"/>
      <c r="C5" s="49" t="s">
        <v>191</v>
      </c>
      <c r="D5" s="43" t="s">
        <v>192</v>
      </c>
      <c r="E5" s="29">
        <v>60</v>
      </c>
      <c r="F5" s="27">
        <v>42566</v>
      </c>
      <c r="G5" s="26" t="s">
        <v>18</v>
      </c>
      <c r="H5" s="25">
        <f t="shared" ref="H5" si="3">F5+E5-1</f>
        <v>42625</v>
      </c>
      <c r="I5" s="73"/>
      <c r="J5" s="74"/>
      <c r="K5" s="72"/>
      <c r="L5" s="26" t="s">
        <v>37</v>
      </c>
      <c r="M5" s="29">
        <v>10</v>
      </c>
      <c r="N5" s="31">
        <v>42595</v>
      </c>
      <c r="O5" s="26" t="s">
        <v>18</v>
      </c>
      <c r="P5" s="25">
        <f>N5+M5-1</f>
        <v>42604</v>
      </c>
      <c r="Q5" s="26" t="s">
        <v>31</v>
      </c>
      <c r="R5" s="31">
        <f t="shared" si="1"/>
        <v>42595</v>
      </c>
      <c r="S5" s="31" t="str">
        <f t="shared" si="1"/>
        <v xml:space="preserve"> -</v>
      </c>
      <c r="T5" s="31">
        <f t="shared" si="1"/>
        <v>42604</v>
      </c>
      <c r="U5" s="26" t="s">
        <v>46</v>
      </c>
      <c r="V5" s="27">
        <f t="shared" si="2"/>
        <v>42595</v>
      </c>
      <c r="W5" s="31" t="str">
        <f t="shared" si="2"/>
        <v xml:space="preserve"> -</v>
      </c>
      <c r="X5" s="25">
        <f t="shared" si="2"/>
        <v>42604</v>
      </c>
      <c r="Y5" s="26" t="s">
        <v>46</v>
      </c>
      <c r="Z5" s="27">
        <f>R5</f>
        <v>42595</v>
      </c>
      <c r="AA5" s="31" t="str">
        <f>W5</f>
        <v xml:space="preserve"> -</v>
      </c>
      <c r="AB5" s="55">
        <f>T5</f>
        <v>42604</v>
      </c>
    </row>
    <row r="6" spans="2:28" ht="42.75" x14ac:dyDescent="0.2">
      <c r="B6" s="94"/>
      <c r="C6" s="42" t="s">
        <v>64</v>
      </c>
      <c r="D6" s="43" t="s">
        <v>65</v>
      </c>
      <c r="E6" s="29">
        <v>60</v>
      </c>
      <c r="F6" s="27">
        <f>F4</f>
        <v>42566</v>
      </c>
      <c r="G6" s="26" t="s">
        <v>18</v>
      </c>
      <c r="H6" s="25">
        <f>F6+E6-1</f>
        <v>42625</v>
      </c>
      <c r="I6" s="42" t="s">
        <v>62</v>
      </c>
      <c r="J6" s="43" t="s">
        <v>63</v>
      </c>
      <c r="K6" s="72"/>
      <c r="L6" s="72" t="s">
        <v>28</v>
      </c>
      <c r="M6" s="76">
        <f>P6-N6</f>
        <v>131</v>
      </c>
      <c r="N6" s="77">
        <f>P5+1</f>
        <v>42605</v>
      </c>
      <c r="O6" s="72" t="s">
        <v>18</v>
      </c>
      <c r="P6" s="78">
        <f>N15-1</f>
        <v>42736</v>
      </c>
      <c r="Q6" s="72" t="s">
        <v>28</v>
      </c>
      <c r="R6" s="79">
        <f>T5+1</f>
        <v>42605</v>
      </c>
      <c r="S6" s="72" t="s">
        <v>18</v>
      </c>
      <c r="T6" s="78">
        <f>H9</f>
        <v>42713</v>
      </c>
      <c r="U6" s="72" t="s">
        <v>28</v>
      </c>
      <c r="V6" s="77">
        <f>X5+1</f>
        <v>42605</v>
      </c>
      <c r="W6" s="72" t="s">
        <v>18</v>
      </c>
      <c r="X6" s="78">
        <f>R15-1</f>
        <v>42736</v>
      </c>
      <c r="Y6" s="26" t="s">
        <v>28</v>
      </c>
      <c r="Z6" s="31">
        <f>AB5+1</f>
        <v>42605</v>
      </c>
      <c r="AA6" s="26" t="s">
        <v>18</v>
      </c>
      <c r="AB6" s="54">
        <f>Z7-1</f>
        <v>42625</v>
      </c>
    </row>
    <row r="7" spans="2:28" ht="42.75" x14ac:dyDescent="0.2">
      <c r="B7" s="94"/>
      <c r="C7" s="42" t="s">
        <v>66</v>
      </c>
      <c r="D7" s="43" t="s">
        <v>67</v>
      </c>
      <c r="E7" s="76">
        <v>30</v>
      </c>
      <c r="F7" s="79">
        <f>H6+1</f>
        <v>42626</v>
      </c>
      <c r="G7" s="72" t="s">
        <v>18</v>
      </c>
      <c r="H7" s="78">
        <f t="shared" si="0"/>
        <v>42655</v>
      </c>
      <c r="I7" s="73" t="s">
        <v>68</v>
      </c>
      <c r="J7" s="74" t="s">
        <v>183</v>
      </c>
      <c r="K7" s="72"/>
      <c r="L7" s="72"/>
      <c r="M7" s="76"/>
      <c r="N7" s="77"/>
      <c r="O7" s="72"/>
      <c r="P7" s="78"/>
      <c r="Q7" s="72"/>
      <c r="R7" s="79"/>
      <c r="S7" s="72"/>
      <c r="T7" s="78"/>
      <c r="U7" s="72"/>
      <c r="V7" s="77"/>
      <c r="W7" s="72"/>
      <c r="X7" s="78"/>
      <c r="Y7" s="72" t="s">
        <v>30</v>
      </c>
      <c r="Z7" s="77">
        <f>F7</f>
        <v>42626</v>
      </c>
      <c r="AA7" s="72" t="s">
        <v>18</v>
      </c>
      <c r="AB7" s="104">
        <f>H7</f>
        <v>42655</v>
      </c>
    </row>
    <row r="8" spans="2:28" ht="28.5" x14ac:dyDescent="0.2">
      <c r="B8" s="94"/>
      <c r="C8" s="42" t="s">
        <v>173</v>
      </c>
      <c r="D8" s="43" t="s">
        <v>174</v>
      </c>
      <c r="E8" s="76"/>
      <c r="F8" s="79"/>
      <c r="G8" s="72"/>
      <c r="H8" s="78"/>
      <c r="I8" s="73"/>
      <c r="J8" s="74"/>
      <c r="K8" s="72"/>
      <c r="L8" s="72"/>
      <c r="M8" s="76"/>
      <c r="N8" s="77"/>
      <c r="O8" s="72"/>
      <c r="P8" s="78"/>
      <c r="Q8" s="72"/>
      <c r="R8" s="79"/>
      <c r="S8" s="72"/>
      <c r="T8" s="78"/>
      <c r="U8" s="72"/>
      <c r="V8" s="77"/>
      <c r="W8" s="72"/>
      <c r="X8" s="78"/>
      <c r="Y8" s="72"/>
      <c r="Z8" s="77"/>
      <c r="AA8" s="72"/>
      <c r="AB8" s="104"/>
    </row>
    <row r="9" spans="2:28" ht="28.5" x14ac:dyDescent="0.2">
      <c r="B9" s="94"/>
      <c r="C9" s="42" t="s">
        <v>69</v>
      </c>
      <c r="D9" s="43" t="s">
        <v>70</v>
      </c>
      <c r="E9" s="29">
        <v>58</v>
      </c>
      <c r="F9" s="27">
        <f>F7+30</f>
        <v>42656</v>
      </c>
      <c r="G9" s="26" t="s">
        <v>18</v>
      </c>
      <c r="H9" s="25">
        <f t="shared" si="0"/>
        <v>42713</v>
      </c>
      <c r="I9" s="42"/>
      <c r="J9" s="43"/>
      <c r="K9" s="72"/>
      <c r="L9" s="72"/>
      <c r="M9" s="76"/>
      <c r="N9" s="77"/>
      <c r="O9" s="72"/>
      <c r="P9" s="78"/>
      <c r="Q9" s="72"/>
      <c r="R9" s="79"/>
      <c r="S9" s="72"/>
      <c r="T9" s="78"/>
      <c r="U9" s="72"/>
      <c r="V9" s="77"/>
      <c r="W9" s="72"/>
      <c r="X9" s="78"/>
      <c r="Y9" s="72" t="s">
        <v>28</v>
      </c>
      <c r="Z9" s="77">
        <f>AB7+1</f>
        <v>42656</v>
      </c>
      <c r="AA9" s="72" t="s">
        <v>18</v>
      </c>
      <c r="AB9" s="104">
        <f>X6</f>
        <v>42736</v>
      </c>
    </row>
    <row r="10" spans="2:28" x14ac:dyDescent="0.2">
      <c r="B10" s="94"/>
      <c r="C10" s="42" t="s">
        <v>71</v>
      </c>
      <c r="D10" s="43" t="s">
        <v>75</v>
      </c>
      <c r="E10" s="29">
        <v>30</v>
      </c>
      <c r="F10" s="27">
        <f>F9</f>
        <v>42656</v>
      </c>
      <c r="G10" s="26" t="s">
        <v>18</v>
      </c>
      <c r="H10" s="25">
        <f>F10+E10-1</f>
        <v>42685</v>
      </c>
      <c r="I10" s="25"/>
      <c r="J10" s="31"/>
      <c r="K10" s="72"/>
      <c r="L10" s="72"/>
      <c r="M10" s="76"/>
      <c r="N10" s="77"/>
      <c r="O10" s="72"/>
      <c r="P10" s="78"/>
      <c r="Q10" s="72"/>
      <c r="R10" s="79"/>
      <c r="S10" s="72"/>
      <c r="T10" s="78"/>
      <c r="U10" s="72"/>
      <c r="V10" s="77"/>
      <c r="W10" s="72"/>
      <c r="X10" s="78"/>
      <c r="Y10" s="72"/>
      <c r="Z10" s="77"/>
      <c r="AA10" s="72"/>
      <c r="AB10" s="104"/>
    </row>
    <row r="11" spans="2:28" ht="28.5" x14ac:dyDescent="0.2">
      <c r="B11" s="94"/>
      <c r="C11" s="42" t="s">
        <v>78</v>
      </c>
      <c r="D11" s="43" t="s">
        <v>79</v>
      </c>
      <c r="E11" s="76">
        <v>30</v>
      </c>
      <c r="F11" s="77">
        <f>H7+1</f>
        <v>42656</v>
      </c>
      <c r="G11" s="72" t="s">
        <v>18</v>
      </c>
      <c r="H11" s="78">
        <f>F11+E11-1</f>
        <v>42685</v>
      </c>
      <c r="I11" s="25"/>
      <c r="J11" s="31"/>
      <c r="K11" s="72"/>
      <c r="L11" s="72"/>
      <c r="M11" s="76"/>
      <c r="N11" s="77"/>
      <c r="O11" s="72"/>
      <c r="P11" s="78"/>
      <c r="Q11" s="72"/>
      <c r="R11" s="79"/>
      <c r="S11" s="72"/>
      <c r="T11" s="78"/>
      <c r="U11" s="72"/>
      <c r="V11" s="77"/>
      <c r="W11" s="72"/>
      <c r="X11" s="78"/>
      <c r="Y11" s="72"/>
      <c r="Z11" s="77"/>
      <c r="AA11" s="72"/>
      <c r="AB11" s="104"/>
    </row>
    <row r="12" spans="2:28" ht="28.5" x14ac:dyDescent="0.2">
      <c r="B12" s="94"/>
      <c r="C12" s="42" t="s">
        <v>76</v>
      </c>
      <c r="D12" s="43" t="s">
        <v>80</v>
      </c>
      <c r="E12" s="76"/>
      <c r="F12" s="77"/>
      <c r="G12" s="72"/>
      <c r="H12" s="78"/>
      <c r="I12" s="25"/>
      <c r="J12" s="31"/>
      <c r="K12" s="72"/>
      <c r="L12" s="72"/>
      <c r="M12" s="76"/>
      <c r="N12" s="77"/>
      <c r="O12" s="72"/>
      <c r="P12" s="78"/>
      <c r="Q12" s="72"/>
      <c r="R12" s="79"/>
      <c r="S12" s="72"/>
      <c r="T12" s="78"/>
      <c r="U12" s="72"/>
      <c r="V12" s="77"/>
      <c r="W12" s="72"/>
      <c r="X12" s="78"/>
      <c r="Y12" s="72"/>
      <c r="Z12" s="77"/>
      <c r="AA12" s="72"/>
      <c r="AB12" s="104"/>
    </row>
    <row r="13" spans="2:28" ht="28.5" x14ac:dyDescent="0.2">
      <c r="B13" s="94"/>
      <c r="C13" s="42" t="s">
        <v>77</v>
      </c>
      <c r="D13" s="43" t="s">
        <v>81</v>
      </c>
      <c r="E13" s="76"/>
      <c r="F13" s="77"/>
      <c r="G13" s="72"/>
      <c r="H13" s="78"/>
      <c r="I13" s="25"/>
      <c r="J13" s="31"/>
      <c r="K13" s="72"/>
      <c r="L13" s="72"/>
      <c r="M13" s="76"/>
      <c r="N13" s="77"/>
      <c r="O13" s="72"/>
      <c r="P13" s="78"/>
      <c r="Q13" s="72"/>
      <c r="R13" s="79"/>
      <c r="S13" s="72"/>
      <c r="T13" s="78"/>
      <c r="U13" s="72"/>
      <c r="V13" s="77"/>
      <c r="W13" s="72"/>
      <c r="X13" s="78"/>
      <c r="Y13" s="72"/>
      <c r="Z13" s="77"/>
      <c r="AA13" s="72"/>
      <c r="AB13" s="104"/>
    </row>
    <row r="14" spans="2:28" ht="42.75" x14ac:dyDescent="0.2">
      <c r="B14" s="94"/>
      <c r="C14" s="42" t="s">
        <v>69</v>
      </c>
      <c r="D14" s="43" t="s">
        <v>72</v>
      </c>
      <c r="E14" s="29">
        <v>2</v>
      </c>
      <c r="F14" s="27">
        <f>H9+1</f>
        <v>42714</v>
      </c>
      <c r="G14" s="26" t="s">
        <v>18</v>
      </c>
      <c r="H14" s="25">
        <f t="shared" si="0"/>
        <v>42715</v>
      </c>
      <c r="I14" s="25"/>
      <c r="J14" s="31"/>
      <c r="K14" s="72"/>
      <c r="L14" s="72"/>
      <c r="M14" s="76"/>
      <c r="N14" s="77"/>
      <c r="O14" s="72"/>
      <c r="P14" s="78"/>
      <c r="Q14" s="26" t="s">
        <v>31</v>
      </c>
      <c r="R14" s="31">
        <f>F14</f>
        <v>42714</v>
      </c>
      <c r="S14" s="31" t="str">
        <f>G14</f>
        <v xml:space="preserve"> -</v>
      </c>
      <c r="T14" s="25">
        <f>H14</f>
        <v>42715</v>
      </c>
      <c r="U14" s="26" t="s">
        <v>82</v>
      </c>
      <c r="V14" s="31">
        <f>R14</f>
        <v>42714</v>
      </c>
      <c r="W14" s="26" t="s">
        <v>18</v>
      </c>
      <c r="X14" s="25">
        <f>T14</f>
        <v>42715</v>
      </c>
      <c r="Y14" s="72"/>
      <c r="Z14" s="77"/>
      <c r="AA14" s="72"/>
      <c r="AB14" s="104"/>
    </row>
    <row r="15" spans="2:28" ht="57" x14ac:dyDescent="0.2">
      <c r="B15" s="94"/>
      <c r="C15" s="41" t="s">
        <v>73</v>
      </c>
      <c r="D15" s="26" t="s">
        <v>74</v>
      </c>
      <c r="E15" s="29">
        <v>10</v>
      </c>
      <c r="F15" s="27">
        <v>42737</v>
      </c>
      <c r="G15" s="26" t="s">
        <v>18</v>
      </c>
      <c r="H15" s="25">
        <f t="shared" si="0"/>
        <v>42746</v>
      </c>
      <c r="I15" s="25"/>
      <c r="J15" s="31"/>
      <c r="K15" s="72"/>
      <c r="L15" s="26" t="s">
        <v>86</v>
      </c>
      <c r="M15" s="29">
        <v>10</v>
      </c>
      <c r="N15" s="27">
        <v>42737</v>
      </c>
      <c r="O15" s="38" t="s">
        <v>18</v>
      </c>
      <c r="P15" s="25">
        <f>N15+M15-1</f>
        <v>42746</v>
      </c>
      <c r="Q15" s="26" t="s">
        <v>115</v>
      </c>
      <c r="R15" s="31">
        <f t="shared" ref="R15:T15" si="4">F15</f>
        <v>42737</v>
      </c>
      <c r="S15" s="31" t="str">
        <f t="shared" si="4"/>
        <v xml:space="preserve"> -</v>
      </c>
      <c r="T15" s="25">
        <f t="shared" si="4"/>
        <v>42746</v>
      </c>
      <c r="U15" s="72" t="s">
        <v>34</v>
      </c>
      <c r="V15" s="77">
        <f>R15</f>
        <v>42737</v>
      </c>
      <c r="W15" s="72" t="s">
        <v>18</v>
      </c>
      <c r="X15" s="78">
        <f>T16</f>
        <v>42801</v>
      </c>
      <c r="Y15" s="72" t="s">
        <v>106</v>
      </c>
      <c r="Z15" s="77">
        <f>V15</f>
        <v>42737</v>
      </c>
      <c r="AA15" s="77" t="str">
        <f t="shared" ref="AA15" si="5">O15</f>
        <v xml:space="preserve"> -</v>
      </c>
      <c r="AB15" s="105">
        <f>X15</f>
        <v>42801</v>
      </c>
    </row>
    <row r="16" spans="2:28" ht="42.75" customHeight="1" x14ac:dyDescent="0.2">
      <c r="B16" s="94"/>
      <c r="C16" s="42" t="s">
        <v>78</v>
      </c>
      <c r="D16" s="43" t="s">
        <v>83</v>
      </c>
      <c r="E16" s="76">
        <v>20</v>
      </c>
      <c r="F16" s="77">
        <v>42737</v>
      </c>
      <c r="G16" s="78" t="str">
        <f>G15</f>
        <v xml:space="preserve"> -</v>
      </c>
      <c r="H16" s="78">
        <f>F16+E16-1</f>
        <v>42756</v>
      </c>
      <c r="I16" s="25"/>
      <c r="J16" s="31"/>
      <c r="K16" s="72"/>
      <c r="L16" s="70" t="s">
        <v>52</v>
      </c>
      <c r="M16" s="76">
        <v>45</v>
      </c>
      <c r="N16" s="77">
        <f>N15+10</f>
        <v>42747</v>
      </c>
      <c r="O16" s="72" t="s">
        <v>18</v>
      </c>
      <c r="P16" s="78">
        <f>N16+M16-1</f>
        <v>42791</v>
      </c>
      <c r="Q16" s="70" t="s">
        <v>32</v>
      </c>
      <c r="R16" s="77">
        <f>T15+1</f>
        <v>42747</v>
      </c>
      <c r="S16" s="72" t="s">
        <v>18</v>
      </c>
      <c r="T16" s="78">
        <f>H19</f>
        <v>42801</v>
      </c>
      <c r="U16" s="72"/>
      <c r="V16" s="77"/>
      <c r="W16" s="72"/>
      <c r="X16" s="78"/>
      <c r="Y16" s="72"/>
      <c r="Z16" s="77"/>
      <c r="AA16" s="77"/>
      <c r="AB16" s="105"/>
    </row>
    <row r="17" spans="2:28" ht="28.5" customHeight="1" x14ac:dyDescent="0.2">
      <c r="B17" s="94"/>
      <c r="C17" s="42" t="s">
        <v>76</v>
      </c>
      <c r="D17" s="43" t="s">
        <v>84</v>
      </c>
      <c r="E17" s="76"/>
      <c r="F17" s="77"/>
      <c r="G17" s="78"/>
      <c r="H17" s="78"/>
      <c r="I17" s="25"/>
      <c r="J17" s="31"/>
      <c r="K17" s="72"/>
      <c r="L17" s="70"/>
      <c r="M17" s="76"/>
      <c r="N17" s="77"/>
      <c r="O17" s="72"/>
      <c r="P17" s="78"/>
      <c r="Q17" s="70"/>
      <c r="R17" s="77"/>
      <c r="S17" s="72"/>
      <c r="T17" s="78"/>
      <c r="U17" s="72"/>
      <c r="V17" s="77"/>
      <c r="W17" s="72"/>
      <c r="X17" s="78"/>
      <c r="Y17" s="72"/>
      <c r="Z17" s="77"/>
      <c r="AA17" s="77"/>
      <c r="AB17" s="105"/>
    </row>
    <row r="18" spans="2:28" ht="28.5" x14ac:dyDescent="0.2">
      <c r="B18" s="94"/>
      <c r="C18" s="42" t="s">
        <v>77</v>
      </c>
      <c r="D18" s="43" t="s">
        <v>85</v>
      </c>
      <c r="E18" s="76"/>
      <c r="F18" s="77"/>
      <c r="G18" s="78"/>
      <c r="H18" s="78"/>
      <c r="I18" s="25"/>
      <c r="J18" s="31"/>
      <c r="K18" s="72"/>
      <c r="L18" s="70"/>
      <c r="M18" s="76"/>
      <c r="N18" s="77"/>
      <c r="O18" s="72"/>
      <c r="P18" s="78"/>
      <c r="Q18" s="70"/>
      <c r="R18" s="77"/>
      <c r="S18" s="72"/>
      <c r="T18" s="78"/>
      <c r="U18" s="72"/>
      <c r="V18" s="77"/>
      <c r="W18" s="72"/>
      <c r="X18" s="78"/>
      <c r="Y18" s="72"/>
      <c r="Z18" s="77"/>
      <c r="AA18" s="77"/>
      <c r="AB18" s="105"/>
    </row>
    <row r="19" spans="2:28" ht="42.75" x14ac:dyDescent="0.2">
      <c r="B19" s="94"/>
      <c r="C19" s="42" t="s">
        <v>78</v>
      </c>
      <c r="D19" s="43" t="s">
        <v>87</v>
      </c>
      <c r="E19" s="76">
        <v>55</v>
      </c>
      <c r="F19" s="77">
        <f>F16+10</f>
        <v>42747</v>
      </c>
      <c r="G19" s="72" t="str">
        <f>G15</f>
        <v xml:space="preserve"> -</v>
      </c>
      <c r="H19" s="78">
        <f>F19+E19-1</f>
        <v>42801</v>
      </c>
      <c r="I19" s="25"/>
      <c r="J19" s="31"/>
      <c r="K19" s="72"/>
      <c r="L19" s="70"/>
      <c r="M19" s="76"/>
      <c r="N19" s="77"/>
      <c r="O19" s="72"/>
      <c r="P19" s="78"/>
      <c r="Q19" s="70"/>
      <c r="R19" s="77"/>
      <c r="S19" s="72"/>
      <c r="T19" s="78"/>
      <c r="U19" s="72"/>
      <c r="V19" s="77"/>
      <c r="W19" s="72"/>
      <c r="X19" s="78"/>
      <c r="Y19" s="72"/>
      <c r="Z19" s="77"/>
      <c r="AA19" s="77"/>
      <c r="AB19" s="105"/>
    </row>
    <row r="20" spans="2:28" ht="28.5" x14ac:dyDescent="0.2">
      <c r="B20" s="94"/>
      <c r="C20" s="42" t="s">
        <v>76</v>
      </c>
      <c r="D20" s="43" t="s">
        <v>88</v>
      </c>
      <c r="E20" s="76"/>
      <c r="F20" s="77"/>
      <c r="G20" s="72"/>
      <c r="H20" s="78"/>
      <c r="I20" s="25"/>
      <c r="J20" s="31"/>
      <c r="K20" s="72"/>
      <c r="L20" s="70"/>
      <c r="M20" s="76"/>
      <c r="N20" s="77"/>
      <c r="O20" s="72"/>
      <c r="P20" s="78"/>
      <c r="Q20" s="70"/>
      <c r="R20" s="77"/>
      <c r="S20" s="72"/>
      <c r="T20" s="78"/>
      <c r="U20" s="72"/>
      <c r="V20" s="77"/>
      <c r="W20" s="72"/>
      <c r="X20" s="78"/>
      <c r="Y20" s="72"/>
      <c r="Z20" s="77"/>
      <c r="AA20" s="77"/>
      <c r="AB20" s="105"/>
    </row>
    <row r="21" spans="2:28" ht="29.25" thickBot="1" x14ac:dyDescent="0.25">
      <c r="B21" s="95"/>
      <c r="C21" s="10" t="s">
        <v>77</v>
      </c>
      <c r="D21" s="11" t="s">
        <v>89</v>
      </c>
      <c r="E21" s="81"/>
      <c r="F21" s="82"/>
      <c r="G21" s="83"/>
      <c r="H21" s="86"/>
      <c r="I21" s="24"/>
      <c r="J21" s="58" t="s">
        <v>92</v>
      </c>
      <c r="K21" s="83"/>
      <c r="L21" s="80"/>
      <c r="M21" s="81"/>
      <c r="N21" s="82"/>
      <c r="O21" s="83"/>
      <c r="P21" s="86"/>
      <c r="Q21" s="80"/>
      <c r="R21" s="82"/>
      <c r="S21" s="83"/>
      <c r="T21" s="86"/>
      <c r="U21" s="83"/>
      <c r="V21" s="82"/>
      <c r="W21" s="83"/>
      <c r="X21" s="86"/>
      <c r="Y21" s="83"/>
      <c r="Z21" s="82"/>
      <c r="AA21" s="82"/>
      <c r="AB21" s="106"/>
    </row>
    <row r="22" spans="2:28" x14ac:dyDescent="0.2">
      <c r="B22" s="52"/>
      <c r="C22" s="59"/>
      <c r="D22" s="60"/>
      <c r="E22" s="52"/>
      <c r="F22" s="61"/>
      <c r="H22" s="62"/>
      <c r="I22" s="62"/>
      <c r="J22" s="61"/>
      <c r="L22" s="8"/>
      <c r="M22" s="52"/>
      <c r="N22" s="61"/>
      <c r="P22" s="62"/>
      <c r="Q22" s="8"/>
      <c r="R22" s="61"/>
      <c r="T22" s="62"/>
      <c r="V22" s="61"/>
      <c r="X22" s="62"/>
      <c r="Z22" s="61"/>
      <c r="AA22" s="61"/>
      <c r="AB22" s="62"/>
    </row>
    <row r="23" spans="2:28" ht="14.25" customHeight="1" thickBot="1" x14ac:dyDescent="0.25">
      <c r="B23" s="109" t="s">
        <v>204</v>
      </c>
      <c r="C23" s="109"/>
      <c r="D23" s="109"/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109"/>
      <c r="P23" s="109"/>
      <c r="Q23" s="109"/>
      <c r="R23" s="109"/>
      <c r="S23" s="109"/>
      <c r="T23" s="109"/>
      <c r="U23" s="109"/>
      <c r="V23" s="109"/>
      <c r="W23" s="109"/>
      <c r="X23" s="109"/>
      <c r="Y23" s="109"/>
      <c r="Z23" s="109"/>
      <c r="AA23" s="109"/>
      <c r="AB23" s="109"/>
    </row>
    <row r="24" spans="2:28" x14ac:dyDescent="0.2">
      <c r="B24" s="93" t="s">
        <v>0</v>
      </c>
      <c r="C24" s="75" t="s">
        <v>178</v>
      </c>
      <c r="D24" s="75" t="s">
        <v>42</v>
      </c>
      <c r="E24" s="75" t="s">
        <v>17</v>
      </c>
      <c r="F24" s="89" t="s">
        <v>19</v>
      </c>
      <c r="G24" s="85" t="s">
        <v>18</v>
      </c>
      <c r="H24" s="87" t="s">
        <v>20</v>
      </c>
      <c r="I24" s="75" t="s">
        <v>178</v>
      </c>
      <c r="J24" s="75" t="s">
        <v>43</v>
      </c>
      <c r="K24" s="75" t="s">
        <v>21</v>
      </c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110"/>
    </row>
    <row r="25" spans="2:28" ht="28.5" x14ac:dyDescent="0.2">
      <c r="B25" s="94"/>
      <c r="C25" s="76"/>
      <c r="D25" s="76"/>
      <c r="E25" s="76"/>
      <c r="F25" s="90"/>
      <c r="G25" s="72"/>
      <c r="H25" s="88"/>
      <c r="I25" s="76"/>
      <c r="J25" s="76"/>
      <c r="K25" s="29" t="s">
        <v>22</v>
      </c>
      <c r="L25" s="32" t="s">
        <v>56</v>
      </c>
      <c r="M25" s="32" t="s">
        <v>17</v>
      </c>
      <c r="N25" s="39" t="s">
        <v>19</v>
      </c>
      <c r="O25" s="28" t="s">
        <v>18</v>
      </c>
      <c r="P25" s="6" t="s">
        <v>20</v>
      </c>
      <c r="Q25" s="32" t="s">
        <v>24</v>
      </c>
      <c r="R25" s="39" t="s">
        <v>19</v>
      </c>
      <c r="S25" s="28" t="s">
        <v>18</v>
      </c>
      <c r="T25" s="6" t="s">
        <v>20</v>
      </c>
      <c r="U25" s="32" t="s">
        <v>25</v>
      </c>
      <c r="V25" s="39" t="s">
        <v>19</v>
      </c>
      <c r="W25" s="28" t="s">
        <v>18</v>
      </c>
      <c r="X25" s="6" t="s">
        <v>20</v>
      </c>
      <c r="Y25" s="32" t="s">
        <v>26</v>
      </c>
      <c r="Z25" s="39" t="s">
        <v>19</v>
      </c>
      <c r="AA25" s="28" t="s">
        <v>18</v>
      </c>
      <c r="AB25" s="56" t="s">
        <v>20</v>
      </c>
    </row>
    <row r="26" spans="2:28" ht="57" x14ac:dyDescent="0.2">
      <c r="B26" s="36" t="s">
        <v>2</v>
      </c>
      <c r="C26" s="41" t="s">
        <v>90</v>
      </c>
      <c r="D26" s="26" t="s">
        <v>91</v>
      </c>
      <c r="E26" s="29">
        <v>25</v>
      </c>
      <c r="F26" s="27">
        <v>42767</v>
      </c>
      <c r="G26" s="26" t="s">
        <v>18</v>
      </c>
      <c r="H26" s="25">
        <f>F26+E26-1</f>
        <v>42791</v>
      </c>
      <c r="I26" s="25"/>
      <c r="J26" s="31"/>
      <c r="K26" s="26" t="s">
        <v>33</v>
      </c>
      <c r="L26" s="28" t="s">
        <v>39</v>
      </c>
      <c r="M26" s="32">
        <v>25</v>
      </c>
      <c r="N26" s="33">
        <f>F26</f>
        <v>42767</v>
      </c>
      <c r="O26" s="28" t="str">
        <f>G26</f>
        <v xml:space="preserve"> -</v>
      </c>
      <c r="P26" s="35">
        <f>H26</f>
        <v>42791</v>
      </c>
      <c r="Q26" s="70" t="s">
        <v>32</v>
      </c>
      <c r="R26" s="68">
        <f>F26</f>
        <v>42767</v>
      </c>
      <c r="S26" s="70" t="s">
        <v>18</v>
      </c>
      <c r="T26" s="71">
        <f>H56</f>
        <v>43137</v>
      </c>
      <c r="U26" s="111" t="s">
        <v>201</v>
      </c>
      <c r="V26" s="114">
        <f>F26</f>
        <v>42767</v>
      </c>
      <c r="W26" s="111" t="s">
        <v>18</v>
      </c>
      <c r="X26" s="117">
        <f>H53</f>
        <v>43183</v>
      </c>
      <c r="Y26" s="70" t="s">
        <v>35</v>
      </c>
      <c r="Z26" s="68">
        <f>F26</f>
        <v>42767</v>
      </c>
      <c r="AA26" s="70" t="s">
        <v>18</v>
      </c>
      <c r="AB26" s="103">
        <f>H53</f>
        <v>43183</v>
      </c>
    </row>
    <row r="27" spans="2:28" ht="42.75" x14ac:dyDescent="0.2">
      <c r="B27" s="94" t="s">
        <v>3</v>
      </c>
      <c r="C27" s="96" t="s">
        <v>90</v>
      </c>
      <c r="D27" s="72" t="s">
        <v>93</v>
      </c>
      <c r="E27" s="76">
        <v>10</v>
      </c>
      <c r="F27" s="79">
        <f>H26+1</f>
        <v>42792</v>
      </c>
      <c r="G27" s="72" t="s">
        <v>18</v>
      </c>
      <c r="H27" s="78">
        <f>F27+E27-1</f>
        <v>42801</v>
      </c>
      <c r="I27" s="42" t="s">
        <v>62</v>
      </c>
      <c r="J27" s="31" t="s">
        <v>98</v>
      </c>
      <c r="K27" s="72" t="s">
        <v>36</v>
      </c>
      <c r="L27" s="70" t="s">
        <v>38</v>
      </c>
      <c r="M27" s="84">
        <v>10</v>
      </c>
      <c r="N27" s="68">
        <f>F27</f>
        <v>42792</v>
      </c>
      <c r="O27" s="70" t="s">
        <v>18</v>
      </c>
      <c r="P27" s="71">
        <f>N27+M27-1</f>
        <v>42801</v>
      </c>
      <c r="Q27" s="70"/>
      <c r="R27" s="68"/>
      <c r="S27" s="70"/>
      <c r="T27" s="71"/>
      <c r="U27" s="112"/>
      <c r="V27" s="115"/>
      <c r="W27" s="112"/>
      <c r="X27" s="118"/>
      <c r="Y27" s="70"/>
      <c r="Z27" s="68"/>
      <c r="AA27" s="70"/>
      <c r="AB27" s="103"/>
    </row>
    <row r="28" spans="2:28" ht="28.5" x14ac:dyDescent="0.2">
      <c r="B28" s="94"/>
      <c r="C28" s="96"/>
      <c r="D28" s="72"/>
      <c r="E28" s="76"/>
      <c r="F28" s="79"/>
      <c r="G28" s="72"/>
      <c r="H28" s="78"/>
      <c r="I28" s="42" t="s">
        <v>78</v>
      </c>
      <c r="J28" s="43" t="s">
        <v>116</v>
      </c>
      <c r="K28" s="72"/>
      <c r="L28" s="70"/>
      <c r="M28" s="84"/>
      <c r="N28" s="68"/>
      <c r="O28" s="70"/>
      <c r="P28" s="71"/>
      <c r="Q28" s="70"/>
      <c r="R28" s="68"/>
      <c r="S28" s="70"/>
      <c r="T28" s="71"/>
      <c r="U28" s="112"/>
      <c r="V28" s="115"/>
      <c r="W28" s="112"/>
      <c r="X28" s="118"/>
      <c r="Y28" s="70"/>
      <c r="Z28" s="68"/>
      <c r="AA28" s="70"/>
      <c r="AB28" s="103"/>
    </row>
    <row r="29" spans="2:28" ht="42.75" x14ac:dyDescent="0.2">
      <c r="B29" s="94"/>
      <c r="C29" s="96"/>
      <c r="D29" s="72"/>
      <c r="E29" s="76"/>
      <c r="F29" s="79"/>
      <c r="G29" s="72"/>
      <c r="H29" s="78"/>
      <c r="I29" s="42" t="s">
        <v>155</v>
      </c>
      <c r="J29" s="43" t="s">
        <v>156</v>
      </c>
      <c r="K29" s="72"/>
      <c r="L29" s="70"/>
      <c r="M29" s="84"/>
      <c r="N29" s="68"/>
      <c r="O29" s="70"/>
      <c r="P29" s="71"/>
      <c r="Q29" s="70"/>
      <c r="R29" s="68"/>
      <c r="S29" s="70"/>
      <c r="T29" s="71"/>
      <c r="U29" s="112"/>
      <c r="V29" s="115"/>
      <c r="W29" s="112"/>
      <c r="X29" s="118"/>
      <c r="Y29" s="70"/>
      <c r="Z29" s="68"/>
      <c r="AA29" s="70"/>
      <c r="AB29" s="103"/>
    </row>
    <row r="30" spans="2:28" ht="42.75" x14ac:dyDescent="0.2">
      <c r="B30" s="36" t="s">
        <v>4</v>
      </c>
      <c r="C30" s="41" t="s">
        <v>90</v>
      </c>
      <c r="D30" s="26" t="s">
        <v>94</v>
      </c>
      <c r="E30" s="29">
        <v>85</v>
      </c>
      <c r="F30" s="27">
        <f>F27+11-1</f>
        <v>42802</v>
      </c>
      <c r="G30" s="26" t="s">
        <v>18</v>
      </c>
      <c r="H30" s="25">
        <f>F30+E30-1</f>
        <v>42886</v>
      </c>
      <c r="I30" s="42" t="s">
        <v>64</v>
      </c>
      <c r="J30" s="43" t="s">
        <v>117</v>
      </c>
      <c r="K30" s="72"/>
      <c r="L30" s="70" t="s">
        <v>39</v>
      </c>
      <c r="M30" s="84">
        <v>49</v>
      </c>
      <c r="N30" s="68">
        <f>F30</f>
        <v>42802</v>
      </c>
      <c r="O30" s="70" t="s">
        <v>18</v>
      </c>
      <c r="P30" s="71">
        <f>N30+M30-1</f>
        <v>42850</v>
      </c>
      <c r="Q30" s="70"/>
      <c r="R30" s="68"/>
      <c r="S30" s="70"/>
      <c r="T30" s="71"/>
      <c r="U30" s="112"/>
      <c r="V30" s="115"/>
      <c r="W30" s="112"/>
      <c r="X30" s="118"/>
      <c r="Y30" s="70"/>
      <c r="Z30" s="68"/>
      <c r="AA30" s="70"/>
      <c r="AB30" s="103"/>
    </row>
    <row r="31" spans="2:28" ht="57" x14ac:dyDescent="0.2">
      <c r="B31" s="94" t="s">
        <v>5</v>
      </c>
      <c r="C31" s="96" t="s">
        <v>90</v>
      </c>
      <c r="D31" s="72" t="s">
        <v>95</v>
      </c>
      <c r="E31" s="76">
        <v>82</v>
      </c>
      <c r="F31" s="79">
        <f>F30</f>
        <v>42802</v>
      </c>
      <c r="G31" s="72" t="s">
        <v>18</v>
      </c>
      <c r="H31" s="78">
        <f>F31+E31-1</f>
        <v>42883</v>
      </c>
      <c r="I31" s="42" t="s">
        <v>60</v>
      </c>
      <c r="J31" s="31" t="s">
        <v>107</v>
      </c>
      <c r="K31" s="72"/>
      <c r="L31" s="70"/>
      <c r="M31" s="84"/>
      <c r="N31" s="69"/>
      <c r="O31" s="70"/>
      <c r="P31" s="71"/>
      <c r="Q31" s="70"/>
      <c r="R31" s="68"/>
      <c r="S31" s="70"/>
      <c r="T31" s="71"/>
      <c r="U31" s="112"/>
      <c r="V31" s="115"/>
      <c r="W31" s="112"/>
      <c r="X31" s="118"/>
      <c r="Y31" s="70"/>
      <c r="Z31" s="68"/>
      <c r="AA31" s="70"/>
      <c r="AB31" s="103"/>
    </row>
    <row r="32" spans="2:28" ht="57" customHeight="1" x14ac:dyDescent="0.2">
      <c r="B32" s="94"/>
      <c r="C32" s="96"/>
      <c r="D32" s="72"/>
      <c r="E32" s="76"/>
      <c r="F32" s="79"/>
      <c r="G32" s="72"/>
      <c r="H32" s="78"/>
      <c r="I32" s="49" t="s">
        <v>62</v>
      </c>
      <c r="J32" s="43" t="s">
        <v>118</v>
      </c>
      <c r="K32" s="72"/>
      <c r="L32" s="70" t="s">
        <v>52</v>
      </c>
      <c r="M32" s="84">
        <v>19</v>
      </c>
      <c r="N32" s="68">
        <f>F27+60-1</f>
        <v>42851</v>
      </c>
      <c r="O32" s="70" t="s">
        <v>18</v>
      </c>
      <c r="P32" s="71">
        <f>N32+M32-1</f>
        <v>42869</v>
      </c>
      <c r="Q32" s="70"/>
      <c r="R32" s="68"/>
      <c r="S32" s="70"/>
      <c r="T32" s="71"/>
      <c r="U32" s="112"/>
      <c r="V32" s="115"/>
      <c r="W32" s="112"/>
      <c r="X32" s="118"/>
      <c r="Y32" s="70"/>
      <c r="Z32" s="68"/>
      <c r="AA32" s="70"/>
      <c r="AB32" s="103"/>
    </row>
    <row r="33" spans="2:28" ht="28.5" x14ac:dyDescent="0.2">
      <c r="B33" s="94"/>
      <c r="C33" s="96"/>
      <c r="D33" s="72"/>
      <c r="E33" s="76"/>
      <c r="F33" s="79"/>
      <c r="G33" s="72"/>
      <c r="H33" s="78"/>
      <c r="I33" s="42" t="s">
        <v>120</v>
      </c>
      <c r="J33" s="43" t="s">
        <v>121</v>
      </c>
      <c r="K33" s="72"/>
      <c r="L33" s="70"/>
      <c r="M33" s="84"/>
      <c r="N33" s="68"/>
      <c r="O33" s="70"/>
      <c r="P33" s="71"/>
      <c r="Q33" s="70"/>
      <c r="R33" s="68"/>
      <c r="S33" s="70"/>
      <c r="T33" s="71"/>
      <c r="U33" s="112"/>
      <c r="V33" s="115"/>
      <c r="W33" s="112"/>
      <c r="X33" s="118"/>
      <c r="Y33" s="70"/>
      <c r="Z33" s="68"/>
      <c r="AA33" s="70"/>
      <c r="AB33" s="103"/>
    </row>
    <row r="34" spans="2:28" ht="28.5" x14ac:dyDescent="0.2">
      <c r="B34" s="94"/>
      <c r="C34" s="96"/>
      <c r="D34" s="72"/>
      <c r="E34" s="76"/>
      <c r="F34" s="79"/>
      <c r="G34" s="72"/>
      <c r="H34" s="78"/>
      <c r="I34" s="42" t="s">
        <v>122</v>
      </c>
      <c r="J34" s="43" t="s">
        <v>123</v>
      </c>
      <c r="K34" s="72"/>
      <c r="L34" s="70"/>
      <c r="M34" s="84"/>
      <c r="N34" s="68"/>
      <c r="O34" s="70"/>
      <c r="P34" s="71"/>
      <c r="Q34" s="70"/>
      <c r="R34" s="68"/>
      <c r="S34" s="70"/>
      <c r="T34" s="71"/>
      <c r="U34" s="112"/>
      <c r="V34" s="115"/>
      <c r="W34" s="112"/>
      <c r="X34" s="118"/>
      <c r="Y34" s="70"/>
      <c r="Z34" s="68"/>
      <c r="AA34" s="70"/>
      <c r="AB34" s="103"/>
    </row>
    <row r="35" spans="2:28" ht="28.5" x14ac:dyDescent="0.2">
      <c r="B35" s="36" t="s">
        <v>6</v>
      </c>
      <c r="C35" s="41" t="s">
        <v>90</v>
      </c>
      <c r="D35" s="26" t="s">
        <v>96</v>
      </c>
      <c r="E35" s="29">
        <v>15</v>
      </c>
      <c r="F35" s="27">
        <f>H31+1</f>
        <v>42884</v>
      </c>
      <c r="G35" s="26" t="s">
        <v>18</v>
      </c>
      <c r="H35" s="25">
        <f>F35+E35-1</f>
        <v>42898</v>
      </c>
      <c r="I35" s="42"/>
      <c r="J35" s="31"/>
      <c r="K35" s="72"/>
      <c r="L35" s="70" t="s">
        <v>53</v>
      </c>
      <c r="M35" s="46">
        <f>P35-N35</f>
        <v>49</v>
      </c>
      <c r="N35" s="44">
        <f>P32+1</f>
        <v>42870</v>
      </c>
      <c r="O35" s="28" t="s">
        <v>18</v>
      </c>
      <c r="P35" s="12">
        <f>N36-1</f>
        <v>42919</v>
      </c>
      <c r="Q35" s="70"/>
      <c r="R35" s="68"/>
      <c r="S35" s="70"/>
      <c r="T35" s="71"/>
      <c r="U35" s="112"/>
      <c r="V35" s="115"/>
      <c r="W35" s="112"/>
      <c r="X35" s="118"/>
      <c r="Y35" s="70"/>
      <c r="Z35" s="68"/>
      <c r="AA35" s="70"/>
      <c r="AB35" s="103"/>
    </row>
    <row r="36" spans="2:28" ht="57" x14ac:dyDescent="0.2">
      <c r="B36" s="36" t="s">
        <v>7</v>
      </c>
      <c r="C36" s="41" t="s">
        <v>90</v>
      </c>
      <c r="D36" s="26" t="s">
        <v>97</v>
      </c>
      <c r="E36" s="29">
        <v>66</v>
      </c>
      <c r="F36" s="27">
        <f>F27+94-1</f>
        <v>42885</v>
      </c>
      <c r="G36" s="26" t="s">
        <v>18</v>
      </c>
      <c r="H36" s="25">
        <f>F36+E36-1</f>
        <v>42950</v>
      </c>
      <c r="I36" s="42" t="s">
        <v>60</v>
      </c>
      <c r="J36" s="31" t="s">
        <v>108</v>
      </c>
      <c r="K36" s="72"/>
      <c r="L36" s="70"/>
      <c r="M36" s="32">
        <v>8</v>
      </c>
      <c r="N36" s="33">
        <f>F27+129-1</f>
        <v>42920</v>
      </c>
      <c r="O36" s="28" t="s">
        <v>18</v>
      </c>
      <c r="P36" s="35">
        <f>N36+M36-1</f>
        <v>42927</v>
      </c>
      <c r="Q36" s="70"/>
      <c r="R36" s="68"/>
      <c r="S36" s="70"/>
      <c r="T36" s="71"/>
      <c r="U36" s="112"/>
      <c r="V36" s="115"/>
      <c r="W36" s="112"/>
      <c r="X36" s="118"/>
      <c r="Y36" s="70"/>
      <c r="Z36" s="68"/>
      <c r="AA36" s="70"/>
      <c r="AB36" s="103"/>
    </row>
    <row r="37" spans="2:28" ht="42.75" x14ac:dyDescent="0.2">
      <c r="B37" s="94" t="s">
        <v>8</v>
      </c>
      <c r="C37" s="96" t="s">
        <v>90</v>
      </c>
      <c r="D37" s="72" t="s">
        <v>99</v>
      </c>
      <c r="E37" s="76">
        <v>15</v>
      </c>
      <c r="F37" s="77">
        <f>F27+153-1</f>
        <v>42944</v>
      </c>
      <c r="G37" s="72" t="s">
        <v>18</v>
      </c>
      <c r="H37" s="78">
        <f>F37+E37-1</f>
        <v>42958</v>
      </c>
      <c r="I37" s="25"/>
      <c r="J37" s="26" t="s">
        <v>119</v>
      </c>
      <c r="K37" s="72"/>
      <c r="L37" s="28" t="s">
        <v>50</v>
      </c>
      <c r="M37" s="32">
        <v>8</v>
      </c>
      <c r="N37" s="33">
        <f>F37</f>
        <v>42944</v>
      </c>
      <c r="O37" s="28" t="s">
        <v>18</v>
      </c>
      <c r="P37" s="35">
        <f>N37+M37-1</f>
        <v>42951</v>
      </c>
      <c r="Q37" s="70"/>
      <c r="R37" s="68"/>
      <c r="S37" s="70"/>
      <c r="T37" s="71"/>
      <c r="U37" s="112"/>
      <c r="V37" s="115"/>
      <c r="W37" s="112"/>
      <c r="X37" s="118"/>
      <c r="Y37" s="70"/>
      <c r="Z37" s="68"/>
      <c r="AA37" s="70"/>
      <c r="AB37" s="103"/>
    </row>
    <row r="38" spans="2:28" ht="42.75" x14ac:dyDescent="0.2">
      <c r="B38" s="94"/>
      <c r="C38" s="96"/>
      <c r="D38" s="72"/>
      <c r="E38" s="76"/>
      <c r="F38" s="77"/>
      <c r="G38" s="72"/>
      <c r="H38" s="78"/>
      <c r="I38" s="25"/>
      <c r="J38" s="26"/>
      <c r="K38" s="72"/>
      <c r="L38" s="28" t="s">
        <v>53</v>
      </c>
      <c r="M38" s="32">
        <v>7</v>
      </c>
      <c r="N38" s="33">
        <f>P37+1</f>
        <v>42952</v>
      </c>
      <c r="O38" s="28" t="s">
        <v>18</v>
      </c>
      <c r="P38" s="35">
        <f>N38+M38-1</f>
        <v>42958</v>
      </c>
      <c r="Q38" s="70"/>
      <c r="R38" s="68"/>
      <c r="S38" s="70"/>
      <c r="T38" s="71"/>
      <c r="U38" s="112"/>
      <c r="V38" s="115"/>
      <c r="W38" s="112"/>
      <c r="X38" s="118"/>
      <c r="Y38" s="70"/>
      <c r="Z38" s="68"/>
      <c r="AA38" s="70"/>
      <c r="AB38" s="103"/>
    </row>
    <row r="39" spans="2:28" ht="42.75" x14ac:dyDescent="0.2">
      <c r="B39" s="94"/>
      <c r="C39" s="41" t="s">
        <v>90</v>
      </c>
      <c r="D39" s="26" t="s">
        <v>104</v>
      </c>
      <c r="E39" s="29">
        <v>27</v>
      </c>
      <c r="F39" s="31">
        <f>F27+160-1</f>
        <v>42951</v>
      </c>
      <c r="G39" s="26" t="s">
        <v>18</v>
      </c>
      <c r="H39" s="25">
        <f t="shared" ref="H39:H44" si="6">F39+E39-1</f>
        <v>42977</v>
      </c>
      <c r="I39" s="25"/>
      <c r="J39" s="31"/>
      <c r="K39" s="72"/>
      <c r="L39" s="28" t="s">
        <v>39</v>
      </c>
      <c r="M39" s="46">
        <f>P39-N39</f>
        <v>18</v>
      </c>
      <c r="N39" s="44">
        <f>P38+1</f>
        <v>42959</v>
      </c>
      <c r="O39" s="28" t="s">
        <v>18</v>
      </c>
      <c r="P39" s="12">
        <f>N40-1</f>
        <v>42977</v>
      </c>
      <c r="Q39" s="70"/>
      <c r="R39" s="68"/>
      <c r="S39" s="70"/>
      <c r="T39" s="71"/>
      <c r="U39" s="112"/>
      <c r="V39" s="115"/>
      <c r="W39" s="112"/>
      <c r="X39" s="118"/>
      <c r="Y39" s="70"/>
      <c r="Z39" s="68"/>
      <c r="AA39" s="70"/>
      <c r="AB39" s="103"/>
    </row>
    <row r="40" spans="2:28" ht="28.5" x14ac:dyDescent="0.2">
      <c r="B40" s="94"/>
      <c r="C40" s="41" t="s">
        <v>90</v>
      </c>
      <c r="D40" s="26" t="s">
        <v>102</v>
      </c>
      <c r="E40" s="29">
        <v>10</v>
      </c>
      <c r="F40" s="31">
        <f>F27+187-1</f>
        <v>42978</v>
      </c>
      <c r="G40" s="26" t="s">
        <v>18</v>
      </c>
      <c r="H40" s="25">
        <f t="shared" si="6"/>
        <v>42987</v>
      </c>
      <c r="I40" s="25"/>
      <c r="J40" s="31"/>
      <c r="K40" s="72"/>
      <c r="L40" s="28" t="s">
        <v>38</v>
      </c>
      <c r="M40" s="32">
        <v>10</v>
      </c>
      <c r="N40" s="40">
        <f>F40</f>
        <v>42978</v>
      </c>
      <c r="O40" s="28" t="s">
        <v>18</v>
      </c>
      <c r="P40" s="35">
        <f>N40+M40-1</f>
        <v>42987</v>
      </c>
      <c r="Q40" s="70"/>
      <c r="R40" s="68"/>
      <c r="S40" s="70"/>
      <c r="T40" s="71"/>
      <c r="U40" s="112"/>
      <c r="V40" s="115"/>
      <c r="W40" s="112"/>
      <c r="X40" s="118"/>
      <c r="Y40" s="70"/>
      <c r="Z40" s="68"/>
      <c r="AA40" s="70"/>
      <c r="AB40" s="103"/>
    </row>
    <row r="41" spans="2:28" ht="42.75" x14ac:dyDescent="0.2">
      <c r="B41" s="94"/>
      <c r="C41" s="41" t="s">
        <v>90</v>
      </c>
      <c r="D41" s="26" t="s">
        <v>103</v>
      </c>
      <c r="E41" s="29">
        <v>22</v>
      </c>
      <c r="F41" s="31">
        <f>F27+197-1</f>
        <v>42988</v>
      </c>
      <c r="G41" s="26" t="s">
        <v>18</v>
      </c>
      <c r="H41" s="25">
        <f t="shared" si="6"/>
        <v>43009</v>
      </c>
      <c r="I41" s="25"/>
      <c r="J41" s="31"/>
      <c r="K41" s="72"/>
      <c r="L41" s="70" t="s">
        <v>39</v>
      </c>
      <c r="M41" s="84">
        <v>42</v>
      </c>
      <c r="N41" s="98">
        <f>P40+1</f>
        <v>42988</v>
      </c>
      <c r="O41" s="70" t="s">
        <v>18</v>
      </c>
      <c r="P41" s="71">
        <f>N41+M41-1</f>
        <v>43029</v>
      </c>
      <c r="Q41" s="70"/>
      <c r="R41" s="68"/>
      <c r="S41" s="70"/>
      <c r="T41" s="71"/>
      <c r="U41" s="112"/>
      <c r="V41" s="115"/>
      <c r="W41" s="112"/>
      <c r="X41" s="118"/>
      <c r="Y41" s="70"/>
      <c r="Z41" s="68"/>
      <c r="AA41" s="70"/>
      <c r="AB41" s="103"/>
    </row>
    <row r="42" spans="2:28" ht="42.75" x14ac:dyDescent="0.2">
      <c r="B42" s="94"/>
      <c r="C42" s="41" t="s">
        <v>90</v>
      </c>
      <c r="D42" s="26" t="s">
        <v>100</v>
      </c>
      <c r="E42" s="29">
        <v>14</v>
      </c>
      <c r="F42" s="31">
        <f>F27+219-1</f>
        <v>43010</v>
      </c>
      <c r="G42" s="26" t="s">
        <v>18</v>
      </c>
      <c r="H42" s="25">
        <f t="shared" si="6"/>
        <v>43023</v>
      </c>
      <c r="I42" s="25"/>
      <c r="J42" s="31"/>
      <c r="K42" s="72"/>
      <c r="L42" s="70"/>
      <c r="M42" s="84"/>
      <c r="N42" s="98"/>
      <c r="O42" s="70"/>
      <c r="P42" s="71"/>
      <c r="Q42" s="70"/>
      <c r="R42" s="68"/>
      <c r="S42" s="70"/>
      <c r="T42" s="71"/>
      <c r="U42" s="112"/>
      <c r="V42" s="115"/>
      <c r="W42" s="112"/>
      <c r="X42" s="118"/>
      <c r="Y42" s="70"/>
      <c r="Z42" s="68"/>
      <c r="AA42" s="70"/>
      <c r="AB42" s="103"/>
    </row>
    <row r="43" spans="2:28" ht="28.5" x14ac:dyDescent="0.2">
      <c r="B43" s="94"/>
      <c r="C43" s="41" t="s">
        <v>90</v>
      </c>
      <c r="D43" s="26" t="s">
        <v>101</v>
      </c>
      <c r="E43" s="29">
        <v>2</v>
      </c>
      <c r="F43" s="31">
        <f>F27+239-1</f>
        <v>43030</v>
      </c>
      <c r="G43" s="26" t="s">
        <v>18</v>
      </c>
      <c r="H43" s="25">
        <f t="shared" si="6"/>
        <v>43031</v>
      </c>
      <c r="I43" s="25"/>
      <c r="J43" s="31"/>
      <c r="K43" s="72"/>
      <c r="L43" s="28" t="s">
        <v>38</v>
      </c>
      <c r="M43" s="32">
        <v>2</v>
      </c>
      <c r="N43" s="40">
        <f>F43</f>
        <v>43030</v>
      </c>
      <c r="O43" s="28" t="s">
        <v>18</v>
      </c>
      <c r="P43" s="35">
        <f>N43+M43-1</f>
        <v>43031</v>
      </c>
      <c r="Q43" s="70"/>
      <c r="R43" s="68"/>
      <c r="S43" s="70"/>
      <c r="T43" s="71"/>
      <c r="U43" s="112"/>
      <c r="V43" s="115"/>
      <c r="W43" s="112"/>
      <c r="X43" s="118"/>
      <c r="Y43" s="70"/>
      <c r="Z43" s="68"/>
      <c r="AA43" s="70"/>
      <c r="AB43" s="103"/>
    </row>
    <row r="44" spans="2:28" ht="28.5" x14ac:dyDescent="0.2">
      <c r="B44" s="94"/>
      <c r="C44" s="42" t="s">
        <v>66</v>
      </c>
      <c r="D44" s="43" t="s">
        <v>105</v>
      </c>
      <c r="E44" s="29">
        <v>35</v>
      </c>
      <c r="F44" s="31">
        <f>H40+10</f>
        <v>42997</v>
      </c>
      <c r="G44" s="26" t="s">
        <v>18</v>
      </c>
      <c r="H44" s="25">
        <f t="shared" si="6"/>
        <v>43031</v>
      </c>
      <c r="I44" s="25"/>
      <c r="J44" s="31"/>
      <c r="K44" s="72"/>
      <c r="L44" s="28" t="s">
        <v>127</v>
      </c>
      <c r="M44" s="32"/>
      <c r="N44" s="47"/>
      <c r="O44" s="28"/>
      <c r="P44" s="47"/>
      <c r="Q44" s="70"/>
      <c r="R44" s="68"/>
      <c r="S44" s="70"/>
      <c r="T44" s="71"/>
      <c r="U44" s="112"/>
      <c r="V44" s="115"/>
      <c r="W44" s="112"/>
      <c r="X44" s="118"/>
      <c r="Y44" s="70"/>
      <c r="Z44" s="68"/>
      <c r="AA44" s="70"/>
      <c r="AB44" s="103"/>
    </row>
    <row r="45" spans="2:28" ht="42.75" x14ac:dyDescent="0.2">
      <c r="B45" s="94" t="s">
        <v>9</v>
      </c>
      <c r="C45" s="42" t="s">
        <v>60</v>
      </c>
      <c r="D45" s="43" t="s">
        <v>125</v>
      </c>
      <c r="E45" s="29">
        <v>40</v>
      </c>
      <c r="F45" s="31">
        <f>$H$43+1</f>
        <v>43032</v>
      </c>
      <c r="G45" s="26" t="s">
        <v>18</v>
      </c>
      <c r="H45" s="25">
        <f t="shared" ref="H45:H53" si="7">F45+E45-1</f>
        <v>43071</v>
      </c>
      <c r="I45" s="25"/>
      <c r="J45" s="31"/>
      <c r="K45" s="72" t="s">
        <v>190</v>
      </c>
      <c r="L45" s="70" t="s">
        <v>50</v>
      </c>
      <c r="M45" s="84">
        <v>30</v>
      </c>
      <c r="N45" s="68">
        <f>F45+10</f>
        <v>43042</v>
      </c>
      <c r="O45" s="70" t="s">
        <v>18</v>
      </c>
      <c r="P45" s="71">
        <f>N45+M45-1</f>
        <v>43071</v>
      </c>
      <c r="Q45" s="70"/>
      <c r="R45" s="68"/>
      <c r="S45" s="70"/>
      <c r="T45" s="71"/>
      <c r="U45" s="112"/>
      <c r="V45" s="115"/>
      <c r="W45" s="112"/>
      <c r="X45" s="118"/>
      <c r="Y45" s="70"/>
      <c r="Z45" s="68"/>
      <c r="AA45" s="70"/>
      <c r="AB45" s="103"/>
    </row>
    <row r="46" spans="2:28" ht="23.25" customHeight="1" x14ac:dyDescent="0.2">
      <c r="B46" s="94"/>
      <c r="C46" s="73" t="s">
        <v>66</v>
      </c>
      <c r="D46" s="74" t="s">
        <v>126</v>
      </c>
      <c r="E46" s="76">
        <v>55</v>
      </c>
      <c r="F46" s="77">
        <f>$H$43+1</f>
        <v>43032</v>
      </c>
      <c r="G46" s="72" t="s">
        <v>18</v>
      </c>
      <c r="H46" s="78">
        <f t="shared" si="7"/>
        <v>43086</v>
      </c>
      <c r="I46" s="73" t="s">
        <v>68</v>
      </c>
      <c r="J46" s="74" t="s">
        <v>184</v>
      </c>
      <c r="K46" s="72"/>
      <c r="L46" s="70"/>
      <c r="M46" s="84"/>
      <c r="N46" s="68"/>
      <c r="O46" s="70"/>
      <c r="P46" s="71"/>
      <c r="Q46" s="70"/>
      <c r="R46" s="68"/>
      <c r="S46" s="70"/>
      <c r="T46" s="71"/>
      <c r="U46" s="112"/>
      <c r="V46" s="115"/>
      <c r="W46" s="112"/>
      <c r="X46" s="118"/>
      <c r="Y46" s="70"/>
      <c r="Z46" s="68"/>
      <c r="AA46" s="70"/>
      <c r="AB46" s="103"/>
    </row>
    <row r="47" spans="2:28" ht="23.25" customHeight="1" x14ac:dyDescent="0.2">
      <c r="B47" s="94"/>
      <c r="C47" s="73"/>
      <c r="D47" s="74"/>
      <c r="E47" s="76"/>
      <c r="F47" s="77"/>
      <c r="G47" s="72"/>
      <c r="H47" s="78"/>
      <c r="I47" s="73"/>
      <c r="J47" s="74"/>
      <c r="K47" s="72"/>
      <c r="L47" s="70"/>
      <c r="M47" s="84"/>
      <c r="N47" s="68"/>
      <c r="O47" s="70"/>
      <c r="P47" s="71"/>
      <c r="Q47" s="70"/>
      <c r="R47" s="68"/>
      <c r="S47" s="70"/>
      <c r="T47" s="71"/>
      <c r="U47" s="112"/>
      <c r="V47" s="115"/>
      <c r="W47" s="112"/>
      <c r="X47" s="118"/>
      <c r="Y47" s="70"/>
      <c r="Z47" s="68"/>
      <c r="AA47" s="70"/>
      <c r="AB47" s="103"/>
    </row>
    <row r="48" spans="2:28" ht="28.5" x14ac:dyDescent="0.2">
      <c r="B48" s="94"/>
      <c r="C48" s="42" t="s">
        <v>110</v>
      </c>
      <c r="D48" s="43" t="s">
        <v>113</v>
      </c>
      <c r="E48" s="29">
        <v>30</v>
      </c>
      <c r="F48" s="31">
        <f>N45</f>
        <v>43042</v>
      </c>
      <c r="G48" s="26" t="s">
        <v>18</v>
      </c>
      <c r="H48" s="25">
        <f t="shared" si="7"/>
        <v>43071</v>
      </c>
      <c r="I48" s="25"/>
      <c r="J48" s="31"/>
      <c r="K48" s="72"/>
      <c r="L48" s="70"/>
      <c r="M48" s="84"/>
      <c r="N48" s="68"/>
      <c r="O48" s="70"/>
      <c r="P48" s="71"/>
      <c r="Q48" s="70"/>
      <c r="R48" s="68"/>
      <c r="S48" s="70"/>
      <c r="T48" s="71"/>
      <c r="U48" s="112"/>
      <c r="V48" s="115"/>
      <c r="W48" s="112"/>
      <c r="X48" s="118"/>
      <c r="Y48" s="70"/>
      <c r="Z48" s="68"/>
      <c r="AA48" s="70"/>
      <c r="AB48" s="103"/>
    </row>
    <row r="49" spans="2:28" ht="57" customHeight="1" x14ac:dyDescent="0.2">
      <c r="B49" s="94"/>
      <c r="C49" s="42" t="s">
        <v>109</v>
      </c>
      <c r="D49" s="43" t="s">
        <v>111</v>
      </c>
      <c r="E49" s="76">
        <v>70</v>
      </c>
      <c r="F49" s="77">
        <f>H48+1</f>
        <v>43072</v>
      </c>
      <c r="G49" s="72" t="s">
        <v>18</v>
      </c>
      <c r="H49" s="78">
        <f t="shared" si="7"/>
        <v>43141</v>
      </c>
      <c r="I49" s="42" t="s">
        <v>161</v>
      </c>
      <c r="J49" s="43" t="s">
        <v>164</v>
      </c>
      <c r="K49" s="72"/>
      <c r="L49" s="70" t="s">
        <v>39</v>
      </c>
      <c r="M49" s="84">
        <f>P49-N49+1</f>
        <v>42</v>
      </c>
      <c r="N49" s="68">
        <f>F49</f>
        <v>43072</v>
      </c>
      <c r="O49" s="70" t="s">
        <v>18</v>
      </c>
      <c r="P49" s="71">
        <f>F51+10</f>
        <v>43113</v>
      </c>
      <c r="Q49" s="70"/>
      <c r="R49" s="68"/>
      <c r="S49" s="70"/>
      <c r="T49" s="71"/>
      <c r="U49" s="112"/>
      <c r="V49" s="115"/>
      <c r="W49" s="112"/>
      <c r="X49" s="118"/>
      <c r="Y49" s="70"/>
      <c r="Z49" s="68"/>
      <c r="AA49" s="70"/>
      <c r="AB49" s="103"/>
    </row>
    <row r="50" spans="2:28" ht="42.75" x14ac:dyDescent="0.2">
      <c r="B50" s="94"/>
      <c r="C50" s="42" t="s">
        <v>160</v>
      </c>
      <c r="D50" s="43" t="s">
        <v>163</v>
      </c>
      <c r="E50" s="76"/>
      <c r="F50" s="77"/>
      <c r="G50" s="72"/>
      <c r="H50" s="78"/>
      <c r="I50" s="42" t="s">
        <v>162</v>
      </c>
      <c r="J50" s="43" t="s">
        <v>165</v>
      </c>
      <c r="K50" s="72"/>
      <c r="L50" s="70"/>
      <c r="M50" s="84"/>
      <c r="N50" s="68"/>
      <c r="O50" s="70"/>
      <c r="P50" s="71"/>
      <c r="Q50" s="70"/>
      <c r="R50" s="68"/>
      <c r="S50" s="70"/>
      <c r="T50" s="71"/>
      <c r="U50" s="112"/>
      <c r="V50" s="115"/>
      <c r="W50" s="112"/>
      <c r="X50" s="118"/>
      <c r="Y50" s="70"/>
      <c r="Z50" s="68"/>
      <c r="AA50" s="70"/>
      <c r="AB50" s="103"/>
    </row>
    <row r="51" spans="2:28" ht="57" customHeight="1" x14ac:dyDescent="0.2">
      <c r="B51" s="94"/>
      <c r="C51" s="42" t="s">
        <v>60</v>
      </c>
      <c r="D51" s="43" t="s">
        <v>124</v>
      </c>
      <c r="E51" s="29">
        <v>40</v>
      </c>
      <c r="F51" s="31">
        <v>43103</v>
      </c>
      <c r="G51" s="26" t="s">
        <v>18</v>
      </c>
      <c r="H51" s="25">
        <f t="shared" si="7"/>
        <v>43142</v>
      </c>
      <c r="I51" s="25"/>
      <c r="J51" s="26"/>
      <c r="K51" s="72"/>
      <c r="L51" s="70" t="s">
        <v>51</v>
      </c>
      <c r="M51" s="84">
        <v>30</v>
      </c>
      <c r="N51" s="68">
        <f>P49+1</f>
        <v>43114</v>
      </c>
      <c r="O51" s="70" t="s">
        <v>18</v>
      </c>
      <c r="P51" s="71">
        <f>N51+M51-1</f>
        <v>43143</v>
      </c>
      <c r="Q51" s="70"/>
      <c r="R51" s="68"/>
      <c r="S51" s="70"/>
      <c r="T51" s="71"/>
      <c r="U51" s="112"/>
      <c r="V51" s="115"/>
      <c r="W51" s="112"/>
      <c r="X51" s="118"/>
      <c r="Y51" s="70"/>
      <c r="Z51" s="68"/>
      <c r="AA51" s="70"/>
      <c r="AB51" s="103"/>
    </row>
    <row r="52" spans="2:28" ht="28.5" x14ac:dyDescent="0.2">
      <c r="B52" s="94"/>
      <c r="C52" s="42" t="s">
        <v>110</v>
      </c>
      <c r="D52" s="43" t="s">
        <v>114</v>
      </c>
      <c r="E52" s="29">
        <v>30</v>
      </c>
      <c r="F52" s="31">
        <f>F51+11</f>
        <v>43114</v>
      </c>
      <c r="G52" s="26" t="s">
        <v>18</v>
      </c>
      <c r="H52" s="25">
        <f t="shared" si="7"/>
        <v>43143</v>
      </c>
      <c r="I52" s="25"/>
      <c r="J52" s="26"/>
      <c r="K52" s="72"/>
      <c r="L52" s="70"/>
      <c r="M52" s="84"/>
      <c r="N52" s="68"/>
      <c r="O52" s="70"/>
      <c r="P52" s="71"/>
      <c r="Q52" s="70"/>
      <c r="R52" s="68"/>
      <c r="S52" s="70"/>
      <c r="T52" s="71"/>
      <c r="U52" s="112"/>
      <c r="V52" s="115"/>
      <c r="W52" s="112"/>
      <c r="X52" s="118"/>
      <c r="Y52" s="70"/>
      <c r="Z52" s="68"/>
      <c r="AA52" s="70"/>
      <c r="AB52" s="103"/>
    </row>
    <row r="53" spans="2:28" ht="42.75" x14ac:dyDescent="0.2">
      <c r="B53" s="94"/>
      <c r="C53" s="42" t="s">
        <v>109</v>
      </c>
      <c r="D53" s="43" t="s">
        <v>112</v>
      </c>
      <c r="E53" s="76">
        <v>70</v>
      </c>
      <c r="F53" s="99">
        <f>F52</f>
        <v>43114</v>
      </c>
      <c r="G53" s="72" t="s">
        <v>18</v>
      </c>
      <c r="H53" s="78">
        <f t="shared" si="7"/>
        <v>43183</v>
      </c>
      <c r="I53" s="42" t="s">
        <v>161</v>
      </c>
      <c r="J53" s="43" t="s">
        <v>167</v>
      </c>
      <c r="K53" s="72"/>
      <c r="L53" s="70"/>
      <c r="M53" s="84"/>
      <c r="N53" s="68"/>
      <c r="O53" s="70"/>
      <c r="P53" s="71"/>
      <c r="Q53" s="70"/>
      <c r="R53" s="68"/>
      <c r="S53" s="70"/>
      <c r="T53" s="71"/>
      <c r="U53" s="112"/>
      <c r="V53" s="115"/>
      <c r="W53" s="112"/>
      <c r="X53" s="118"/>
      <c r="Y53" s="70"/>
      <c r="Z53" s="68"/>
      <c r="AA53" s="70"/>
      <c r="AB53" s="103"/>
    </row>
    <row r="54" spans="2:28" ht="28.5" x14ac:dyDescent="0.2">
      <c r="B54" s="94"/>
      <c r="C54" s="42" t="s">
        <v>160</v>
      </c>
      <c r="D54" s="43" t="s">
        <v>166</v>
      </c>
      <c r="E54" s="76"/>
      <c r="F54" s="99"/>
      <c r="G54" s="72"/>
      <c r="H54" s="78"/>
      <c r="I54" s="73" t="s">
        <v>162</v>
      </c>
      <c r="J54" s="74" t="s">
        <v>168</v>
      </c>
      <c r="K54" s="72"/>
      <c r="L54" s="70" t="s">
        <v>195</v>
      </c>
      <c r="M54" s="84">
        <f>P54-N54</f>
        <v>33</v>
      </c>
      <c r="N54" s="68">
        <f>P51+1</f>
        <v>43144</v>
      </c>
      <c r="O54" s="70" t="s">
        <v>18</v>
      </c>
      <c r="P54" s="71">
        <f>P62</f>
        <v>43177</v>
      </c>
      <c r="Q54" s="70"/>
      <c r="R54" s="68"/>
      <c r="S54" s="70"/>
      <c r="T54" s="71"/>
      <c r="U54" s="112"/>
      <c r="V54" s="115"/>
      <c r="W54" s="112"/>
      <c r="X54" s="118"/>
      <c r="Y54" s="70"/>
      <c r="Z54" s="68"/>
      <c r="AA54" s="70"/>
      <c r="AB54" s="103"/>
    </row>
    <row r="55" spans="2:28" ht="28.5" x14ac:dyDescent="0.2">
      <c r="B55" s="94"/>
      <c r="C55" s="42" t="s">
        <v>173</v>
      </c>
      <c r="D55" s="43" t="s">
        <v>175</v>
      </c>
      <c r="E55" s="76"/>
      <c r="F55" s="99"/>
      <c r="G55" s="72"/>
      <c r="H55" s="78"/>
      <c r="I55" s="73"/>
      <c r="J55" s="74"/>
      <c r="K55" s="72"/>
      <c r="L55" s="70"/>
      <c r="M55" s="84"/>
      <c r="N55" s="68"/>
      <c r="O55" s="70"/>
      <c r="P55" s="71"/>
      <c r="Q55" s="70"/>
      <c r="R55" s="68"/>
      <c r="S55" s="70"/>
      <c r="T55" s="71"/>
      <c r="U55" s="112"/>
      <c r="V55" s="115"/>
      <c r="W55" s="112"/>
      <c r="X55" s="118"/>
      <c r="Y55" s="70"/>
      <c r="Z55" s="68"/>
      <c r="AA55" s="70"/>
      <c r="AB55" s="103"/>
    </row>
    <row r="56" spans="2:28" ht="15" thickBot="1" x14ac:dyDescent="0.25">
      <c r="B56" s="37"/>
      <c r="C56" s="30"/>
      <c r="D56" s="21" t="s">
        <v>40</v>
      </c>
      <c r="E56" s="30">
        <v>106</v>
      </c>
      <c r="F56" s="13">
        <f>H44+1</f>
        <v>43032</v>
      </c>
      <c r="G56" s="21" t="s">
        <v>18</v>
      </c>
      <c r="H56" s="24">
        <f t="shared" ref="H56:H62" si="8">F56+E56-1</f>
        <v>43137</v>
      </c>
      <c r="I56" s="24"/>
      <c r="J56" s="58"/>
      <c r="K56" s="21"/>
      <c r="L56" s="19" t="s">
        <v>127</v>
      </c>
      <c r="M56" s="20"/>
      <c r="N56" s="22"/>
      <c r="O56" s="19"/>
      <c r="P56" s="23"/>
      <c r="Q56" s="80"/>
      <c r="R56" s="91"/>
      <c r="S56" s="80"/>
      <c r="T56" s="92"/>
      <c r="U56" s="113"/>
      <c r="V56" s="116"/>
      <c r="W56" s="113"/>
      <c r="X56" s="119"/>
      <c r="Y56" s="80"/>
      <c r="Z56" s="91"/>
      <c r="AA56" s="80"/>
      <c r="AB56" s="107"/>
    </row>
    <row r="57" spans="2:28" x14ac:dyDescent="0.2">
      <c r="B57" s="52"/>
      <c r="C57" s="52"/>
      <c r="E57" s="52"/>
      <c r="F57" s="63"/>
      <c r="H57" s="62"/>
      <c r="I57" s="62"/>
      <c r="J57" s="61"/>
      <c r="L57" s="8"/>
      <c r="M57" s="64"/>
      <c r="N57" s="65"/>
      <c r="O57" s="8"/>
      <c r="P57" s="66"/>
      <c r="Q57" s="8"/>
      <c r="R57" s="65"/>
      <c r="S57" s="8"/>
      <c r="T57" s="66"/>
      <c r="U57" s="8"/>
      <c r="V57" s="67"/>
      <c r="W57" s="8"/>
      <c r="X57" s="66"/>
      <c r="Y57" s="8"/>
      <c r="Z57" s="65"/>
      <c r="AA57" s="8"/>
      <c r="AB57" s="66"/>
    </row>
    <row r="58" spans="2:28" ht="15" thickBot="1" x14ac:dyDescent="0.25">
      <c r="B58" s="109" t="s">
        <v>205</v>
      </c>
      <c r="C58" s="109"/>
      <c r="D58" s="109"/>
      <c r="E58" s="109"/>
      <c r="F58" s="109"/>
      <c r="G58" s="109"/>
      <c r="H58" s="109"/>
      <c r="I58" s="109"/>
      <c r="J58" s="109"/>
      <c r="K58" s="109"/>
      <c r="L58" s="109"/>
      <c r="M58" s="109"/>
      <c r="N58" s="109"/>
      <c r="O58" s="109"/>
      <c r="P58" s="109"/>
      <c r="Q58" s="109"/>
      <c r="R58" s="109"/>
      <c r="S58" s="109"/>
      <c r="T58" s="109"/>
      <c r="U58" s="109"/>
      <c r="V58" s="109"/>
      <c r="W58" s="109"/>
      <c r="X58" s="109"/>
      <c r="Y58" s="109"/>
      <c r="Z58" s="109"/>
      <c r="AA58" s="109"/>
      <c r="AB58" s="109"/>
    </row>
    <row r="59" spans="2:28" x14ac:dyDescent="0.2">
      <c r="B59" s="93" t="s">
        <v>0</v>
      </c>
      <c r="C59" s="75" t="s">
        <v>178</v>
      </c>
      <c r="D59" s="75" t="s">
        <v>42</v>
      </c>
      <c r="E59" s="75" t="s">
        <v>17</v>
      </c>
      <c r="F59" s="89" t="s">
        <v>19</v>
      </c>
      <c r="G59" s="85" t="s">
        <v>18</v>
      </c>
      <c r="H59" s="87" t="s">
        <v>20</v>
      </c>
      <c r="I59" s="75" t="s">
        <v>119</v>
      </c>
      <c r="J59" s="75" t="s">
        <v>43</v>
      </c>
      <c r="K59" s="75" t="s">
        <v>21</v>
      </c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5"/>
      <c r="AB59" s="110"/>
    </row>
    <row r="60" spans="2:28" ht="28.5" x14ac:dyDescent="0.2">
      <c r="B60" s="94"/>
      <c r="C60" s="76"/>
      <c r="D60" s="76"/>
      <c r="E60" s="76"/>
      <c r="F60" s="90"/>
      <c r="G60" s="72"/>
      <c r="H60" s="88"/>
      <c r="I60" s="76"/>
      <c r="J60" s="76"/>
      <c r="K60" s="29" t="s">
        <v>22</v>
      </c>
      <c r="L60" s="32" t="s">
        <v>57</v>
      </c>
      <c r="M60" s="32" t="s">
        <v>17</v>
      </c>
      <c r="N60" s="39" t="s">
        <v>19</v>
      </c>
      <c r="O60" s="28" t="s">
        <v>18</v>
      </c>
      <c r="P60" s="6" t="s">
        <v>20</v>
      </c>
      <c r="Q60" s="32" t="s">
        <v>24</v>
      </c>
      <c r="R60" s="39" t="s">
        <v>19</v>
      </c>
      <c r="S60" s="28" t="s">
        <v>18</v>
      </c>
      <c r="T60" s="6" t="s">
        <v>20</v>
      </c>
      <c r="U60" s="32" t="s">
        <v>25</v>
      </c>
      <c r="V60" s="39" t="s">
        <v>19</v>
      </c>
      <c r="W60" s="28" t="s">
        <v>18</v>
      </c>
      <c r="X60" s="6" t="s">
        <v>20</v>
      </c>
      <c r="Y60" s="32" t="s">
        <v>26</v>
      </c>
      <c r="Z60" s="39" t="s">
        <v>19</v>
      </c>
      <c r="AA60" s="28" t="s">
        <v>18</v>
      </c>
      <c r="AB60" s="56" t="s">
        <v>20</v>
      </c>
    </row>
    <row r="61" spans="2:28" ht="42.75" x14ac:dyDescent="0.2">
      <c r="B61" s="36" t="s">
        <v>10</v>
      </c>
      <c r="C61" s="45" t="s">
        <v>129</v>
      </c>
      <c r="D61" s="26" t="s">
        <v>130</v>
      </c>
      <c r="E61" s="29">
        <v>20</v>
      </c>
      <c r="F61" s="27">
        <f>H56+1</f>
        <v>43138</v>
      </c>
      <c r="G61" s="26" t="s">
        <v>18</v>
      </c>
      <c r="H61" s="25">
        <f t="shared" si="8"/>
        <v>43157</v>
      </c>
      <c r="I61" s="25"/>
      <c r="J61" s="26"/>
      <c r="K61" s="76" t="s">
        <v>41</v>
      </c>
      <c r="L61" s="28" t="s">
        <v>38</v>
      </c>
      <c r="M61" s="32">
        <v>10</v>
      </c>
      <c r="N61" s="33">
        <f>F61+10</f>
        <v>43148</v>
      </c>
      <c r="O61" s="28" t="s">
        <v>18</v>
      </c>
      <c r="P61" s="35">
        <f>N61+M61-1</f>
        <v>43157</v>
      </c>
      <c r="Q61" s="70" t="s">
        <v>32</v>
      </c>
      <c r="R61" s="68">
        <f>H56</f>
        <v>43137</v>
      </c>
      <c r="S61" s="70" t="s">
        <v>18</v>
      </c>
      <c r="T61" s="71">
        <f>R83-1</f>
        <v>43347</v>
      </c>
      <c r="U61" s="70" t="s">
        <v>34</v>
      </c>
      <c r="V61" s="102">
        <f>R61</f>
        <v>43137</v>
      </c>
      <c r="W61" s="70" t="s">
        <v>18</v>
      </c>
      <c r="X61" s="71">
        <f>V76-1</f>
        <v>43302</v>
      </c>
      <c r="Y61" s="70" t="s">
        <v>35</v>
      </c>
      <c r="Z61" s="68"/>
      <c r="AA61" s="70" t="s">
        <v>18</v>
      </c>
      <c r="AB61" s="103"/>
    </row>
    <row r="62" spans="2:28" ht="28.5" x14ac:dyDescent="0.2">
      <c r="B62" s="94" t="s">
        <v>11</v>
      </c>
      <c r="C62" s="48" t="s">
        <v>129</v>
      </c>
      <c r="D62" s="26" t="s">
        <v>186</v>
      </c>
      <c r="E62" s="76">
        <v>20</v>
      </c>
      <c r="F62" s="79">
        <f>H61+1</f>
        <v>43158</v>
      </c>
      <c r="G62" s="72" t="s">
        <v>18</v>
      </c>
      <c r="H62" s="78">
        <f t="shared" si="8"/>
        <v>43177</v>
      </c>
      <c r="I62" s="73" t="s">
        <v>60</v>
      </c>
      <c r="J62" s="72" t="s">
        <v>135</v>
      </c>
      <c r="K62" s="76"/>
      <c r="L62" s="70" t="s">
        <v>39</v>
      </c>
      <c r="M62" s="84">
        <v>20</v>
      </c>
      <c r="N62" s="68">
        <f>P61+1</f>
        <v>43158</v>
      </c>
      <c r="O62" s="70" t="s">
        <v>18</v>
      </c>
      <c r="P62" s="71">
        <f>N62+M62-1</f>
        <v>43177</v>
      </c>
      <c r="Q62" s="70"/>
      <c r="R62" s="68"/>
      <c r="S62" s="70"/>
      <c r="T62" s="71"/>
      <c r="U62" s="70"/>
      <c r="V62" s="102"/>
      <c r="W62" s="70"/>
      <c r="X62" s="71"/>
      <c r="Y62" s="70"/>
      <c r="Z62" s="68"/>
      <c r="AA62" s="70"/>
      <c r="AB62" s="103"/>
    </row>
    <row r="63" spans="2:28" x14ac:dyDescent="0.2">
      <c r="B63" s="94"/>
      <c r="C63" s="48" t="s">
        <v>154</v>
      </c>
      <c r="D63" s="50" t="s">
        <v>185</v>
      </c>
      <c r="E63" s="76"/>
      <c r="F63" s="79"/>
      <c r="G63" s="72"/>
      <c r="H63" s="78"/>
      <c r="I63" s="73"/>
      <c r="J63" s="72"/>
      <c r="K63" s="76"/>
      <c r="L63" s="70"/>
      <c r="M63" s="84"/>
      <c r="N63" s="68"/>
      <c r="O63" s="70"/>
      <c r="P63" s="71"/>
      <c r="Q63" s="70"/>
      <c r="R63" s="68"/>
      <c r="S63" s="70"/>
      <c r="T63" s="71"/>
      <c r="U63" s="70"/>
      <c r="V63" s="102"/>
      <c r="W63" s="70"/>
      <c r="X63" s="71"/>
      <c r="Y63" s="70"/>
      <c r="Z63" s="68"/>
      <c r="AA63" s="70"/>
      <c r="AB63" s="103"/>
    </row>
    <row r="64" spans="2:28" ht="42.75" x14ac:dyDescent="0.2">
      <c r="B64" s="94" t="s">
        <v>12</v>
      </c>
      <c r="C64" s="45" t="s">
        <v>129</v>
      </c>
      <c r="D64" s="26" t="s">
        <v>157</v>
      </c>
      <c r="E64" s="76">
        <v>30</v>
      </c>
      <c r="F64" s="79">
        <f>F62+10</f>
        <v>43168</v>
      </c>
      <c r="G64" s="72" t="s">
        <v>18</v>
      </c>
      <c r="H64" s="78">
        <f>F64+E64-1</f>
        <v>43197</v>
      </c>
      <c r="I64" s="42" t="s">
        <v>60</v>
      </c>
      <c r="J64" s="26" t="s">
        <v>136</v>
      </c>
      <c r="K64" s="76"/>
      <c r="L64" s="70" t="s">
        <v>52</v>
      </c>
      <c r="M64" s="84">
        <v>10</v>
      </c>
      <c r="N64" s="68">
        <f>P62+1</f>
        <v>43178</v>
      </c>
      <c r="O64" s="70" t="s">
        <v>18</v>
      </c>
      <c r="P64" s="71">
        <f>N64+M64-1</f>
        <v>43187</v>
      </c>
      <c r="Q64" s="70"/>
      <c r="R64" s="68"/>
      <c r="S64" s="70"/>
      <c r="T64" s="71"/>
      <c r="U64" s="70"/>
      <c r="V64" s="102"/>
      <c r="W64" s="70"/>
      <c r="X64" s="71"/>
      <c r="Y64" s="70"/>
      <c r="Z64" s="68"/>
      <c r="AA64" s="70"/>
      <c r="AB64" s="103"/>
    </row>
    <row r="65" spans="2:28" ht="42.75" x14ac:dyDescent="0.2">
      <c r="B65" s="94"/>
      <c r="C65" s="101" t="s">
        <v>154</v>
      </c>
      <c r="D65" s="97" t="s">
        <v>179</v>
      </c>
      <c r="E65" s="76"/>
      <c r="F65" s="79"/>
      <c r="G65" s="72"/>
      <c r="H65" s="78"/>
      <c r="I65" s="42" t="s">
        <v>143</v>
      </c>
      <c r="J65" s="43" t="s">
        <v>187</v>
      </c>
      <c r="K65" s="76"/>
      <c r="L65" s="70"/>
      <c r="M65" s="84"/>
      <c r="N65" s="68"/>
      <c r="O65" s="70"/>
      <c r="P65" s="71"/>
      <c r="Q65" s="70"/>
      <c r="R65" s="68"/>
      <c r="S65" s="70"/>
      <c r="T65" s="71"/>
      <c r="U65" s="70"/>
      <c r="V65" s="102"/>
      <c r="W65" s="70"/>
      <c r="X65" s="71"/>
      <c r="Y65" s="70"/>
      <c r="Z65" s="68"/>
      <c r="AA65" s="70"/>
      <c r="AB65" s="103"/>
    </row>
    <row r="66" spans="2:28" ht="42.75" x14ac:dyDescent="0.2">
      <c r="B66" s="94"/>
      <c r="C66" s="101"/>
      <c r="D66" s="97"/>
      <c r="E66" s="76"/>
      <c r="F66" s="79"/>
      <c r="G66" s="72"/>
      <c r="H66" s="78"/>
      <c r="I66" s="42" t="s">
        <v>60</v>
      </c>
      <c r="J66" s="26" t="s">
        <v>137</v>
      </c>
      <c r="K66" s="76"/>
      <c r="L66" s="70" t="s">
        <v>53</v>
      </c>
      <c r="M66" s="84">
        <v>25</v>
      </c>
      <c r="N66" s="68">
        <f>P64+1</f>
        <v>43188</v>
      </c>
      <c r="O66" s="70" t="s">
        <v>18</v>
      </c>
      <c r="P66" s="71">
        <f t="shared" ref="P66:P68" si="9">N66+M66-1</f>
        <v>43212</v>
      </c>
      <c r="Q66" s="70"/>
      <c r="R66" s="68"/>
      <c r="S66" s="70"/>
      <c r="T66" s="71"/>
      <c r="U66" s="70"/>
      <c r="V66" s="102"/>
      <c r="W66" s="70"/>
      <c r="X66" s="71"/>
      <c r="Y66" s="70"/>
      <c r="Z66" s="68"/>
      <c r="AA66" s="70"/>
      <c r="AB66" s="103"/>
    </row>
    <row r="67" spans="2:28" ht="42.75" x14ac:dyDescent="0.2">
      <c r="B67" s="94"/>
      <c r="C67" s="101"/>
      <c r="D67" s="97"/>
      <c r="E67" s="76"/>
      <c r="F67" s="79"/>
      <c r="G67" s="72"/>
      <c r="H67" s="78"/>
      <c r="I67" s="42" t="s">
        <v>143</v>
      </c>
      <c r="J67" s="43" t="s">
        <v>188</v>
      </c>
      <c r="K67" s="76"/>
      <c r="L67" s="70"/>
      <c r="M67" s="84"/>
      <c r="N67" s="68"/>
      <c r="O67" s="70"/>
      <c r="P67" s="71"/>
      <c r="Q67" s="70"/>
      <c r="R67" s="68"/>
      <c r="S67" s="70"/>
      <c r="T67" s="71"/>
      <c r="U67" s="70"/>
      <c r="V67" s="102"/>
      <c r="W67" s="70"/>
      <c r="X67" s="71"/>
      <c r="Y67" s="70"/>
      <c r="Z67" s="68"/>
      <c r="AA67" s="70"/>
      <c r="AB67" s="103"/>
    </row>
    <row r="68" spans="2:28" ht="42.75" x14ac:dyDescent="0.2">
      <c r="B68" s="94" t="s">
        <v>13</v>
      </c>
      <c r="C68" s="45" t="s">
        <v>129</v>
      </c>
      <c r="D68" s="26" t="s">
        <v>131</v>
      </c>
      <c r="E68" s="76">
        <v>30</v>
      </c>
      <c r="F68" s="79">
        <f>H64+1</f>
        <v>43198</v>
      </c>
      <c r="G68" s="72" t="s">
        <v>18</v>
      </c>
      <c r="H68" s="78">
        <f>F68+E68-1</f>
        <v>43227</v>
      </c>
      <c r="I68" s="42" t="s">
        <v>60</v>
      </c>
      <c r="J68" s="26" t="s">
        <v>138</v>
      </c>
      <c r="K68" s="76"/>
      <c r="L68" s="28" t="s">
        <v>54</v>
      </c>
      <c r="M68" s="32">
        <v>20</v>
      </c>
      <c r="N68" s="33">
        <f>P66+1</f>
        <v>43213</v>
      </c>
      <c r="O68" s="28" t="s">
        <v>18</v>
      </c>
      <c r="P68" s="35">
        <f t="shared" si="9"/>
        <v>43232</v>
      </c>
      <c r="Q68" s="70"/>
      <c r="R68" s="68"/>
      <c r="S68" s="70"/>
      <c r="T68" s="71"/>
      <c r="U68" s="70"/>
      <c r="V68" s="102"/>
      <c r="W68" s="70"/>
      <c r="X68" s="71"/>
      <c r="Y68" s="70"/>
      <c r="Z68" s="68"/>
      <c r="AA68" s="70"/>
      <c r="AB68" s="103"/>
    </row>
    <row r="69" spans="2:28" ht="28.5" x14ac:dyDescent="0.2">
      <c r="B69" s="94"/>
      <c r="C69" s="101" t="s">
        <v>154</v>
      </c>
      <c r="D69" s="74" t="s">
        <v>180</v>
      </c>
      <c r="E69" s="76"/>
      <c r="F69" s="79"/>
      <c r="G69" s="72"/>
      <c r="H69" s="78"/>
      <c r="I69" s="42" t="s">
        <v>143</v>
      </c>
      <c r="J69" s="43" t="s">
        <v>144</v>
      </c>
      <c r="K69" s="76"/>
      <c r="L69" s="70" t="s">
        <v>49</v>
      </c>
      <c r="M69" s="84">
        <v>10</v>
      </c>
      <c r="N69" s="68">
        <f>N68+10</f>
        <v>43223</v>
      </c>
      <c r="O69" s="70" t="s">
        <v>18</v>
      </c>
      <c r="P69" s="71">
        <f>N69+M69-1</f>
        <v>43232</v>
      </c>
      <c r="Q69" s="70"/>
      <c r="R69" s="68"/>
      <c r="S69" s="70"/>
      <c r="T69" s="71"/>
      <c r="U69" s="70"/>
      <c r="V69" s="102"/>
      <c r="W69" s="70"/>
      <c r="X69" s="71"/>
      <c r="Y69" s="70"/>
      <c r="Z69" s="68"/>
      <c r="AA69" s="70"/>
      <c r="AB69" s="103"/>
    </row>
    <row r="70" spans="2:28" ht="57" x14ac:dyDescent="0.2">
      <c r="B70" s="94"/>
      <c r="C70" s="101"/>
      <c r="D70" s="74"/>
      <c r="E70" s="76"/>
      <c r="F70" s="79"/>
      <c r="G70" s="72"/>
      <c r="H70" s="78"/>
      <c r="I70" s="42" t="s">
        <v>60</v>
      </c>
      <c r="J70" s="26" t="s">
        <v>139</v>
      </c>
      <c r="K70" s="76"/>
      <c r="L70" s="70"/>
      <c r="M70" s="84"/>
      <c r="N70" s="68"/>
      <c r="O70" s="70"/>
      <c r="P70" s="71"/>
      <c r="Q70" s="70"/>
      <c r="R70" s="68"/>
      <c r="S70" s="70"/>
      <c r="T70" s="71"/>
      <c r="U70" s="70"/>
      <c r="V70" s="102"/>
      <c r="W70" s="70"/>
      <c r="X70" s="71"/>
      <c r="Y70" s="70"/>
      <c r="Z70" s="68"/>
      <c r="AA70" s="70"/>
      <c r="AB70" s="103"/>
    </row>
    <row r="71" spans="2:28" ht="28.5" x14ac:dyDescent="0.2">
      <c r="B71" s="36" t="s">
        <v>14</v>
      </c>
      <c r="C71" s="45" t="s">
        <v>129</v>
      </c>
      <c r="D71" s="26" t="s">
        <v>132</v>
      </c>
      <c r="E71" s="29">
        <v>30</v>
      </c>
      <c r="F71" s="27">
        <f>H68+1</f>
        <v>43228</v>
      </c>
      <c r="G71" s="26" t="s">
        <v>18</v>
      </c>
      <c r="H71" s="25">
        <f>F71+E71-1</f>
        <v>43257</v>
      </c>
      <c r="I71" s="51" t="s">
        <v>154</v>
      </c>
      <c r="J71" s="50" t="s">
        <v>181</v>
      </c>
      <c r="K71" s="76"/>
      <c r="L71" s="70"/>
      <c r="M71" s="84"/>
      <c r="N71" s="68"/>
      <c r="O71" s="70"/>
      <c r="P71" s="71"/>
      <c r="Q71" s="70"/>
      <c r="R71" s="68"/>
      <c r="S71" s="70"/>
      <c r="T71" s="71"/>
      <c r="U71" s="70"/>
      <c r="V71" s="102"/>
      <c r="W71" s="70"/>
      <c r="X71" s="71"/>
      <c r="Y71" s="70"/>
      <c r="Z71" s="68"/>
      <c r="AA71" s="70"/>
      <c r="AB71" s="103"/>
    </row>
    <row r="72" spans="2:28" ht="28.5" x14ac:dyDescent="0.2">
      <c r="B72" s="94" t="s">
        <v>15</v>
      </c>
      <c r="C72" s="45" t="s">
        <v>129</v>
      </c>
      <c r="D72" s="26" t="s">
        <v>133</v>
      </c>
      <c r="E72" s="76">
        <v>70</v>
      </c>
      <c r="F72" s="79">
        <f>H71+1</f>
        <v>43258</v>
      </c>
      <c r="G72" s="72" t="s">
        <v>18</v>
      </c>
      <c r="H72" s="78">
        <f>F72+E72-1</f>
        <v>43327</v>
      </c>
      <c r="I72" s="15" t="s">
        <v>158</v>
      </c>
      <c r="J72" s="50" t="s">
        <v>159</v>
      </c>
      <c r="K72" s="76"/>
      <c r="L72" s="70" t="s">
        <v>39</v>
      </c>
      <c r="M72" s="84">
        <f>P72-N72+1</f>
        <v>85</v>
      </c>
      <c r="N72" s="102">
        <f>P69+1</f>
        <v>43233</v>
      </c>
      <c r="O72" s="70" t="s">
        <v>18</v>
      </c>
      <c r="P72" s="71">
        <f>N77-1</f>
        <v>43317</v>
      </c>
      <c r="Q72" s="70"/>
      <c r="R72" s="68"/>
      <c r="S72" s="70"/>
      <c r="T72" s="71"/>
      <c r="U72" s="70"/>
      <c r="V72" s="102"/>
      <c r="W72" s="70"/>
      <c r="X72" s="71"/>
      <c r="Y72" s="70"/>
      <c r="Z72" s="68"/>
      <c r="AA72" s="70"/>
      <c r="AB72" s="103"/>
    </row>
    <row r="73" spans="2:28" ht="42.75" x14ac:dyDescent="0.2">
      <c r="B73" s="94"/>
      <c r="C73" s="49" t="s">
        <v>154</v>
      </c>
      <c r="D73" s="43" t="s">
        <v>182</v>
      </c>
      <c r="E73" s="76"/>
      <c r="F73" s="79"/>
      <c r="G73" s="72"/>
      <c r="H73" s="78"/>
      <c r="I73" s="42" t="s">
        <v>64</v>
      </c>
      <c r="J73" s="43" t="s">
        <v>145</v>
      </c>
      <c r="K73" s="76"/>
      <c r="L73" s="70"/>
      <c r="M73" s="84"/>
      <c r="N73" s="102"/>
      <c r="O73" s="70"/>
      <c r="P73" s="71"/>
      <c r="Q73" s="70"/>
      <c r="R73" s="68"/>
      <c r="S73" s="70"/>
      <c r="T73" s="71"/>
      <c r="U73" s="70"/>
      <c r="V73" s="102"/>
      <c r="W73" s="70"/>
      <c r="X73" s="71"/>
      <c r="Y73" s="70"/>
      <c r="Z73" s="68"/>
      <c r="AA73" s="70"/>
      <c r="AB73" s="103"/>
    </row>
    <row r="74" spans="2:28" ht="57" x14ac:dyDescent="0.2">
      <c r="B74" s="94"/>
      <c r="C74" s="42" t="s">
        <v>109</v>
      </c>
      <c r="D74" s="43" t="s">
        <v>169</v>
      </c>
      <c r="E74" s="76"/>
      <c r="F74" s="79"/>
      <c r="G74" s="72"/>
      <c r="H74" s="78"/>
      <c r="I74" s="49" t="s">
        <v>146</v>
      </c>
      <c r="J74" s="43" t="s">
        <v>147</v>
      </c>
      <c r="K74" s="76"/>
      <c r="L74" s="70"/>
      <c r="M74" s="84"/>
      <c r="N74" s="102"/>
      <c r="O74" s="70"/>
      <c r="P74" s="71"/>
      <c r="Q74" s="70"/>
      <c r="R74" s="68"/>
      <c r="S74" s="70"/>
      <c r="T74" s="71"/>
      <c r="U74" s="70"/>
      <c r="V74" s="102"/>
      <c r="W74" s="70"/>
      <c r="X74" s="71"/>
      <c r="Y74" s="70"/>
      <c r="Z74" s="68"/>
      <c r="AA74" s="70"/>
      <c r="AB74" s="103"/>
    </row>
    <row r="75" spans="2:28" ht="57" x14ac:dyDescent="0.2">
      <c r="B75" s="94"/>
      <c r="C75" s="42" t="s">
        <v>160</v>
      </c>
      <c r="D75" s="43" t="s">
        <v>170</v>
      </c>
      <c r="E75" s="76"/>
      <c r="F75" s="79"/>
      <c r="G75" s="72"/>
      <c r="H75" s="78"/>
      <c r="I75" s="49" t="s">
        <v>148</v>
      </c>
      <c r="J75" s="43" t="s">
        <v>149</v>
      </c>
      <c r="K75" s="76"/>
      <c r="L75" s="70"/>
      <c r="M75" s="84"/>
      <c r="N75" s="102"/>
      <c r="O75" s="70"/>
      <c r="P75" s="71"/>
      <c r="Q75" s="70"/>
      <c r="R75" s="68"/>
      <c r="S75" s="70"/>
      <c r="T75" s="71"/>
      <c r="U75" s="70"/>
      <c r="V75" s="102"/>
      <c r="W75" s="70"/>
      <c r="X75" s="71"/>
      <c r="Y75" s="70"/>
      <c r="Z75" s="68"/>
      <c r="AA75" s="70"/>
      <c r="AB75" s="103"/>
    </row>
    <row r="76" spans="2:28" ht="55.5" customHeight="1" x14ac:dyDescent="0.2">
      <c r="B76" s="94"/>
      <c r="C76" s="49" t="s">
        <v>152</v>
      </c>
      <c r="D76" s="43" t="s">
        <v>153</v>
      </c>
      <c r="E76" s="76"/>
      <c r="F76" s="79"/>
      <c r="G76" s="72"/>
      <c r="H76" s="78"/>
      <c r="I76" s="49" t="s">
        <v>150</v>
      </c>
      <c r="J76" s="43" t="s">
        <v>151</v>
      </c>
      <c r="K76" s="76"/>
      <c r="L76" s="70"/>
      <c r="M76" s="84"/>
      <c r="N76" s="102"/>
      <c r="O76" s="70"/>
      <c r="P76" s="71"/>
      <c r="Q76" s="70"/>
      <c r="R76" s="68"/>
      <c r="S76" s="70"/>
      <c r="T76" s="71"/>
      <c r="U76" s="70" t="s">
        <v>202</v>
      </c>
      <c r="V76" s="102">
        <v>43303</v>
      </c>
      <c r="W76" s="70" t="s">
        <v>18</v>
      </c>
      <c r="X76" s="71">
        <f>P79</f>
        <v>43342</v>
      </c>
      <c r="Y76" s="70"/>
      <c r="Z76" s="68"/>
      <c r="AA76" s="70"/>
      <c r="AB76" s="103"/>
    </row>
    <row r="77" spans="2:28" ht="57" x14ac:dyDescent="0.2">
      <c r="B77" s="94"/>
      <c r="C77" s="42" t="s">
        <v>161</v>
      </c>
      <c r="D77" s="43" t="s">
        <v>171</v>
      </c>
      <c r="E77" s="76"/>
      <c r="F77" s="79"/>
      <c r="G77" s="72"/>
      <c r="H77" s="78"/>
      <c r="I77" s="15" t="s">
        <v>60</v>
      </c>
      <c r="J77" s="26" t="s">
        <v>140</v>
      </c>
      <c r="K77" s="76"/>
      <c r="L77" s="70" t="s">
        <v>194</v>
      </c>
      <c r="M77" s="84">
        <v>10</v>
      </c>
      <c r="N77" s="102">
        <f>P77-M77+1</f>
        <v>43318</v>
      </c>
      <c r="O77" s="70" t="s">
        <v>18</v>
      </c>
      <c r="P77" s="71">
        <f>H72</f>
        <v>43327</v>
      </c>
      <c r="Q77" s="70"/>
      <c r="R77" s="68"/>
      <c r="S77" s="70"/>
      <c r="T77" s="71"/>
      <c r="U77" s="70"/>
      <c r="V77" s="102"/>
      <c r="W77" s="70"/>
      <c r="X77" s="71"/>
      <c r="Y77" s="70"/>
      <c r="Z77" s="68"/>
      <c r="AA77" s="70"/>
      <c r="AB77" s="103"/>
    </row>
    <row r="78" spans="2:28" ht="42.75" x14ac:dyDescent="0.2">
      <c r="B78" s="94"/>
      <c r="C78" s="42" t="s">
        <v>162</v>
      </c>
      <c r="D78" s="43" t="s">
        <v>172</v>
      </c>
      <c r="E78" s="76"/>
      <c r="F78" s="79"/>
      <c r="G78" s="72"/>
      <c r="H78" s="78"/>
      <c r="I78" s="42" t="s">
        <v>110</v>
      </c>
      <c r="J78" s="43" t="s">
        <v>189</v>
      </c>
      <c r="K78" s="76"/>
      <c r="L78" s="70"/>
      <c r="M78" s="84"/>
      <c r="N78" s="102"/>
      <c r="O78" s="70"/>
      <c r="P78" s="71"/>
      <c r="Q78" s="70"/>
      <c r="R78" s="68"/>
      <c r="S78" s="70"/>
      <c r="T78" s="71"/>
      <c r="U78" s="70"/>
      <c r="V78" s="102"/>
      <c r="W78" s="70"/>
      <c r="X78" s="71"/>
      <c r="Y78" s="70"/>
      <c r="Z78" s="68"/>
      <c r="AA78" s="70"/>
      <c r="AB78" s="103"/>
    </row>
    <row r="79" spans="2:28" ht="14.25" customHeight="1" x14ac:dyDescent="0.2">
      <c r="B79" s="94" t="s">
        <v>16</v>
      </c>
      <c r="C79" s="100" t="s">
        <v>129</v>
      </c>
      <c r="D79" s="72" t="s">
        <v>134</v>
      </c>
      <c r="E79" s="76">
        <v>30</v>
      </c>
      <c r="F79" s="79">
        <f>H72+1</f>
        <v>43328</v>
      </c>
      <c r="G79" s="76" t="s">
        <v>18</v>
      </c>
      <c r="H79" s="78">
        <f>F79+E79-1</f>
        <v>43357</v>
      </c>
      <c r="I79" s="108"/>
      <c r="J79" s="108"/>
      <c r="K79" s="76"/>
      <c r="L79" s="70" t="s">
        <v>55</v>
      </c>
      <c r="M79" s="84">
        <v>15</v>
      </c>
      <c r="N79" s="68">
        <f>P77+1</f>
        <v>43328</v>
      </c>
      <c r="O79" s="70" t="s">
        <v>18</v>
      </c>
      <c r="P79" s="71">
        <f>N79+M79-1</f>
        <v>43342</v>
      </c>
      <c r="Q79" s="70"/>
      <c r="R79" s="68"/>
      <c r="S79" s="70"/>
      <c r="T79" s="71"/>
      <c r="U79" s="70"/>
      <c r="V79" s="102"/>
      <c r="W79" s="70"/>
      <c r="X79" s="71"/>
      <c r="Y79" s="70"/>
      <c r="Z79" s="68"/>
      <c r="AA79" s="70"/>
      <c r="AB79" s="103"/>
    </row>
    <row r="80" spans="2:28" x14ac:dyDescent="0.2">
      <c r="B80" s="94"/>
      <c r="C80" s="100"/>
      <c r="D80" s="72"/>
      <c r="E80" s="76"/>
      <c r="F80" s="79"/>
      <c r="G80" s="76"/>
      <c r="H80" s="78"/>
      <c r="I80" s="108"/>
      <c r="J80" s="108"/>
      <c r="K80" s="76"/>
      <c r="L80" s="70"/>
      <c r="M80" s="84"/>
      <c r="N80" s="68"/>
      <c r="O80" s="70"/>
      <c r="P80" s="71"/>
      <c r="Q80" s="70"/>
      <c r="R80" s="68"/>
      <c r="S80" s="70"/>
      <c r="T80" s="71"/>
      <c r="U80" s="70"/>
      <c r="V80" s="102"/>
      <c r="W80" s="70"/>
      <c r="X80" s="71"/>
      <c r="Y80" s="70"/>
      <c r="Z80" s="68"/>
      <c r="AA80" s="70"/>
      <c r="AB80" s="103"/>
    </row>
    <row r="81" spans="2:35" x14ac:dyDescent="0.2">
      <c r="B81" s="94"/>
      <c r="C81" s="42" t="s">
        <v>176</v>
      </c>
      <c r="D81" s="43" t="s">
        <v>177</v>
      </c>
      <c r="E81" s="76"/>
      <c r="F81" s="79"/>
      <c r="G81" s="76"/>
      <c r="H81" s="78"/>
      <c r="I81" s="108"/>
      <c r="J81" s="108"/>
      <c r="K81" s="76"/>
      <c r="L81" s="70"/>
      <c r="M81" s="84"/>
      <c r="N81" s="68"/>
      <c r="O81" s="70"/>
      <c r="P81" s="71"/>
      <c r="Q81" s="70"/>
      <c r="R81" s="68"/>
      <c r="S81" s="70"/>
      <c r="T81" s="71"/>
      <c r="U81" s="70"/>
      <c r="V81" s="102"/>
      <c r="W81" s="70"/>
      <c r="X81" s="71"/>
      <c r="Y81" s="70"/>
      <c r="Z81" s="68"/>
      <c r="AA81" s="70"/>
      <c r="AB81" s="103"/>
    </row>
    <row r="82" spans="2:35" ht="28.5" customHeight="1" x14ac:dyDescent="0.2">
      <c r="B82" s="94"/>
      <c r="C82" s="42" t="s">
        <v>173</v>
      </c>
      <c r="D82" s="43" t="s">
        <v>196</v>
      </c>
      <c r="E82" s="29">
        <v>15</v>
      </c>
      <c r="F82" s="31">
        <f>F79</f>
        <v>43328</v>
      </c>
      <c r="G82" s="26" t="s">
        <v>18</v>
      </c>
      <c r="H82" s="25">
        <f>F82+E82-1</f>
        <v>43342</v>
      </c>
      <c r="I82" s="108"/>
      <c r="J82" s="108"/>
      <c r="K82" s="76"/>
      <c r="L82" s="70"/>
      <c r="M82" s="84"/>
      <c r="N82" s="68"/>
      <c r="O82" s="70"/>
      <c r="P82" s="71"/>
      <c r="Q82" s="70"/>
      <c r="R82" s="68"/>
      <c r="S82" s="70"/>
      <c r="T82" s="71"/>
      <c r="U82" s="70"/>
      <c r="V82" s="102"/>
      <c r="W82" s="70"/>
      <c r="X82" s="71"/>
      <c r="Y82" s="70"/>
      <c r="Z82" s="68"/>
      <c r="AA82" s="70"/>
      <c r="AB82" s="103"/>
    </row>
    <row r="83" spans="2:35" ht="129" thickBot="1" x14ac:dyDescent="0.25">
      <c r="B83" s="95"/>
      <c r="C83" s="10" t="s">
        <v>173</v>
      </c>
      <c r="D83" s="11" t="s">
        <v>197</v>
      </c>
      <c r="E83" s="30">
        <v>15</v>
      </c>
      <c r="F83" s="13">
        <f>H82+1</f>
        <v>43343</v>
      </c>
      <c r="G83" s="21" t="s">
        <v>18</v>
      </c>
      <c r="H83" s="24">
        <f>F83+E83-1</f>
        <v>43357</v>
      </c>
      <c r="I83" s="14" t="s">
        <v>141</v>
      </c>
      <c r="J83" s="21" t="s">
        <v>142</v>
      </c>
      <c r="K83" s="81"/>
      <c r="L83" s="19" t="s">
        <v>198</v>
      </c>
      <c r="M83" s="20">
        <v>15</v>
      </c>
      <c r="N83" s="22">
        <f>P79+1</f>
        <v>43343</v>
      </c>
      <c r="O83" s="21" t="s">
        <v>18</v>
      </c>
      <c r="P83" s="24">
        <f>N83+M83-1</f>
        <v>43357</v>
      </c>
      <c r="Q83" s="19" t="s">
        <v>128</v>
      </c>
      <c r="R83" s="22">
        <f>T83-9</f>
        <v>43348</v>
      </c>
      <c r="S83" s="19" t="s">
        <v>18</v>
      </c>
      <c r="T83" s="23">
        <f>H79</f>
        <v>43357</v>
      </c>
      <c r="U83" s="19" t="s">
        <v>199</v>
      </c>
      <c r="V83" s="22">
        <f>N83</f>
        <v>43343</v>
      </c>
      <c r="W83" s="19" t="s">
        <v>18</v>
      </c>
      <c r="X83" s="23">
        <f>P83</f>
        <v>43357</v>
      </c>
      <c r="Y83" s="19" t="s">
        <v>200</v>
      </c>
      <c r="Z83" s="22">
        <f>AB83-9</f>
        <v>43333</v>
      </c>
      <c r="AA83" s="19" t="s">
        <v>18</v>
      </c>
      <c r="AB83" s="57">
        <f>P79</f>
        <v>43342</v>
      </c>
    </row>
    <row r="84" spans="2:35" x14ac:dyDescent="0.2">
      <c r="B84" s="1" t="s">
        <v>29</v>
      </c>
      <c r="J84" s="5"/>
      <c r="L84" s="8"/>
      <c r="M84" s="8"/>
    </row>
    <row r="85" spans="2:35" x14ac:dyDescent="0.2">
      <c r="B85" s="1" t="s">
        <v>44</v>
      </c>
      <c r="H85" s="5">
        <f>H79-F61</f>
        <v>219</v>
      </c>
    </row>
    <row r="86" spans="2:35" x14ac:dyDescent="0.2">
      <c r="B86" s="1" t="s">
        <v>45</v>
      </c>
      <c r="H86" s="5">
        <f>H56-F26</f>
        <v>370</v>
      </c>
    </row>
    <row r="87" spans="2:35" x14ac:dyDescent="0.2">
      <c r="B87" s="1" t="s">
        <v>47</v>
      </c>
    </row>
    <row r="88" spans="2:35" x14ac:dyDescent="0.2">
      <c r="B88" s="1" t="s">
        <v>48</v>
      </c>
    </row>
    <row r="89" spans="2:35" x14ac:dyDescent="0.2">
      <c r="AC89" s="18" t="s">
        <v>3</v>
      </c>
      <c r="AD89" s="18" t="s">
        <v>4</v>
      </c>
      <c r="AE89" s="18" t="s">
        <v>5</v>
      </c>
      <c r="AF89" s="18" t="s">
        <v>6</v>
      </c>
      <c r="AG89" s="18" t="s">
        <v>7</v>
      </c>
      <c r="AH89" s="18" t="s">
        <v>8</v>
      </c>
      <c r="AI89" s="18" t="s">
        <v>9</v>
      </c>
    </row>
    <row r="90" spans="2:35" x14ac:dyDescent="0.2">
      <c r="AC90" s="18"/>
      <c r="AD90" s="18"/>
      <c r="AE90" s="18"/>
      <c r="AF90" s="18"/>
      <c r="AG90" s="18"/>
      <c r="AH90" s="18"/>
      <c r="AI90" s="18"/>
    </row>
    <row r="91" spans="2:35" x14ac:dyDescent="0.2">
      <c r="AC91" s="18"/>
      <c r="AD91" s="18"/>
      <c r="AE91" s="18"/>
      <c r="AF91" s="18"/>
      <c r="AG91" s="18"/>
      <c r="AH91" s="18">
        <f>M40</f>
        <v>10</v>
      </c>
      <c r="AI91" s="18"/>
    </row>
    <row r="92" spans="2:35" x14ac:dyDescent="0.2">
      <c r="AC92" s="18"/>
      <c r="AD92" s="18"/>
      <c r="AE92" s="18"/>
      <c r="AF92" s="18"/>
      <c r="AG92" s="18"/>
      <c r="AH92" s="18"/>
      <c r="AI92" s="18"/>
    </row>
    <row r="93" spans="2:35" x14ac:dyDescent="0.2">
      <c r="AC93" s="18"/>
      <c r="AD93" s="18"/>
      <c r="AE93" s="18">
        <f>M32</f>
        <v>19</v>
      </c>
      <c r="AF93" s="18"/>
      <c r="AG93" s="18"/>
      <c r="AH93" s="18">
        <f>M37</f>
        <v>8</v>
      </c>
      <c r="AI93" s="18">
        <f>M45</f>
        <v>30</v>
      </c>
    </row>
    <row r="94" spans="2:35" x14ac:dyDescent="0.2">
      <c r="AC94" s="18"/>
      <c r="AD94" s="18"/>
      <c r="AE94" s="18"/>
      <c r="AF94" s="18">
        <f>M35</f>
        <v>49</v>
      </c>
      <c r="AG94" s="18">
        <f>M36</f>
        <v>8</v>
      </c>
      <c r="AH94" s="18">
        <f>M38</f>
        <v>7</v>
      </c>
      <c r="AI94" s="18">
        <f>M51</f>
        <v>30</v>
      </c>
    </row>
    <row r="96" spans="2:35" x14ac:dyDescent="0.2">
      <c r="AC96" s="18" t="s">
        <v>12</v>
      </c>
      <c r="AD96" s="18" t="s">
        <v>13</v>
      </c>
      <c r="AE96" s="18" t="s">
        <v>14</v>
      </c>
      <c r="AF96" s="18" t="s">
        <v>15</v>
      </c>
      <c r="AG96" s="16" t="s">
        <v>193</v>
      </c>
    </row>
    <row r="97" spans="29:33" x14ac:dyDescent="0.2">
      <c r="AC97" s="18"/>
      <c r="AD97" s="18"/>
      <c r="AE97" s="18"/>
      <c r="AF97" s="18"/>
      <c r="AG97" s="16">
        <f>M5</f>
        <v>10</v>
      </c>
    </row>
    <row r="98" spans="29:33" x14ac:dyDescent="0.2">
      <c r="AC98" s="18"/>
      <c r="AD98" s="18"/>
      <c r="AE98" s="18"/>
      <c r="AF98" s="18"/>
      <c r="AG98" s="16">
        <f>M27+M40+M61</f>
        <v>30</v>
      </c>
    </row>
    <row r="99" spans="29:33" x14ac:dyDescent="0.2">
      <c r="AC99" s="18"/>
      <c r="AD99" s="18"/>
      <c r="AE99" s="18"/>
      <c r="AF99" s="18">
        <f>M77</f>
        <v>10</v>
      </c>
      <c r="AG99" s="17">
        <f>M77</f>
        <v>10</v>
      </c>
    </row>
    <row r="100" spans="29:33" x14ac:dyDescent="0.2">
      <c r="AC100" s="18">
        <f>M64</f>
        <v>10</v>
      </c>
      <c r="AD100" s="18">
        <f>M68</f>
        <v>20</v>
      </c>
      <c r="AE100" s="18"/>
      <c r="AF100" s="18"/>
      <c r="AG100" s="16">
        <f>M16+M32+M37+M45+M64+M68</f>
        <v>132</v>
      </c>
    </row>
    <row r="101" spans="29:33" x14ac:dyDescent="0.2">
      <c r="AC101" s="18">
        <f>M66</f>
        <v>25</v>
      </c>
      <c r="AD101" s="18"/>
      <c r="AE101" s="18"/>
      <c r="AF101" s="18"/>
      <c r="AG101" s="16">
        <f>M66+M51+M38+M36+M35+M15</f>
        <v>129</v>
      </c>
    </row>
  </sheetData>
  <protectedRanges>
    <protectedRange sqref="C10" name="Oblast2"/>
  </protectedRanges>
  <mergeCells count="272">
    <mergeCell ref="U26:U56"/>
    <mergeCell ref="V26:V56"/>
    <mergeCell ref="W26:W56"/>
    <mergeCell ref="X26:X56"/>
    <mergeCell ref="Z26:Z56"/>
    <mergeCell ref="AA26:AA56"/>
    <mergeCell ref="AB26:AB56"/>
    <mergeCell ref="O79:O82"/>
    <mergeCell ref="N79:N82"/>
    <mergeCell ref="M79:M82"/>
    <mergeCell ref="I79:I82"/>
    <mergeCell ref="J79:J82"/>
    <mergeCell ref="B1:AB1"/>
    <mergeCell ref="K2:AB2"/>
    <mergeCell ref="B23:AB23"/>
    <mergeCell ref="K24:AB24"/>
    <mergeCell ref="B58:AB58"/>
    <mergeCell ref="K59:AB59"/>
    <mergeCell ref="U76:U82"/>
    <mergeCell ref="V76:V82"/>
    <mergeCell ref="W76:W82"/>
    <mergeCell ref="X76:X82"/>
    <mergeCell ref="Y61:Y82"/>
    <mergeCell ref="U61:U75"/>
    <mergeCell ref="V61:V75"/>
    <mergeCell ref="W61:W75"/>
    <mergeCell ref="X61:X75"/>
    <mergeCell ref="C24:C25"/>
    <mergeCell ref="Z61:Z82"/>
    <mergeCell ref="AA61:AA82"/>
    <mergeCell ref="AB61:AB82"/>
    <mergeCell ref="V15:V21"/>
    <mergeCell ref="W15:W21"/>
    <mergeCell ref="X15:X21"/>
    <mergeCell ref="Z7:Z8"/>
    <mergeCell ref="AA7:AA8"/>
    <mergeCell ref="AB7:AB8"/>
    <mergeCell ref="Y26:Y56"/>
    <mergeCell ref="Y9:Y14"/>
    <mergeCell ref="Y15:Y21"/>
    <mergeCell ref="Z9:Z14"/>
    <mergeCell ref="AA9:AA14"/>
    <mergeCell ref="AB9:AB14"/>
    <mergeCell ref="Z15:Z21"/>
    <mergeCell ref="AA15:AA21"/>
    <mergeCell ref="AB15:AB21"/>
    <mergeCell ref="P79:P82"/>
    <mergeCell ref="Q61:Q82"/>
    <mergeCell ref="R61:R82"/>
    <mergeCell ref="S61:S82"/>
    <mergeCell ref="T61:T82"/>
    <mergeCell ref="K61:K83"/>
    <mergeCell ref="L79:L82"/>
    <mergeCell ref="E72:E78"/>
    <mergeCell ref="F72:F78"/>
    <mergeCell ref="G72:G78"/>
    <mergeCell ref="M72:M76"/>
    <mergeCell ref="N72:N76"/>
    <mergeCell ref="O72:O76"/>
    <mergeCell ref="P72:P76"/>
    <mergeCell ref="P62:P63"/>
    <mergeCell ref="N77:N78"/>
    <mergeCell ref="O77:O78"/>
    <mergeCell ref="P77:P78"/>
    <mergeCell ref="M77:M78"/>
    <mergeCell ref="M69:M71"/>
    <mergeCell ref="N69:N71"/>
    <mergeCell ref="M62:M63"/>
    <mergeCell ref="P45:P48"/>
    <mergeCell ref="L51:L53"/>
    <mergeCell ref="M51:M53"/>
    <mergeCell ref="N51:N53"/>
    <mergeCell ref="O51:O53"/>
    <mergeCell ref="P51:P53"/>
    <mergeCell ref="O69:O71"/>
    <mergeCell ref="P69:P71"/>
    <mergeCell ref="F68:F70"/>
    <mergeCell ref="G68:G70"/>
    <mergeCell ref="I46:I47"/>
    <mergeCell ref="J46:J47"/>
    <mergeCell ref="L64:L65"/>
    <mergeCell ref="M64:M65"/>
    <mergeCell ref="N64:N65"/>
    <mergeCell ref="O64:O65"/>
    <mergeCell ref="P64:P65"/>
    <mergeCell ref="L66:L67"/>
    <mergeCell ref="M66:M67"/>
    <mergeCell ref="N66:N67"/>
    <mergeCell ref="O66:O67"/>
    <mergeCell ref="P66:P67"/>
    <mergeCell ref="N62:N63"/>
    <mergeCell ref="O62:O63"/>
    <mergeCell ref="D24:D25"/>
    <mergeCell ref="E24:E25"/>
    <mergeCell ref="H72:H78"/>
    <mergeCell ref="L45:L48"/>
    <mergeCell ref="H68:H70"/>
    <mergeCell ref="E62:E63"/>
    <mergeCell ref="F62:F63"/>
    <mergeCell ref="G62:G63"/>
    <mergeCell ref="H62:H63"/>
    <mergeCell ref="I62:I63"/>
    <mergeCell ref="C79:C80"/>
    <mergeCell ref="D79:D80"/>
    <mergeCell ref="D69:D70"/>
    <mergeCell ref="C69:C70"/>
    <mergeCell ref="J62:J63"/>
    <mergeCell ref="L77:L78"/>
    <mergeCell ref="J59:J60"/>
    <mergeCell ref="G31:G34"/>
    <mergeCell ref="G79:G81"/>
    <mergeCell ref="H79:H81"/>
    <mergeCell ref="C37:C38"/>
    <mergeCell ref="D37:D38"/>
    <mergeCell ref="E37:E38"/>
    <mergeCell ref="F37:F38"/>
    <mergeCell ref="G37:G38"/>
    <mergeCell ref="H37:H38"/>
    <mergeCell ref="E31:E34"/>
    <mergeCell ref="L72:L76"/>
    <mergeCell ref="L69:L71"/>
    <mergeCell ref="I59:I60"/>
    <mergeCell ref="L62:L63"/>
    <mergeCell ref="C65:C67"/>
    <mergeCell ref="B72:B78"/>
    <mergeCell ref="B79:B83"/>
    <mergeCell ref="Y7:Y8"/>
    <mergeCell ref="E53:E55"/>
    <mergeCell ref="F53:F55"/>
    <mergeCell ref="G53:G55"/>
    <mergeCell ref="H53:H55"/>
    <mergeCell ref="L54:L55"/>
    <mergeCell ref="M54:M55"/>
    <mergeCell ref="N54:N55"/>
    <mergeCell ref="O54:O55"/>
    <mergeCell ref="P54:P55"/>
    <mergeCell ref="E7:E8"/>
    <mergeCell ref="F7:F8"/>
    <mergeCell ref="G7:G8"/>
    <mergeCell ref="H7:H8"/>
    <mergeCell ref="I7:I8"/>
    <mergeCell ref="J7:J8"/>
    <mergeCell ref="E79:E81"/>
    <mergeCell ref="F79:F81"/>
    <mergeCell ref="G46:G47"/>
    <mergeCell ref="H46:H47"/>
    <mergeCell ref="B31:B34"/>
    <mergeCell ref="C31:C34"/>
    <mergeCell ref="B68:B70"/>
    <mergeCell ref="E68:E70"/>
    <mergeCell ref="B62:B63"/>
    <mergeCell ref="D65:D67"/>
    <mergeCell ref="Q26:Q56"/>
    <mergeCell ref="B37:B44"/>
    <mergeCell ref="B59:B60"/>
    <mergeCell ref="D59:D60"/>
    <mergeCell ref="E59:E60"/>
    <mergeCell ref="F59:F60"/>
    <mergeCell ref="G59:G60"/>
    <mergeCell ref="H59:H60"/>
    <mergeCell ref="N49:N50"/>
    <mergeCell ref="N41:N42"/>
    <mergeCell ref="H31:H34"/>
    <mergeCell ref="L35:L36"/>
    <mergeCell ref="L49:L50"/>
    <mergeCell ref="N32:N34"/>
    <mergeCell ref="O32:O34"/>
    <mergeCell ref="P32:P34"/>
    <mergeCell ref="O41:O42"/>
    <mergeCell ref="P41:P42"/>
    <mergeCell ref="E49:E50"/>
    <mergeCell ref="F49:F50"/>
    <mergeCell ref="B24:B25"/>
    <mergeCell ref="M27:M29"/>
    <mergeCell ref="N27:N29"/>
    <mergeCell ref="D31:D34"/>
    <mergeCell ref="B64:B67"/>
    <mergeCell ref="E64:E67"/>
    <mergeCell ref="F64:F67"/>
    <mergeCell ref="G64:G67"/>
    <mergeCell ref="H64:H67"/>
    <mergeCell ref="G49:G50"/>
    <mergeCell ref="H49:H50"/>
    <mergeCell ref="C59:C60"/>
    <mergeCell ref="B45:B55"/>
    <mergeCell ref="B27:B29"/>
    <mergeCell ref="C27:C29"/>
    <mergeCell ref="D27:D29"/>
    <mergeCell ref="E27:E29"/>
    <mergeCell ref="F27:F29"/>
    <mergeCell ref="G27:G29"/>
    <mergeCell ref="H27:H29"/>
    <mergeCell ref="C46:C47"/>
    <mergeCell ref="D46:D47"/>
    <mergeCell ref="E46:E47"/>
    <mergeCell ref="F46:F47"/>
    <mergeCell ref="F2:H2"/>
    <mergeCell ref="D2:D3"/>
    <mergeCell ref="J2:J3"/>
    <mergeCell ref="B2:B21"/>
    <mergeCell ref="K4:K21"/>
    <mergeCell ref="E11:E13"/>
    <mergeCell ref="Q16:Q21"/>
    <mergeCell ref="H11:H13"/>
    <mergeCell ref="F11:F13"/>
    <mergeCell ref="C2:C3"/>
    <mergeCell ref="E2:E3"/>
    <mergeCell ref="I2:I3"/>
    <mergeCell ref="G11:G13"/>
    <mergeCell ref="P16:P21"/>
    <mergeCell ref="R16:R21"/>
    <mergeCell ref="S16:S21"/>
    <mergeCell ref="T16:T21"/>
    <mergeCell ref="V6:V13"/>
    <mergeCell ref="W6:W13"/>
    <mergeCell ref="X6:X13"/>
    <mergeCell ref="M49:M50"/>
    <mergeCell ref="M41:M42"/>
    <mergeCell ref="F24:F25"/>
    <mergeCell ref="H16:H18"/>
    <mergeCell ref="F31:F34"/>
    <mergeCell ref="U15:U21"/>
    <mergeCell ref="L32:L34"/>
    <mergeCell ref="M32:M34"/>
    <mergeCell ref="N45:N48"/>
    <mergeCell ref="O45:O48"/>
    <mergeCell ref="O27:O29"/>
    <mergeCell ref="P27:P29"/>
    <mergeCell ref="O49:O50"/>
    <mergeCell ref="P49:P50"/>
    <mergeCell ref="R26:R56"/>
    <mergeCell ref="S26:S56"/>
    <mergeCell ref="T26:T56"/>
    <mergeCell ref="L27:L29"/>
    <mergeCell ref="M45:M48"/>
    <mergeCell ref="G24:G25"/>
    <mergeCell ref="E16:E18"/>
    <mergeCell ref="F16:F18"/>
    <mergeCell ref="G16:G18"/>
    <mergeCell ref="E19:E21"/>
    <mergeCell ref="F19:F21"/>
    <mergeCell ref="G19:G21"/>
    <mergeCell ref="H19:H21"/>
    <mergeCell ref="L41:L42"/>
    <mergeCell ref="H24:H25"/>
    <mergeCell ref="J24:J25"/>
    <mergeCell ref="L30:L31"/>
    <mergeCell ref="M30:M31"/>
    <mergeCell ref="N30:N31"/>
    <mergeCell ref="O30:O31"/>
    <mergeCell ref="P30:P31"/>
    <mergeCell ref="U6:U13"/>
    <mergeCell ref="I4:I5"/>
    <mergeCell ref="J4:J5"/>
    <mergeCell ref="J54:J55"/>
    <mergeCell ref="I54:I55"/>
    <mergeCell ref="K27:K44"/>
    <mergeCell ref="K45:K55"/>
    <mergeCell ref="I24:I25"/>
    <mergeCell ref="L6:L14"/>
    <mergeCell ref="M6:M14"/>
    <mergeCell ref="N6:N14"/>
    <mergeCell ref="O6:O14"/>
    <mergeCell ref="P6:P14"/>
    <mergeCell ref="Q6:Q13"/>
    <mergeCell ref="R6:R13"/>
    <mergeCell ref="S6:S13"/>
    <mergeCell ref="T6:T13"/>
    <mergeCell ref="L16:L21"/>
    <mergeCell ref="M16:M21"/>
    <mergeCell ref="N16:N21"/>
    <mergeCell ref="O16:O21"/>
  </mergeCells>
  <pageMargins left="0.78740157499999996" right="0.78740157499999996" top="0.984251969" bottom="0.984251969" header="0.4921259845" footer="0.4921259845"/>
  <pageSetup paperSize="8" scale="23" orientation="landscape" r:id="rId1"/>
  <headerFooter alignWithMargins="0">
    <oddHeader>&amp;A</oddHeader>
    <oddFooter>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List16</vt:lpstr>
    </vt:vector>
  </TitlesOfParts>
  <Company>SUDOP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ZDENEK</dc:creator>
  <cp:lastModifiedBy>SUDOP PRAHA a.s.</cp:lastModifiedBy>
  <cp:lastPrinted>2016-02-16T12:05:34Z</cp:lastPrinted>
  <dcterms:created xsi:type="dcterms:W3CDTF">1999-02-05T07:49:08Z</dcterms:created>
  <dcterms:modified xsi:type="dcterms:W3CDTF">2016-02-16T12:05:41Z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d:\pw_data\ivan.grisa\</vt:lpwstr>
  </property>
</Properties>
</file>