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510" windowWidth="19290" windowHeight="10920"/>
  </bookViews>
  <sheets>
    <sheet name="Rekapitulace stavby" sheetId="1" r:id="rId1"/>
    <sheet name="SO 01 - dešťová kanalizace" sheetId="2" r:id="rId2"/>
    <sheet name="SO 02 - oplocení" sheetId="3" r:id="rId3"/>
    <sheet name="SO 02.1 - elektroinstalace" sheetId="4" r:id="rId4"/>
    <sheet name="SO 03 - VRN" sheetId="5" r:id="rId5"/>
  </sheets>
  <definedNames>
    <definedName name="_xlnm._FilterDatabase" localSheetId="1" hidden="1">'SO 01 - dešťová kanalizace'!$C$126:$K$304</definedName>
    <definedName name="_xlnm._FilterDatabase" localSheetId="2" hidden="1">'SO 02 - oplocení'!$C$123:$K$255</definedName>
    <definedName name="_xlnm._FilterDatabase" localSheetId="3" hidden="1">'SO 02.1 - elektroinstalace'!$C$125:$K$153</definedName>
    <definedName name="_xlnm._FilterDatabase" localSheetId="4" hidden="1">'SO 03 - VRN'!$C$120:$K$136</definedName>
    <definedName name="_xlnm.Print_Titles" localSheetId="0">'Rekapitulace stavby'!$92:$92</definedName>
    <definedName name="_xlnm.Print_Titles" localSheetId="1">'SO 01 - dešťová kanalizace'!$126:$126</definedName>
    <definedName name="_xlnm.Print_Titles" localSheetId="2">'SO 02 - oplocení'!$123:$123</definedName>
    <definedName name="_xlnm.Print_Titles" localSheetId="3">'SO 02.1 - elektroinstalace'!$125:$125</definedName>
    <definedName name="_xlnm.Print_Titles" localSheetId="4">'SO 03 - VRN'!$120:$120</definedName>
    <definedName name="_xlnm.Print_Area" localSheetId="0">'Rekapitulace stavby'!$D$4:$AO$76,'Rekapitulace stavby'!$C$82:$AQ$100</definedName>
    <definedName name="_xlnm.Print_Area" localSheetId="1">'SO 01 - dešťová kanalizace'!$C$4:$J$76,'SO 01 - dešťová kanalizace'!$C$82:$J$108,'SO 01 - dešťová kanalizace'!$C$114:$K$304</definedName>
    <definedName name="_xlnm.Print_Area" localSheetId="2">'SO 02 - oplocení'!$C$4:$J$76,'SO 02 - oplocení'!$C$82:$J$105,'SO 02 - oplocení'!$C$111:$K$255</definedName>
    <definedName name="_xlnm.Print_Area" localSheetId="3">'SO 02.1 - elektroinstalace'!$C$4:$J$76,'SO 02.1 - elektroinstalace'!$C$82:$J$105,'SO 02.1 - elektroinstalace'!$C$111:$K$153</definedName>
    <definedName name="_xlnm.Print_Area" localSheetId="4">'SO 03 - VRN'!$C$4:$J$76,'SO 03 - VRN'!$C$82:$J$102,'SO 03 - VRN'!$C$108:$K$136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9" i="1" s="1"/>
  <c r="J35" i="5"/>
  <c r="AX99" i="1"/>
  <c r="BI135" i="5"/>
  <c r="BH135" i="5"/>
  <c r="BG135" i="5"/>
  <c r="BF135" i="5"/>
  <c r="T135" i="5"/>
  <c r="T134" i="5" s="1"/>
  <c r="R135" i="5"/>
  <c r="R134" i="5"/>
  <c r="P135" i="5"/>
  <c r="P134" i="5" s="1"/>
  <c r="BI132" i="5"/>
  <c r="BH132" i="5"/>
  <c r="BG132" i="5"/>
  <c r="BF132" i="5"/>
  <c r="T132" i="5"/>
  <c r="T131" i="5"/>
  <c r="R132" i="5"/>
  <c r="R131" i="5" s="1"/>
  <c r="P132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T123" i="5"/>
  <c r="R124" i="5"/>
  <c r="R123" i="5" s="1"/>
  <c r="P124" i="5"/>
  <c r="P123" i="5"/>
  <c r="F115" i="5"/>
  <c r="E113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118" i="5" s="1"/>
  <c r="J17" i="5"/>
  <c r="J15" i="5"/>
  <c r="E15" i="5"/>
  <c r="F117" i="5" s="1"/>
  <c r="J14" i="5"/>
  <c r="J12" i="5"/>
  <c r="J115" i="5" s="1"/>
  <c r="E7" i="5"/>
  <c r="E111" i="5"/>
  <c r="J39" i="4"/>
  <c r="J38" i="4"/>
  <c r="AY98" i="1" s="1"/>
  <c r="J37" i="4"/>
  <c r="AX98" i="1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T128" i="4" s="1"/>
  <c r="T127" i="4" s="1"/>
  <c r="R129" i="4"/>
  <c r="R128" i="4"/>
  <c r="R127" i="4" s="1"/>
  <c r="P129" i="4"/>
  <c r="P128" i="4" s="1"/>
  <c r="P127" i="4" s="1"/>
  <c r="F120" i="4"/>
  <c r="E118" i="4"/>
  <c r="F91" i="4"/>
  <c r="E89" i="4"/>
  <c r="J26" i="4"/>
  <c r="E26" i="4"/>
  <c r="J94" i="4" s="1"/>
  <c r="J25" i="4"/>
  <c r="J23" i="4"/>
  <c r="E23" i="4"/>
  <c r="J122" i="4" s="1"/>
  <c r="J22" i="4"/>
  <c r="J20" i="4"/>
  <c r="E20" i="4"/>
  <c r="F94" i="4" s="1"/>
  <c r="J19" i="4"/>
  <c r="J17" i="4"/>
  <c r="E17" i="4"/>
  <c r="F122" i="4" s="1"/>
  <c r="J16" i="4"/>
  <c r="J14" i="4"/>
  <c r="J120" i="4" s="1"/>
  <c r="E7" i="4"/>
  <c r="E114" i="4"/>
  <c r="J37" i="3"/>
  <c r="J36" i="3"/>
  <c r="AY97" i="1" s="1"/>
  <c r="J35" i="3"/>
  <c r="AX97" i="1" s="1"/>
  <c r="BI254" i="3"/>
  <c r="BH254" i="3"/>
  <c r="BG254" i="3"/>
  <c r="BF254" i="3"/>
  <c r="T254" i="3"/>
  <c r="T253" i="3" s="1"/>
  <c r="T252" i="3" s="1"/>
  <c r="R254" i="3"/>
  <c r="R253" i="3"/>
  <c r="R252" i="3" s="1"/>
  <c r="P254" i="3"/>
  <c r="P253" i="3" s="1"/>
  <c r="P252" i="3" s="1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F118" i="3"/>
  <c r="E116" i="3"/>
  <c r="F89" i="3"/>
  <c r="E87" i="3"/>
  <c r="J24" i="3"/>
  <c r="E24" i="3"/>
  <c r="J121" i="3"/>
  <c r="J23" i="3"/>
  <c r="J21" i="3"/>
  <c r="E21" i="3"/>
  <c r="J120" i="3"/>
  <c r="J20" i="3"/>
  <c r="J18" i="3"/>
  <c r="E18" i="3"/>
  <c r="F121" i="3"/>
  <c r="J17" i="3"/>
  <c r="J15" i="3"/>
  <c r="E15" i="3"/>
  <c r="F91" i="3"/>
  <c r="J14" i="3"/>
  <c r="J12" i="3"/>
  <c r="J118" i="3" s="1"/>
  <c r="E7" i="3"/>
  <c r="E114" i="3" s="1"/>
  <c r="J37" i="2"/>
  <c r="J36" i="2"/>
  <c r="AY95" i="1"/>
  <c r="J35" i="2"/>
  <c r="AX95" i="1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T281" i="2" s="1"/>
  <c r="R282" i="2"/>
  <c r="R281" i="2" s="1"/>
  <c r="P282" i="2"/>
  <c r="P281" i="2" s="1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F121" i="2"/>
  <c r="E119" i="2"/>
  <c r="F89" i="2"/>
  <c r="E87" i="2"/>
  <c r="J24" i="2"/>
  <c r="E24" i="2"/>
  <c r="J124" i="2"/>
  <c r="J23" i="2"/>
  <c r="J21" i="2"/>
  <c r="E21" i="2"/>
  <c r="J91" i="2"/>
  <c r="J20" i="2"/>
  <c r="J18" i="2"/>
  <c r="E18" i="2"/>
  <c r="F92" i="2"/>
  <c r="J17" i="2"/>
  <c r="J15" i="2"/>
  <c r="E15" i="2"/>
  <c r="F91" i="2"/>
  <c r="J14" i="2"/>
  <c r="J12" i="2"/>
  <c r="J121" i="2" s="1"/>
  <c r="E7" i="2"/>
  <c r="E85" i="2" s="1"/>
  <c r="L90" i="1"/>
  <c r="AM90" i="1"/>
  <c r="AM89" i="1"/>
  <c r="L89" i="1"/>
  <c r="AM87" i="1"/>
  <c r="L87" i="1"/>
  <c r="L85" i="1"/>
  <c r="L84" i="1"/>
  <c r="BK132" i="5"/>
  <c r="BK124" i="5"/>
  <c r="BK150" i="4"/>
  <c r="BK145" i="4"/>
  <c r="BK143" i="4"/>
  <c r="J141" i="4"/>
  <c r="BK129" i="4"/>
  <c r="J248" i="3"/>
  <c r="BK245" i="3"/>
  <c r="BK240" i="3"/>
  <c r="J235" i="3"/>
  <c r="J233" i="3"/>
  <c r="J220" i="3"/>
  <c r="J209" i="3"/>
  <c r="J206" i="3"/>
  <c r="J203" i="3"/>
  <c r="BK201" i="3"/>
  <c r="J199" i="3"/>
  <c r="BK181" i="3"/>
  <c r="BK177" i="3"/>
  <c r="BK167" i="3"/>
  <c r="J165" i="3"/>
  <c r="J151" i="3"/>
  <c r="BK149" i="3"/>
  <c r="BK144" i="3"/>
  <c r="BK138" i="3"/>
  <c r="J129" i="3"/>
  <c r="J299" i="2"/>
  <c r="BK288" i="2"/>
  <c r="BK286" i="2"/>
  <c r="J286" i="2"/>
  <c r="J256" i="2"/>
  <c r="J253" i="2"/>
  <c r="J249" i="2"/>
  <c r="BK245" i="2"/>
  <c r="BK243" i="2"/>
  <c r="J241" i="2"/>
  <c r="BK237" i="2"/>
  <c r="J233" i="2"/>
  <c r="J231" i="2"/>
  <c r="J229" i="2"/>
  <c r="BK225" i="2"/>
  <c r="J223" i="2"/>
  <c r="J215" i="2"/>
  <c r="J211" i="2"/>
  <c r="BK202" i="2"/>
  <c r="BK198" i="2"/>
  <c r="BK196" i="2"/>
  <c r="J194" i="2"/>
  <c r="J183" i="2"/>
  <c r="BK179" i="2"/>
  <c r="J173" i="2"/>
  <c r="J171" i="2"/>
  <c r="BK169" i="2"/>
  <c r="J164" i="2"/>
  <c r="J162" i="2"/>
  <c r="J148" i="2"/>
  <c r="J142" i="2"/>
  <c r="BK136" i="2"/>
  <c r="J134" i="2"/>
  <c r="J132" i="2"/>
  <c r="BK130" i="2"/>
  <c r="J132" i="5"/>
  <c r="BK129" i="5"/>
  <c r="BK127" i="5"/>
  <c r="J143" i="4"/>
  <c r="BK141" i="4"/>
  <c r="BK133" i="4"/>
  <c r="J245" i="3"/>
  <c r="J243" i="3"/>
  <c r="BK238" i="3"/>
  <c r="BK229" i="3"/>
  <c r="J225" i="3"/>
  <c r="BK216" i="3"/>
  <c r="BK206" i="3"/>
  <c r="J201" i="3"/>
  <c r="BK199" i="3"/>
  <c r="J197" i="3"/>
  <c r="BK193" i="3"/>
  <c r="J191" i="3"/>
  <c r="BK187" i="3"/>
  <c r="BK185" i="3"/>
  <c r="J183" i="3"/>
  <c r="BK179" i="3"/>
  <c r="J177" i="3"/>
  <c r="J175" i="3"/>
  <c r="BK171" i="3"/>
  <c r="J167" i="3"/>
  <c r="BK165" i="3"/>
  <c r="J161" i="3"/>
  <c r="J156" i="3"/>
  <c r="J149" i="3"/>
  <c r="J144" i="3"/>
  <c r="BK142" i="3"/>
  <c r="J138" i="3"/>
  <c r="J133" i="3"/>
  <c r="BK131" i="3"/>
  <c r="BK303" i="2"/>
  <c r="J303" i="2"/>
  <c r="BK301" i="2"/>
  <c r="J301" i="2"/>
  <c r="BK297" i="2"/>
  <c r="BK295" i="2"/>
  <c r="J293" i="2"/>
  <c r="J288" i="2"/>
  <c r="J282" i="2"/>
  <c r="J279" i="2"/>
  <c r="J260" i="2"/>
  <c r="J258" i="2"/>
  <c r="BK249" i="2"/>
  <c r="J247" i="2"/>
  <c r="J235" i="2"/>
  <c r="BK229" i="2"/>
  <c r="BK227" i="2"/>
  <c r="J221" i="2"/>
  <c r="J219" i="2"/>
  <c r="J209" i="2"/>
  <c r="BK207" i="2"/>
  <c r="J205" i="2"/>
  <c r="BK200" i="2"/>
  <c r="J192" i="2"/>
  <c r="BK190" i="2"/>
  <c r="J185" i="2"/>
  <c r="BK181" i="2"/>
  <c r="J179" i="2"/>
  <c r="J175" i="2"/>
  <c r="BK173" i="2"/>
  <c r="BK171" i="2"/>
  <c r="J169" i="2"/>
  <c r="BK162" i="2"/>
  <c r="BK160" i="2"/>
  <c r="J158" i="2"/>
  <c r="BK156" i="2"/>
  <c r="J154" i="2"/>
  <c r="BK150" i="2"/>
  <c r="J144" i="2"/>
  <c r="BK142" i="2"/>
  <c r="J140" i="2"/>
  <c r="J138" i="2"/>
  <c r="J130" i="2"/>
  <c r="J135" i="5"/>
  <c r="J129" i="5"/>
  <c r="BK152" i="4"/>
  <c r="J139" i="4"/>
  <c r="BK135" i="4"/>
  <c r="J129" i="4"/>
  <c r="BK254" i="3"/>
  <c r="J254" i="3"/>
  <c r="J250" i="3"/>
  <c r="BK243" i="3"/>
  <c r="J240" i="3"/>
  <c r="J238" i="3"/>
  <c r="BK235" i="3"/>
  <c r="BK233" i="3"/>
  <c r="J229" i="3"/>
  <c r="BK225" i="3"/>
  <c r="BK220" i="3"/>
  <c r="J216" i="3"/>
  <c r="BK209" i="3"/>
  <c r="BK203" i="3"/>
  <c r="BK197" i="3"/>
  <c r="J193" i="3"/>
  <c r="BK191" i="3"/>
  <c r="J187" i="3"/>
  <c r="J185" i="3"/>
  <c r="BK183" i="3"/>
  <c r="J181" i="3"/>
  <c r="J179" i="3"/>
  <c r="BK175" i="3"/>
  <c r="J171" i="3"/>
  <c r="BK127" i="3"/>
  <c r="J297" i="2"/>
  <c r="J295" i="2"/>
  <c r="BK293" i="2"/>
  <c r="BK290" i="2"/>
  <c r="BK282" i="2"/>
  <c r="J275" i="2"/>
  <c r="BK271" i="2"/>
  <c r="BK267" i="2"/>
  <c r="BK263" i="2"/>
  <c r="BK260" i="2"/>
  <c r="BK258" i="2"/>
  <c r="BK251" i="2"/>
  <c r="BK239" i="2"/>
  <c r="BK235" i="2"/>
  <c r="BK223" i="2"/>
  <c r="BK217" i="2"/>
  <c r="BK215" i="2"/>
  <c r="J213" i="2"/>
  <c r="BK211" i="2"/>
  <c r="J207" i="2"/>
  <c r="J200" i="2"/>
  <c r="BK194" i="2"/>
  <c r="BK188" i="2"/>
  <c r="BK183" i="2"/>
  <c r="BK175" i="2"/>
  <c r="J166" i="2"/>
  <c r="J160" i="2"/>
  <c r="BK154" i="2"/>
  <c r="J152" i="2"/>
  <c r="BK148" i="2"/>
  <c r="J146" i="2"/>
  <c r="BK144" i="2"/>
  <c r="BK140" i="2"/>
  <c r="BK138" i="2"/>
  <c r="J136" i="2"/>
  <c r="BK134" i="2"/>
  <c r="BK135" i="5"/>
  <c r="J127" i="5"/>
  <c r="J124" i="5"/>
  <c r="J152" i="4"/>
  <c r="J150" i="4"/>
  <c r="J145" i="4"/>
  <c r="BK139" i="4"/>
  <c r="J135" i="4"/>
  <c r="J133" i="4"/>
  <c r="BK250" i="3"/>
  <c r="BK248" i="3"/>
  <c r="BK161" i="3"/>
  <c r="BK156" i="3"/>
  <c r="BK151" i="3"/>
  <c r="J142" i="3"/>
  <c r="BK133" i="3"/>
  <c r="J131" i="3"/>
  <c r="BK129" i="3"/>
  <c r="J127" i="3"/>
  <c r="BK299" i="2"/>
  <c r="J290" i="2"/>
  <c r="BK279" i="2"/>
  <c r="BK275" i="2"/>
  <c r="J271" i="2"/>
  <c r="J267" i="2"/>
  <c r="J263" i="2"/>
  <c r="BK256" i="2"/>
  <c r="BK253" i="2"/>
  <c r="J251" i="2"/>
  <c r="BK247" i="2"/>
  <c r="J245" i="2"/>
  <c r="J243" i="2"/>
  <c r="BK241" i="2"/>
  <c r="J239" i="2"/>
  <c r="J237" i="2"/>
  <c r="BK233" i="2"/>
  <c r="BK231" i="2"/>
  <c r="J227" i="2"/>
  <c r="J225" i="2"/>
  <c r="BK221" i="2"/>
  <c r="BK219" i="2"/>
  <c r="J217" i="2"/>
  <c r="BK213" i="2"/>
  <c r="BK209" i="2"/>
  <c r="BK205" i="2"/>
  <c r="J202" i="2"/>
  <c r="J198" i="2"/>
  <c r="J196" i="2"/>
  <c r="BK192" i="2"/>
  <c r="J190" i="2"/>
  <c r="J188" i="2"/>
  <c r="BK185" i="2"/>
  <c r="J181" i="2"/>
  <c r="BK166" i="2"/>
  <c r="BK164" i="2"/>
  <c r="BK158" i="2"/>
  <c r="J156" i="2"/>
  <c r="BK152" i="2"/>
  <c r="J150" i="2"/>
  <c r="BK146" i="2"/>
  <c r="BK132" i="2"/>
  <c r="AS96" i="1"/>
  <c r="R129" i="2" l="1"/>
  <c r="BK187" i="2"/>
  <c r="J187" i="2"/>
  <c r="J100" i="2" s="1"/>
  <c r="P204" i="2"/>
  <c r="P255" i="2"/>
  <c r="T262" i="2"/>
  <c r="P285" i="2"/>
  <c r="R292" i="2"/>
  <c r="BK126" i="3"/>
  <c r="BK170" i="3"/>
  <c r="J170" i="3" s="1"/>
  <c r="J99" i="3" s="1"/>
  <c r="BK208" i="3"/>
  <c r="J208" i="3"/>
  <c r="J100" i="3" s="1"/>
  <c r="BK237" i="3"/>
  <c r="J237" i="3" s="1"/>
  <c r="J101" i="3" s="1"/>
  <c r="BK247" i="3"/>
  <c r="J247" i="3"/>
  <c r="J102" i="3" s="1"/>
  <c r="BK132" i="4"/>
  <c r="BK131" i="4" s="1"/>
  <c r="J131" i="4" s="1"/>
  <c r="J101" i="4" s="1"/>
  <c r="R138" i="4"/>
  <c r="R137" i="4" s="1"/>
  <c r="T129" i="2"/>
  <c r="R178" i="2"/>
  <c r="R187" i="2"/>
  <c r="R204" i="2"/>
  <c r="T255" i="2"/>
  <c r="R262" i="2"/>
  <c r="T285" i="2"/>
  <c r="BK292" i="2"/>
  <c r="J292" i="2"/>
  <c r="J107" i="2" s="1"/>
  <c r="T126" i="3"/>
  <c r="P170" i="3"/>
  <c r="R208" i="3"/>
  <c r="R237" i="3"/>
  <c r="R247" i="3"/>
  <c r="T132" i="4"/>
  <c r="T131" i="4"/>
  <c r="P138" i="4"/>
  <c r="P137" i="4" s="1"/>
  <c r="BK126" i="5"/>
  <c r="J126" i="5" s="1"/>
  <c r="J99" i="5" s="1"/>
  <c r="P126" i="5"/>
  <c r="P122" i="5"/>
  <c r="P121" i="5" s="1"/>
  <c r="AU99" i="1" s="1"/>
  <c r="R126" i="5"/>
  <c r="R122" i="5"/>
  <c r="R121" i="5" s="1"/>
  <c r="T126" i="5"/>
  <c r="T122" i="5" s="1"/>
  <c r="T121" i="5" s="1"/>
  <c r="P129" i="2"/>
  <c r="P178" i="2"/>
  <c r="P187" i="2"/>
  <c r="T204" i="2"/>
  <c r="R255" i="2"/>
  <c r="P262" i="2"/>
  <c r="R285" i="2"/>
  <c r="R284" i="2"/>
  <c r="T292" i="2"/>
  <c r="R126" i="3"/>
  <c r="R125" i="3" s="1"/>
  <c r="R124" i="3" s="1"/>
  <c r="R170" i="3"/>
  <c r="P208" i="3"/>
  <c r="P237" i="3"/>
  <c r="P247" i="3"/>
  <c r="R132" i="4"/>
  <c r="R131" i="4"/>
  <c r="T138" i="4"/>
  <c r="T137" i="4" s="1"/>
  <c r="BK129" i="2"/>
  <c r="J129" i="2" s="1"/>
  <c r="J98" i="2" s="1"/>
  <c r="BK178" i="2"/>
  <c r="J178" i="2"/>
  <c r="J99" i="2" s="1"/>
  <c r="T178" i="2"/>
  <c r="T187" i="2"/>
  <c r="BK204" i="2"/>
  <c r="J204" i="2" s="1"/>
  <c r="J101" i="2" s="1"/>
  <c r="BK255" i="2"/>
  <c r="J255" i="2"/>
  <c r="J102" i="2" s="1"/>
  <c r="BK262" i="2"/>
  <c r="J262" i="2" s="1"/>
  <c r="J103" i="2" s="1"/>
  <c r="BK285" i="2"/>
  <c r="J285" i="2"/>
  <c r="J106" i="2" s="1"/>
  <c r="P292" i="2"/>
  <c r="P126" i="3"/>
  <c r="P125" i="3"/>
  <c r="P124" i="3" s="1"/>
  <c r="AU97" i="1" s="1"/>
  <c r="T170" i="3"/>
  <c r="T208" i="3"/>
  <c r="T237" i="3"/>
  <c r="T247" i="3"/>
  <c r="P132" i="4"/>
  <c r="P131" i="4"/>
  <c r="P126" i="4" s="1"/>
  <c r="AU98" i="1" s="1"/>
  <c r="BK138" i="4"/>
  <c r="J138" i="4"/>
  <c r="J104" i="4" s="1"/>
  <c r="J89" i="2"/>
  <c r="E117" i="2"/>
  <c r="F124" i="2"/>
  <c r="BE140" i="2"/>
  <c r="BE144" i="2"/>
  <c r="BE154" i="2"/>
  <c r="BE160" i="2"/>
  <c r="BE175" i="2"/>
  <c r="BE179" i="2"/>
  <c r="BE183" i="2"/>
  <c r="BE192" i="2"/>
  <c r="BE196" i="2"/>
  <c r="BE198" i="2"/>
  <c r="BE235" i="2"/>
  <c r="BE237" i="2"/>
  <c r="BE293" i="2"/>
  <c r="BE295" i="2"/>
  <c r="J91" i="3"/>
  <c r="BE133" i="3"/>
  <c r="BE144" i="3"/>
  <c r="BE149" i="3"/>
  <c r="BE245" i="3"/>
  <c r="E85" i="4"/>
  <c r="J93" i="4"/>
  <c r="J123" i="4"/>
  <c r="BE143" i="4"/>
  <c r="J89" i="5"/>
  <c r="F92" i="5"/>
  <c r="BE129" i="5"/>
  <c r="BE132" i="5"/>
  <c r="J123" i="2"/>
  <c r="BE130" i="2"/>
  <c r="BE169" i="2"/>
  <c r="BE171" i="2"/>
  <c r="BE185" i="2"/>
  <c r="BE202" i="2"/>
  <c r="BE207" i="2"/>
  <c r="BE219" i="2"/>
  <c r="BE225" i="2"/>
  <c r="BE227" i="2"/>
  <c r="BE229" i="2"/>
  <c r="BE241" i="2"/>
  <c r="BE245" i="2"/>
  <c r="BE247" i="2"/>
  <c r="BE253" i="2"/>
  <c r="BE275" i="2"/>
  <c r="J89" i="3"/>
  <c r="J92" i="3"/>
  <c r="F120" i="3"/>
  <c r="BE131" i="3"/>
  <c r="BE138" i="3"/>
  <c r="BE142" i="3"/>
  <c r="BE167" i="3"/>
  <c r="BE181" i="3"/>
  <c r="BE193" i="3"/>
  <c r="BE201" i="3"/>
  <c r="BE216" i="3"/>
  <c r="BE220" i="3"/>
  <c r="BE229" i="3"/>
  <c r="BE254" i="3"/>
  <c r="F93" i="4"/>
  <c r="F123" i="4"/>
  <c r="BE141" i="4"/>
  <c r="BE145" i="4"/>
  <c r="E85" i="5"/>
  <c r="F91" i="5"/>
  <c r="J117" i="5"/>
  <c r="J118" i="5"/>
  <c r="BE124" i="5"/>
  <c r="BK123" i="5"/>
  <c r="J123" i="5"/>
  <c r="J98" i="5" s="1"/>
  <c r="BK131" i="5"/>
  <c r="J131" i="5" s="1"/>
  <c r="J100" i="5" s="1"/>
  <c r="BK134" i="5"/>
  <c r="J134" i="5"/>
  <c r="J101" i="5" s="1"/>
  <c r="J92" i="2"/>
  <c r="F123" i="2"/>
  <c r="BE134" i="2"/>
  <c r="BE136" i="2"/>
  <c r="BE146" i="2"/>
  <c r="BE162" i="2"/>
  <c r="BE166" i="2"/>
  <c r="BE190" i="2"/>
  <c r="BE194" i="2"/>
  <c r="BE200" i="2"/>
  <c r="BE209" i="2"/>
  <c r="BE211" i="2"/>
  <c r="BE213" i="2"/>
  <c r="BE221" i="2"/>
  <c r="BE223" i="2"/>
  <c r="BE231" i="2"/>
  <c r="BE239" i="2"/>
  <c r="BE243" i="2"/>
  <c r="BE251" i="2"/>
  <c r="BE256" i="2"/>
  <c r="BE260" i="2"/>
  <c r="BE288" i="2"/>
  <c r="BE299" i="2"/>
  <c r="BE301" i="2"/>
  <c r="BE303" i="2"/>
  <c r="E85" i="3"/>
  <c r="BE127" i="3"/>
  <c r="BE151" i="3"/>
  <c r="BE156" i="3"/>
  <c r="BE165" i="3"/>
  <c r="BE171" i="3"/>
  <c r="BE177" i="3"/>
  <c r="BE183" i="3"/>
  <c r="BE187" i="3"/>
  <c r="BE191" i="3"/>
  <c r="BE197" i="3"/>
  <c r="BE203" i="3"/>
  <c r="BE209" i="3"/>
  <c r="BE225" i="3"/>
  <c r="BE248" i="3"/>
  <c r="J91" i="4"/>
  <c r="BE129" i="4"/>
  <c r="BE150" i="4"/>
  <c r="BK128" i="4"/>
  <c r="J128" i="4"/>
  <c r="J100" i="4" s="1"/>
  <c r="BE132" i="2"/>
  <c r="BE138" i="2"/>
  <c r="BE142" i="2"/>
  <c r="BE148" i="2"/>
  <c r="BE150" i="2"/>
  <c r="BE152" i="2"/>
  <c r="BE156" i="2"/>
  <c r="BE158" i="2"/>
  <c r="BE164" i="2"/>
  <c r="BE173" i="2"/>
  <c r="BE181" i="2"/>
  <c r="BE188" i="2"/>
  <c r="BE205" i="2"/>
  <c r="BE215" i="2"/>
  <c r="BE217" i="2"/>
  <c r="BE233" i="2"/>
  <c r="BE249" i="2"/>
  <c r="BE258" i="2"/>
  <c r="BE263" i="2"/>
  <c r="BE267" i="2"/>
  <c r="BE271" i="2"/>
  <c r="BE279" i="2"/>
  <c r="BE282" i="2"/>
  <c r="BE286" i="2"/>
  <c r="BE290" i="2"/>
  <c r="BE297" i="2"/>
  <c r="BK281" i="2"/>
  <c r="J281" i="2" s="1"/>
  <c r="J104" i="2" s="1"/>
  <c r="F92" i="3"/>
  <c r="BE129" i="3"/>
  <c r="BE161" i="3"/>
  <c r="BE175" i="3"/>
  <c r="BE179" i="3"/>
  <c r="BE185" i="3"/>
  <c r="BE199" i="3"/>
  <c r="BE206" i="3"/>
  <c r="BE233" i="3"/>
  <c r="BE235" i="3"/>
  <c r="BE238" i="3"/>
  <c r="BE240" i="3"/>
  <c r="BE243" i="3"/>
  <c r="BE250" i="3"/>
  <c r="BK253" i="3"/>
  <c r="J253" i="3"/>
  <c r="J104" i="3" s="1"/>
  <c r="BE133" i="4"/>
  <c r="BE135" i="4"/>
  <c r="BE139" i="4"/>
  <c r="BE152" i="4"/>
  <c r="BE127" i="5"/>
  <c r="BE135" i="5"/>
  <c r="F35" i="2"/>
  <c r="BB95" i="1" s="1"/>
  <c r="J36" i="4"/>
  <c r="AW98" i="1" s="1"/>
  <c r="F37" i="3"/>
  <c r="BD97" i="1" s="1"/>
  <c r="F39" i="4"/>
  <c r="BD98" i="1" s="1"/>
  <c r="AS94" i="1"/>
  <c r="F34" i="2"/>
  <c r="BA95" i="1"/>
  <c r="J34" i="5"/>
  <c r="AW99" i="1"/>
  <c r="F37" i="5"/>
  <c r="BD99" i="1"/>
  <c r="F36" i="4"/>
  <c r="BA98" i="1"/>
  <c r="F36" i="2"/>
  <c r="BC95" i="1"/>
  <c r="J34" i="3"/>
  <c r="AW97" i="1"/>
  <c r="J34" i="2"/>
  <c r="AW95" i="1"/>
  <c r="F37" i="4"/>
  <c r="BB98" i="1"/>
  <c r="F35" i="5"/>
  <c r="BB99" i="1"/>
  <c r="F37" i="2"/>
  <c r="BD95" i="1"/>
  <c r="F36" i="3"/>
  <c r="BC97" i="1"/>
  <c r="F34" i="5"/>
  <c r="BA99" i="1"/>
  <c r="F36" i="5"/>
  <c r="BC99" i="1"/>
  <c r="F35" i="3"/>
  <c r="BB97" i="1"/>
  <c r="F34" i="3"/>
  <c r="BA97" i="1"/>
  <c r="F38" i="4"/>
  <c r="BC98" i="1"/>
  <c r="R126" i="4" l="1"/>
  <c r="T126" i="4"/>
  <c r="T128" i="2"/>
  <c r="BK125" i="3"/>
  <c r="P284" i="2"/>
  <c r="R128" i="2"/>
  <c r="R127" i="2"/>
  <c r="P128" i="2"/>
  <c r="P127" i="2"/>
  <c r="AU95" i="1"/>
  <c r="T125" i="3"/>
  <c r="T124" i="3" s="1"/>
  <c r="T284" i="2"/>
  <c r="J126" i="3"/>
  <c r="J98" i="3"/>
  <c r="BK127" i="4"/>
  <c r="J127" i="4"/>
  <c r="J99" i="4"/>
  <c r="J132" i="4"/>
  <c r="J102" i="4" s="1"/>
  <c r="BK137" i="4"/>
  <c r="J137" i="4"/>
  <c r="J103" i="4"/>
  <c r="BK128" i="2"/>
  <c r="J128" i="2"/>
  <c r="J97" i="2"/>
  <c r="BK284" i="2"/>
  <c r="J284" i="2" s="1"/>
  <c r="J105" i="2" s="1"/>
  <c r="BK122" i="5"/>
  <c r="J122" i="5"/>
  <c r="J97" i="5" s="1"/>
  <c r="BK252" i="3"/>
  <c r="J252" i="3"/>
  <c r="J103" i="3"/>
  <c r="AU96" i="1"/>
  <c r="F35" i="4"/>
  <c r="AZ98" i="1"/>
  <c r="BD96" i="1"/>
  <c r="J33" i="3"/>
  <c r="AV97" i="1"/>
  <c r="AT97" i="1"/>
  <c r="J35" i="4"/>
  <c r="AV98" i="1" s="1"/>
  <c r="AT98" i="1" s="1"/>
  <c r="BB96" i="1"/>
  <c r="AX96" i="1"/>
  <c r="F33" i="5"/>
  <c r="AZ99" i="1"/>
  <c r="J33" i="5"/>
  <c r="AV99" i="1"/>
  <c r="AT99" i="1" s="1"/>
  <c r="BA96" i="1"/>
  <c r="AW96" i="1"/>
  <c r="F33" i="2"/>
  <c r="AZ95" i="1" s="1"/>
  <c r="F33" i="3"/>
  <c r="AZ97" i="1" s="1"/>
  <c r="BC96" i="1"/>
  <c r="AY96" i="1" s="1"/>
  <c r="J33" i="2"/>
  <c r="AV95" i="1" s="1"/>
  <c r="AT95" i="1" s="1"/>
  <c r="BK124" i="3" l="1"/>
  <c r="J124" i="3"/>
  <c r="T127" i="2"/>
  <c r="J125" i="3"/>
  <c r="J97" i="3"/>
  <c r="BK121" i="5"/>
  <c r="J121" i="5"/>
  <c r="J96" i="5" s="1"/>
  <c r="BK127" i="2"/>
  <c r="J127" i="2"/>
  <c r="J96" i="2"/>
  <c r="BK126" i="4"/>
  <c r="J126" i="4"/>
  <c r="BB94" i="1"/>
  <c r="W31" i="1"/>
  <c r="BA94" i="1"/>
  <c r="AW94" i="1"/>
  <c r="AK30" i="1"/>
  <c r="BC94" i="1"/>
  <c r="W32" i="1" s="1"/>
  <c r="BD94" i="1"/>
  <c r="W33" i="1"/>
  <c r="J30" i="3"/>
  <c r="AG97" i="1" s="1"/>
  <c r="AN97" i="1" s="1"/>
  <c r="AU94" i="1"/>
  <c r="AZ96" i="1"/>
  <c r="AV96" i="1" s="1"/>
  <c r="AT96" i="1" s="1"/>
  <c r="J32" i="4"/>
  <c r="AG98" i="1"/>
  <c r="AN98" i="1" s="1"/>
  <c r="J39" i="3" l="1"/>
  <c r="J96" i="3"/>
  <c r="J98" i="4"/>
  <c r="J41" i="4"/>
  <c r="AZ94" i="1"/>
  <c r="W29" i="1"/>
  <c r="AY94" i="1"/>
  <c r="J30" i="2"/>
  <c r="AG95" i="1"/>
  <c r="AX94" i="1"/>
  <c r="W30" i="1"/>
  <c r="AG96" i="1"/>
  <c r="AN96" i="1"/>
  <c r="J30" i="5"/>
  <c r="AG99" i="1" s="1"/>
  <c r="AN99" i="1" s="1"/>
  <c r="AN95" i="1" l="1"/>
  <c r="J39" i="2"/>
  <c r="J39" i="5"/>
  <c r="AG94" i="1"/>
  <c r="AK26" i="1"/>
  <c r="AV94" i="1"/>
  <c r="AK29" i="1"/>
  <c r="AK35" i="1" l="1"/>
  <c r="AT94" i="1"/>
  <c r="AN94" i="1" l="1"/>
</calcChain>
</file>

<file path=xl/sharedStrings.xml><?xml version="1.0" encoding="utf-8"?>
<sst xmlns="http://schemas.openxmlformats.org/spreadsheetml/2006/main" count="3828" uniqueCount="798">
  <si>
    <t>Export Komplet</t>
  </si>
  <si>
    <t/>
  </si>
  <si>
    <t>2.0</t>
  </si>
  <si>
    <t>ZAMOK</t>
  </si>
  <si>
    <t>False</t>
  </si>
  <si>
    <t>{e3cb404b-3ad2-454e-85b6-2bd291300ec8}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</si>
  <si>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</si>
  <si>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</si>
  <si>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</si>
  <si>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</si>
  <si>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</si>
  <si>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</si>
  <si>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</si>
  <si>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</si>
  <si>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as_040_2020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</si>
  <si>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</si>
  <si>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</si>
  <si>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Červenka TNS-oprava dešťové kanalizace a oplocení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</si>
  <si>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</si>
  <si>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</si>
  <si>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</si>
  <si>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</si>
  <si>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</si>
  <si>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</si>
  <si>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</si>
  <si>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</si>
  <si>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</si>
  <si>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</si>
  <si>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</si>
  <si>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</si>
  <si>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</si>
  <si>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</si>
  <si>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</si>
  <si>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</si>
  <si>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</si>
  <si>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</si>
  <si>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</si>
  <si>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</si>
  <si>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</si>
  <si>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</si>
  <si>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</si>
  <si>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</si>
  <si>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</si>
  <si>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</si>
  <si>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</si>
  <si>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</si>
  <si>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</si>
  <si>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</si>
  <si>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</si>
  <si>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</si>
  <si>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</si>
  <si>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</si>
  <si>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</si>
  <si>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</si>
  <si>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</si>
  <si>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</si>
  <si>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</si>
  <si>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</si>
  <si>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</si>
  <si>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</si>
  <si>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</si>
  <si>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</si>
  <si>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</si>
  <si>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</si>
  <si>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</si>
  <si>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</si>
  <si>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</si>
  <si>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</si>
  <si>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</si>
  <si>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</si>
  <si>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</si>
  <si>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</si>
  <si>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</si>
  <si>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</si>
  <si>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</si>
  <si>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</si>
  <si>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</si>
  <si>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</si>
  <si>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dešťová kanalizace</t>
  </si>
  <si>
    <t>STA</t>
  </si>
  <si>
    <t>1</t>
  </si>
  <si>
    <t>{5430f011-4eba-424f-bf6a-6d6b069a5dd6}</t>
  </si>
  <si>
    <t>2</t>
  </si>
  <si>
    <t>SO 02</t>
  </si>
  <si>
    <t>oplocení</t>
  </si>
  <si>
    <t>{25383fe1-09b6-4256-bdaa-215305436c5a}</t>
  </si>
  <si>
    <t>Soupis</t>
  </si>
  <si>
    <t>###NOINSERT###</t>
  </si>
  <si>
    <t>SO 02.1</t>
  </si>
  <si>
    <t>elektroinstalace</t>
  </si>
  <si>
    <t>{e7b2bd58-fe8e-46f4-957d-9fcf44036f40}</t>
  </si>
  <si>
    <t>SO 03</t>
  </si>
  <si>
    <t>VRN</t>
  </si>
  <si>
    <t>{178b9554-1d3b-4167-a00c-adb6d39fc23d}</t>
  </si>
  <si>
    <t>KRYCÍ LIST SOUPISU PRACÍ</t>
  </si>
  <si>
    <t>Objekt:</t>
  </si>
  <si>
    <t>SO 01 -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</si>
  <si>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</si>
  <si>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</si>
  <si>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</si>
  <si>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</si>
  <si>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</si>
  <si>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</si>
  <si>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</si>
  <si>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</si>
  <si>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</si>
  <si>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</si>
  <si>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</si>
  <si>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</si>
  <si>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</si>
  <si>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</si>
  <si>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</si>
  <si>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</si>
  <si>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</si>
  <si>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</si>
  <si>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</si>
  <si>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</si>
  <si>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</si>
  <si>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</si>
  <si>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</si>
  <si>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</si>
  <si>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</si>
  <si>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</si>
  <si>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</si>
  <si>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</si>
  <si>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</si>
  <si>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</si>
  <si>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</si>
  <si>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</si>
  <si>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</si>
  <si>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</si>
  <si>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113106241</t>
  </si>
  <si>
    <t>Rozebrání vozovek ze silničních dílců se spárami zalitými živicí strojně pl přes 200 m2</t>
  </si>
  <si>
    <t>m2</t>
  </si>
  <si>
    <t>CS ÚRS 2020 01</t>
  </si>
  <si>
    <t>4</t>
  </si>
  <si>
    <t>343280870</t>
  </si>
  <si>
    <t>PP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</si>
  <si>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živicí</t>
  </si>
  <si>
    <t>113107224</t>
  </si>
  <si>
    <t>Odstranění podkladu z kameniva drceného tl 400 mm strojně pl přes 200 m2</t>
  </si>
  <si>
    <t>-1367437247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</si>
  <si>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</si>
  <si>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3</t>
  </si>
  <si>
    <t>961044111</t>
  </si>
  <si>
    <t>Bourání základů z betonu prostého</t>
  </si>
  <si>
    <t>m3</t>
  </si>
  <si>
    <t>498694550</t>
  </si>
  <si>
    <t>Bourání základů z betonu  prostého</t>
  </si>
  <si>
    <t>961055111</t>
  </si>
  <si>
    <t>Bourání základů ze ŽB</t>
  </si>
  <si>
    <t>216621980</t>
  </si>
  <si>
    <t>Bourání základů z betonu  železového</t>
  </si>
  <si>
    <t>5</t>
  </si>
  <si>
    <t>131251203</t>
  </si>
  <si>
    <t>Hloubení jam zapažených v hornině třídy těžitelnosti I, skupiny 3 objem do 100 m3 strojně</t>
  </si>
  <si>
    <t>-666016230</t>
  </si>
  <si>
    <t>Hloubení zapažených jam a zářezů strojně s urovnáním dna do předepsaného profilu a spádu v hornině třídy těžitelnosti I skupiny 3 přes 50 do 100 m3</t>
  </si>
  <si>
    <t>6</t>
  </si>
  <si>
    <t>131113101</t>
  </si>
  <si>
    <t>Hloubení jam v soudržných horninách třídy těžitelnosti I, skupiny 1 a 2 ručně</t>
  </si>
  <si>
    <t>300063908</t>
  </si>
  <si>
    <t>Hloubení jam ručně zapažených i nezapažených s urovnáním dna do předepsaného profilu a spádu v hornině třídy těžitelnosti I skupiny 1 a 2 soudržných</t>
  </si>
  <si>
    <t>7</t>
  </si>
  <si>
    <t>132251805</t>
  </si>
  <si>
    <t>Hloubení rýh š do 2000 mm v hornině třídy těžitelnosti I, skupiny 3 objem do 1000 m3 pro LTM</t>
  </si>
  <si>
    <t>-297358842</t>
  </si>
  <si>
    <t>Hloubení rýh šířky přes 800 do 2 000 mm pro lesnicko-technické meliorace strojně zapažených i nezapažených, s urovnáním dna do předepsaného profilu a spádu v hornině třídy těžitelnosti I skupiny 3 přes 500 do 1 000 m3</t>
  </si>
  <si>
    <t>8</t>
  </si>
  <si>
    <t>151101101</t>
  </si>
  <si>
    <t>Zřízení příložného pažení a rozepření stěn rýh hl do 2 m</t>
  </si>
  <si>
    <t>-1142562133</t>
  </si>
  <si>
    <t>Zřízení pažení a rozepření stěn rýh pro podzemní vedení příložné pro jakoukoliv mezerovitost, hloubky do 2 m</t>
  </si>
  <si>
    <t>9</t>
  </si>
  <si>
    <t>151101102</t>
  </si>
  <si>
    <t>Zřízení příložného pažení a rozepření stěn rýh hl do 4 m</t>
  </si>
  <si>
    <t>-1392167092</t>
  </si>
  <si>
    <t>Zřízení pažení a rozepření stěn rýh pro podzemní vedení příložné pro jakoukoliv mezerovitost, hloubky do 4 m</t>
  </si>
  <si>
    <t>10</t>
  </si>
  <si>
    <t>151101111</t>
  </si>
  <si>
    <t>Odstranění příložného pažení a rozepření stěn rýh hl do 2 m</t>
  </si>
  <si>
    <t>794829212</t>
  </si>
  <si>
    <t>Odstranění pažení a rozepření stěn rýh pro podzemní vedení s uložením materiálu na vzdálenost do 3 m od kraje výkopu příložné, hloubky do 2 m</t>
  </si>
  <si>
    <t>11</t>
  </si>
  <si>
    <t>151101112</t>
  </si>
  <si>
    <t>Odstranění příložného pažení a rozepření stěn rýh hl do 4 m</t>
  </si>
  <si>
    <t>1308644102</t>
  </si>
  <si>
    <t>Odstranění pažení a rozepření stěn rýh pro podzemní vedení s uložením materiálu na vzdálenost do 3 m od kraje výkopu příložné, hloubky přes 2 do 4 m</t>
  </si>
  <si>
    <t>12</t>
  </si>
  <si>
    <t>151201201</t>
  </si>
  <si>
    <t>Zřízení zátažného pažení stěn výkopu hl do 4 m</t>
  </si>
  <si>
    <t>-1934182194</t>
  </si>
  <si>
    <t>Zřízení pažení stěn výkopu bez rozepření nebo vzepření zátažné, hloubky do 4 m</t>
  </si>
  <si>
    <t>13</t>
  </si>
  <si>
    <t>151201211</t>
  </si>
  <si>
    <t>Odstranění pažení stěn zátažného hl do 4 m</t>
  </si>
  <si>
    <t>-1487425576</t>
  </si>
  <si>
    <t>Odstranění pažení stěn výkopu bez rozepření nebo vzepření s uložením pažin na vzdálenost do 3 m od okraje výkopu zátažné, hloubky do 4 m</t>
  </si>
  <si>
    <t>14</t>
  </si>
  <si>
    <t>151201301</t>
  </si>
  <si>
    <t>Zřízení rozepření stěn při pažení zátažném hl do 4 m</t>
  </si>
  <si>
    <t>-1915114360</t>
  </si>
  <si>
    <t>Zřízení rozepření zapažených stěn výkopů s potřebným přepažováním při pažení zátažném, hloubky do 4 m</t>
  </si>
  <si>
    <t>151201311</t>
  </si>
  <si>
    <t>Odstranění rozepření stěn při pažení zátažném hl do 4 m</t>
  </si>
  <si>
    <t>-1360617264</t>
  </si>
  <si>
    <t>Odstranění rozepření stěn výkopů s uložením materiálu na vzdálenost do 3 m od okraje výkopu pažení zátažného, hloubky do 4 m</t>
  </si>
  <si>
    <t>16</t>
  </si>
  <si>
    <t>162211311</t>
  </si>
  <si>
    <t>Vodorovné přemístění výkopku z horniny třídy těžitelnosti I, skupiny 1 až 3 stavebním kolečkem do 10 m</t>
  </si>
  <si>
    <t>2133356728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</si>
  <si>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</si>
  <si>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17</t>
  </si>
  <si>
    <t>162211319</t>
  </si>
  <si>
    <t>Příplatek k vodorovnému přemístění výkopku z horniny třídy těžitelnosti I, skupiny 1 až 3 stavebním kolečkem ZKD 10 m</t>
  </si>
  <si>
    <t>1458817285</t>
  </si>
  <si>
    <t>Vodorovné přemístění výkopku nebo sypaniny stavebním kolečkem s naložením a vyprázdněním kolečka na hromady nebo do dopravního prostředku na vzdálenost do 10 m Příplatek k ceně za každých dalších 10 m</t>
  </si>
  <si>
    <t>18</t>
  </si>
  <si>
    <t>162751117</t>
  </si>
  <si>
    <t>Vodorovné přemístění do 10000 m výkopku/sypaniny z horniny třídy těžitelnosti I, skupiny 1 až 3</t>
  </si>
  <si>
    <t>-1453542290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</si>
  <si>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</si>
  <si>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</t>
  </si>
  <si>
    <t>162751119</t>
  </si>
  <si>
    <t>Příplatek k vodorovnému přemístění výkopku/sypaniny z horniny třídy těžitelnosti I, skupiny 1 až 3 ZKD 1000 m přes 10000 m</t>
  </si>
  <si>
    <t>2109982830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</si>
  <si>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</si>
  <si>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VV</t>
  </si>
  <si>
    <t>120,236*10 'Přepočtené koeficientem množství</t>
  </si>
  <si>
    <t>20</t>
  </si>
  <si>
    <t>171201221</t>
  </si>
  <si>
    <t>Poplatek za uložení na skládce (skládkovné) zeminy a kamení kód odpadu 17 05 04</t>
  </si>
  <si>
    <t>t</t>
  </si>
  <si>
    <t>999156723</t>
  </si>
  <si>
    <t>Poplatek za uložení stavebního odpadu na skládce (skládkovné) zeminy a kamení zatříděného do Katalogu odpadů pod kódem 17 05 04</t>
  </si>
  <si>
    <t>174151101</t>
  </si>
  <si>
    <t>Zásyp jam, šachet rýh nebo kolem objektů sypaninou se zhutněním</t>
  </si>
  <si>
    <t>542071271</t>
  </si>
  <si>
    <t>Zásyp sypaninou z jakékoliv horniny strojně s uložením výkopku ve vrstvách se zhutněním jam, šachet, rýh nebo kolem objektů v těchto vykopávkách</t>
  </si>
  <si>
    <t>22</t>
  </si>
  <si>
    <t>175111101</t>
  </si>
  <si>
    <t>Obsypání potrubí ručně sypaninou bez prohození, uloženou do 3 m</t>
  </si>
  <si>
    <t>2018754718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</si>
  <si>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</si>
  <si>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23</t>
  </si>
  <si>
    <t>M</t>
  </si>
  <si>
    <t>58331200</t>
  </si>
  <si>
    <t>štěrkopísek netříděný zásypový</t>
  </si>
  <si>
    <t>1667191222</t>
  </si>
  <si>
    <t>73,013*2 'Přepočtené koeficientem množství</t>
  </si>
  <si>
    <t>Vodorovné konstrukce</t>
  </si>
  <si>
    <t>24</t>
  </si>
  <si>
    <t>451541111</t>
  </si>
  <si>
    <t>Lože pod potrubí otevřený výkop ze štěrkodrtě</t>
  </si>
  <si>
    <t>820605159</t>
  </si>
  <si>
    <t>Lože pod potrubí, stoky a drobné objekty v otevřeném výkopu ze štěrkodrtě 0-63 mm</t>
  </si>
  <si>
    <t>25</t>
  </si>
  <si>
    <t>452112111</t>
  </si>
  <si>
    <t>Osazení betonových prstenců nebo rámů v do 100 mm</t>
  </si>
  <si>
    <t>kus</t>
  </si>
  <si>
    <t>463811975</t>
  </si>
  <si>
    <t>Osazení betonových dílců prstenců nebo rámů pod poklopy a mříže, výšky do 100 mm</t>
  </si>
  <si>
    <t>26</t>
  </si>
  <si>
    <t>59224013</t>
  </si>
  <si>
    <t>prstenec šachtový vyrovnávací betonový 625x100x100mm</t>
  </si>
  <si>
    <t>-876651894</t>
  </si>
  <si>
    <t>27</t>
  </si>
  <si>
    <t>452311131</t>
  </si>
  <si>
    <t>Podkladní desky z betonu prostého tř. C 12/15 otevřený výkop</t>
  </si>
  <si>
    <t>-14830634</t>
  </si>
  <si>
    <t>Podkladní a zajišťovací konstrukce z betonu prostého v otevřeném výkopu desky pod potrubí, stoky a drobné objekty z betonu tř. C 12/15</t>
  </si>
  <si>
    <t>Komunikace pozemní</t>
  </si>
  <si>
    <t>28</t>
  </si>
  <si>
    <t>564661111</t>
  </si>
  <si>
    <t>Podklad z kameniva hrubého drceného vel. 63-125 mm tl 200 mm</t>
  </si>
  <si>
    <t>1393810607</t>
  </si>
  <si>
    <t>Podklad z kameniva hrubého drceného  vel. 63-125 mm, s rozprostřením a zhutněním, po zhutnění tl. 200 mm</t>
  </si>
  <si>
    <t>29</t>
  </si>
  <si>
    <t>564671111</t>
  </si>
  <si>
    <t>Podklad z kameniva hrubého drceného vel. 63-125 mm tl 250 mm</t>
  </si>
  <si>
    <t>-774614606</t>
  </si>
  <si>
    <t>Podklad z kameniva hrubého drceného  vel. 63-125 mm, s rozprostřením a zhutněním, po zhutnění tl. 250 mm</t>
  </si>
  <si>
    <t>30</t>
  </si>
  <si>
    <t>564732111</t>
  </si>
  <si>
    <t>Podklad z vibrovaného štěrku VŠ tl 100 mm</t>
  </si>
  <si>
    <t>744252698</t>
  </si>
  <si>
    <t>Podklad nebo kryt z vibrovaného štěrku VŠ  s rozprostřením, vlhčením a zhutněním, po zhutnění tl. 100 mm</t>
  </si>
  <si>
    <t>31</t>
  </si>
  <si>
    <t>564752111</t>
  </si>
  <si>
    <t>Podklad z vibrovaného štěrku VŠ tl 150 mm</t>
  </si>
  <si>
    <t>-1449787886</t>
  </si>
  <si>
    <t>Podklad nebo kryt z vibrovaného štěrku VŠ  s rozprostřením, vlhčením a zhutněním, po zhutnění tl. 150 mm</t>
  </si>
  <si>
    <t>32</t>
  </si>
  <si>
    <t>581114113</t>
  </si>
  <si>
    <t>Kryt z betonu komunikace pro pěší tl 100 mm</t>
  </si>
  <si>
    <t>-943828775</t>
  </si>
  <si>
    <t>Kryt z prostého betonu komunikací pro pěší  tl. 100 mm</t>
  </si>
  <si>
    <t>76</t>
  </si>
  <si>
    <t>584121112</t>
  </si>
  <si>
    <t>Osazení silničních dílců z ŽB do lože z kameniva těženého tl 40 mm plochy přes 200 m2</t>
  </si>
  <si>
    <t>1100475932</t>
  </si>
  <si>
    <t>Osazení silničních dílců ze železového betonu  s podkladem z kameniva těženého do tl. 40 mm jakéhokoliv druhu a velikosti, na plochu jednotlivě přes 200 m2</t>
  </si>
  <si>
    <t>34</t>
  </si>
  <si>
    <t>59381136</t>
  </si>
  <si>
    <t>panel silniční 2,00x1,00x0,15m</t>
  </si>
  <si>
    <t>-1431167087</t>
  </si>
  <si>
    <t>80</t>
  </si>
  <si>
    <t>998223011</t>
  </si>
  <si>
    <t>Přesun hmot pro pozemní komunikace s krytem dlážděným</t>
  </si>
  <si>
    <t>-1737587968</t>
  </si>
  <si>
    <t>Přesun hmot pro pozemní komunikace s krytem dlážděným  dopravní vzdálenost do 200 m jakékoliv délky objektu</t>
  </si>
  <si>
    <t>Trubní vedení</t>
  </si>
  <si>
    <t>35</t>
  </si>
  <si>
    <t>871275211</t>
  </si>
  <si>
    <t>Kanalizační potrubí z tvrdého PVC jednovrstvé tuhost třídy SN4 DN 125</t>
  </si>
  <si>
    <t>m</t>
  </si>
  <si>
    <t>-479181912</t>
  </si>
  <si>
    <t>Kanalizační potrubí z tvrdého PVC v otevřeném výkopu ve sklonu do 20 %, hladkého plnostěnného jednovrstvého, tuhost třídy SN 4 DN 125</t>
  </si>
  <si>
    <t>36</t>
  </si>
  <si>
    <t>871315221</t>
  </si>
  <si>
    <t>Kanalizační potrubí z tvrdého PVC jednovrstvé tuhost třídy SN8 DN 160</t>
  </si>
  <si>
    <t>1531673791</t>
  </si>
  <si>
    <t>Kanalizační potrubí z tvrdého PVC v otevřeném výkopu ve sklonu do 20 %, hladkého plnostěnného jednovrstvého, tuhost třídy SN 8 DN 160</t>
  </si>
  <si>
    <t>37</t>
  </si>
  <si>
    <t>877275211</t>
  </si>
  <si>
    <t>Montáž tvarovek z tvrdého PVC-systém KG nebo z polypropylenu-systém KG 2000 jednoosé DN 125</t>
  </si>
  <si>
    <t>652467587</t>
  </si>
  <si>
    <t>Montáž tvarovek na kanalizačním potrubí z trub z plastu  z tvrdého PVC nebo z polypropylenu v otevřeném výkopu jednoosých DN 125</t>
  </si>
  <si>
    <t>38</t>
  </si>
  <si>
    <t>28611356</t>
  </si>
  <si>
    <t>koleno kanalizační PVC KG 125x45°</t>
  </si>
  <si>
    <t>-1053340287</t>
  </si>
  <si>
    <t>39</t>
  </si>
  <si>
    <t>877315211</t>
  </si>
  <si>
    <t>Montáž tvarovek z tvrdého PVC-systém KG nebo z polypropylenu-systém KG 2000 jednoosé DN 160</t>
  </si>
  <si>
    <t>1476963902</t>
  </si>
  <si>
    <t>Montáž tvarovek na kanalizačním potrubí z trub z plastu  z tvrdého PVC nebo z polypropylenu v otevřeném výkopu jednoosých DN 160</t>
  </si>
  <si>
    <t>40</t>
  </si>
  <si>
    <t>28611506</t>
  </si>
  <si>
    <t>redukce kanalizační PVC 160/125</t>
  </si>
  <si>
    <t>-1953640618</t>
  </si>
  <si>
    <t>41</t>
  </si>
  <si>
    <t>28611361</t>
  </si>
  <si>
    <t>koleno kanalizační PVC KG 160x45°</t>
  </si>
  <si>
    <t>966342526</t>
  </si>
  <si>
    <t>42</t>
  </si>
  <si>
    <t>877315221</t>
  </si>
  <si>
    <t>Montáž tvarovek z tvrdého PVC-systém KG nebo z polypropylenu-systém KG 2000 dvouosé DN 160</t>
  </si>
  <si>
    <t>-703209429</t>
  </si>
  <si>
    <t>Montáž tvarovek na kanalizačním potrubí z trub z plastu  z tvrdého PVC nebo z polypropylenu v otevřeném výkopu dvouosých DN 160</t>
  </si>
  <si>
    <t>43</t>
  </si>
  <si>
    <t>28611391</t>
  </si>
  <si>
    <t>odbočka kanalizační plastová s hrdlem KG 150/125/45°</t>
  </si>
  <si>
    <t>129811461</t>
  </si>
  <si>
    <t>44</t>
  </si>
  <si>
    <t>877355211</t>
  </si>
  <si>
    <t>Montáž tvarovek z tvrdého PVC-systém KG nebo z polypropylenu-systém KG 2000 jednoosé DN 200</t>
  </si>
  <si>
    <t>-1253041761</t>
  </si>
  <si>
    <t>Montáž tvarovek na kanalizačním potrubí z trub z plastu  z tvrdého PVC nebo z polypropylenu v otevřeném výkopu jednoosých DN 200</t>
  </si>
  <si>
    <t>45</t>
  </si>
  <si>
    <t>28611508</t>
  </si>
  <si>
    <t>redukce kanalizační PVC 200/160</t>
  </si>
  <si>
    <t>1622835891</t>
  </si>
  <si>
    <t>46</t>
  </si>
  <si>
    <t>892312121</t>
  </si>
  <si>
    <t>Tlaková zkouška vzduchem potrubí DN 150 těsnícím vakem ucpávkovým</t>
  </si>
  <si>
    <t>úsek</t>
  </si>
  <si>
    <t>-1647141206</t>
  </si>
  <si>
    <t>Tlakové zkoušky vzduchem těsnícími vaky ucpávkovými DN 150</t>
  </si>
  <si>
    <t>47</t>
  </si>
  <si>
    <t>894812311</t>
  </si>
  <si>
    <t>Revizní a čistící šachta z PP typ DN 600/160 šachtové dno průtočné</t>
  </si>
  <si>
    <t>1067802564</t>
  </si>
  <si>
    <t>Revizní a čistící šachta z polypropylenu PP pro hladké trouby DN 600 šachtové dno (DN šachty / DN trubního vedení) DN 600/160 průtočné</t>
  </si>
  <si>
    <t>48</t>
  </si>
  <si>
    <t>894812312</t>
  </si>
  <si>
    <t>Revizní a čistící šachta z PP typ DN 600/160 šachtové dno průtočné 30°, 60°, 90°</t>
  </si>
  <si>
    <t>-1968447560</t>
  </si>
  <si>
    <t>Revizní a čistící šachta z polypropylenu PP pro hladké trouby DN 600 šachtové dno (DN šachty / DN trubního vedení) DN 600/160 průtočné 30°,60°,90°</t>
  </si>
  <si>
    <t>49</t>
  </si>
  <si>
    <t>894812331</t>
  </si>
  <si>
    <t>Revizní a čistící šachta z PP DN 600 šachtová roura korugovaná světlé hloubky 1000 mm</t>
  </si>
  <si>
    <t>628149884</t>
  </si>
  <si>
    <t>Revizní a čistící šachta z polypropylenu PP pro hladké trouby DN 600 roura šachtová korugovaná, světlé hloubky 1 000 mm</t>
  </si>
  <si>
    <t>50</t>
  </si>
  <si>
    <t>894812332</t>
  </si>
  <si>
    <t>Revizní a čistící šachta z PP DN 600 šachtová roura korugovaná světlé hloubky 2000 mm</t>
  </si>
  <si>
    <t>-1498935602</t>
  </si>
  <si>
    <t>Revizní a čistící šachta z polypropylenu PP pro hladké trouby DN 600 roura šachtová korugovaná, světlé hloubky 2 000 mm</t>
  </si>
  <si>
    <t>51</t>
  </si>
  <si>
    <t>894812339</t>
  </si>
  <si>
    <t>Příplatek k rourám revizní a čistící šachty z PP DN 600 za uříznutí šachtové roury</t>
  </si>
  <si>
    <t>-23790907</t>
  </si>
  <si>
    <t>Revizní a čistící šachta z polypropylenu PP pro hladké trouby DN 600 Příplatek k cenám 2331 - 2334 za uříznutí šachtové roury</t>
  </si>
  <si>
    <t>52</t>
  </si>
  <si>
    <t>894812356</t>
  </si>
  <si>
    <t>Revizní a čistící šachta z PP DN 600 poklop litinový pro třídu zatížení B125 s betonovým prstencem</t>
  </si>
  <si>
    <t>2036228786</t>
  </si>
  <si>
    <t>Revizní a čistící šachta z polypropylenu PP pro hladké trouby DN 600 poklop (mříž) litinový pro třídu zatížení B125 s betonovým prstencem</t>
  </si>
  <si>
    <t>53</t>
  </si>
  <si>
    <t>894812377</t>
  </si>
  <si>
    <t>Revizní a čistící šachta z PP DN 600 poklop litinový pro třídu zatížení D400 s teleskopickým adaptérem</t>
  </si>
  <si>
    <t>2034441821</t>
  </si>
  <si>
    <t>Revizní a čistící šachta z polypropylenu PP pro hladké trouby DN 600 poklop (mříž) litinový pro třídu zatížení D400 s teleskopickým adaptérem</t>
  </si>
  <si>
    <t>81</t>
  </si>
  <si>
    <t>894811113.1</t>
  </si>
  <si>
    <t>Retenční betonové nádrže</t>
  </si>
  <si>
    <t>-1932286210</t>
  </si>
  <si>
    <t>M+ D retenční nádrže</t>
  </si>
  <si>
    <t>54</t>
  </si>
  <si>
    <t>899103112</t>
  </si>
  <si>
    <t>Osazení poklopů litinových nebo ocelových včetně rámů pro třídu zatížení B125, C250</t>
  </si>
  <si>
    <t>-1036892987</t>
  </si>
  <si>
    <t>Osazení poklopů litinových a ocelových včetně rámů pro třídu zatížení B125, C250</t>
  </si>
  <si>
    <t>55</t>
  </si>
  <si>
    <t>28661933</t>
  </si>
  <si>
    <t>poklop šachtový litinový dno DN 600 pro třídu zatížení B125</t>
  </si>
  <si>
    <t>-791230995</t>
  </si>
  <si>
    <t>56</t>
  </si>
  <si>
    <t>28661842</t>
  </si>
  <si>
    <t>spojka navrtávané kanalizace DN 150 do korugovaného potrubí</t>
  </si>
  <si>
    <t>-690097490</t>
  </si>
  <si>
    <t>57</t>
  </si>
  <si>
    <t>899131111</t>
  </si>
  <si>
    <t>Výměna šachtového rámu s osazením a dodáním litinového rámu s patkou</t>
  </si>
  <si>
    <t>833593026</t>
  </si>
  <si>
    <t>Výměna šachtového rámu tř. D 400 včetně poklopu s osazením a dodáním nového rámu litinového s patkou</t>
  </si>
  <si>
    <t>58</t>
  </si>
  <si>
    <t>899231111</t>
  </si>
  <si>
    <t>Výšková úprava uličního vstupu nebo vpusti do 200 mm zvýšením mříže</t>
  </si>
  <si>
    <t>2058012741</t>
  </si>
  <si>
    <t>Výšková úprava uličního vstupu nebo vpusti do 200 mm  zvýšením mříže</t>
  </si>
  <si>
    <t>Ostatní konstrukce a práce, bourání</t>
  </si>
  <si>
    <t>59</t>
  </si>
  <si>
    <t>935113212</t>
  </si>
  <si>
    <t>Osazení odvodňovacího betonového žlabu s krycím roštem šířky přes 200 mm</t>
  </si>
  <si>
    <t>-1034519657</t>
  </si>
  <si>
    <t>Osazení odvodňovacího žlabu s krycím roštem  betonového šířky přes 200 mm</t>
  </si>
  <si>
    <t>60</t>
  </si>
  <si>
    <t>59228430</t>
  </si>
  <si>
    <t>žlab štěrbinový betonový s průběžnou štěrbinou 400x500x2000mm</t>
  </si>
  <si>
    <t>653848371</t>
  </si>
  <si>
    <t>61</t>
  </si>
  <si>
    <t>28661938</t>
  </si>
  <si>
    <t>mříž litinová 600/40T, 420X620 D400</t>
  </si>
  <si>
    <t>-1281274766</t>
  </si>
  <si>
    <t>997</t>
  </si>
  <si>
    <t>Přesun sutě</t>
  </si>
  <si>
    <t>72</t>
  </si>
  <si>
    <t>997006512</t>
  </si>
  <si>
    <t>Vodorovné doprava suti s naložením a složením na skládku do 1 km</t>
  </si>
  <si>
    <t>-271394282</t>
  </si>
  <si>
    <t>Vodorovná doprava suti na skládku s naložením na dopravní prostředek a složením přes 100 m do 1 km</t>
  </si>
  <si>
    <t>124+12,640+6</t>
  </si>
  <si>
    <t>Součet</t>
  </si>
  <si>
    <t>73</t>
  </si>
  <si>
    <t>997006519</t>
  </si>
  <si>
    <t>Příplatek k vodorovnému přemístění suti na skládku ZKD 1 km přes 1 km</t>
  </si>
  <si>
    <t>-703376547</t>
  </si>
  <si>
    <t>Vodorovná doprava suti na skládku s naložením na dopravní prostředek a složením Příplatek k ceně za každý další i započatý 1 km</t>
  </si>
  <si>
    <t>142,640</t>
  </si>
  <si>
    <t>142,64*20 'Přepočtené koeficientem množství</t>
  </si>
  <si>
    <t>74</t>
  </si>
  <si>
    <t>997013601</t>
  </si>
  <si>
    <t>Poplatek za uložení na skládce (skládkovné) stavebního odpadu betonového kód odpadu 17 01 01</t>
  </si>
  <si>
    <t>367808054</t>
  </si>
  <si>
    <t>Poplatek za uložení stavebního odpadu na skládce (skládkovné) z prostého betonu zatříděného do Katalogu odpadů pod kódem 17 01 01</t>
  </si>
  <si>
    <t>12,640</t>
  </si>
  <si>
    <t>75</t>
  </si>
  <si>
    <t>997013602</t>
  </si>
  <si>
    <t>Poplatek za uložení na skládce (skládkovné) stavebního odpadu železobetonového kód odpadu 17 01 01</t>
  </si>
  <si>
    <t>-251442582</t>
  </si>
  <si>
    <t>Poplatek za uložení stavebního odpadu na skládce (skládkovné) z armovaného betonu zatříděného do Katalogu odpadů pod kódem 17 01 01</t>
  </si>
  <si>
    <t>124+6</t>
  </si>
  <si>
    <t>79</t>
  </si>
  <si>
    <t>997013631</t>
  </si>
  <si>
    <t>Poplatek za uložení na skládce (skládkovné) stavebního odpadu směsného kód odpadu 17 09 04</t>
  </si>
  <si>
    <t>1590356986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</si>
  <si>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</si>
  <si>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</si>
  <si>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</si>
  <si>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62</t>
  </si>
  <si>
    <t>998276101</t>
  </si>
  <si>
    <t>Přesun hmot pro trubní vedení z trub z plastických hmot otevřený výkop</t>
  </si>
  <si>
    <t>523011325</t>
  </si>
  <si>
    <t>Přesun hmot pro trubní vedení hloubené z trub z plastických hmot nebo sklolaminátových pro vodovody nebo kanalizace v otevřeném výkopu dopravní vzdálenost do 15 m</t>
  </si>
  <si>
    <t>PSV</t>
  </si>
  <si>
    <t>Práce a dodávky PSV</t>
  </si>
  <si>
    <t>721</t>
  </si>
  <si>
    <t>Zdravotechnika - vnitřní kanalizace</t>
  </si>
  <si>
    <t>63</t>
  </si>
  <si>
    <t>721141104</t>
  </si>
  <si>
    <t>Potrubí kanalizační litinové bezhrdlové odpadní spojované spojkami DN 125</t>
  </si>
  <si>
    <t>-1446160688</t>
  </si>
  <si>
    <t>Potrubí z litinových trub bezhrdlových odpadní DN 125</t>
  </si>
  <si>
    <t>64</t>
  </si>
  <si>
    <t>721242116</t>
  </si>
  <si>
    <t>Lapač střešních splavenin z PP s kulovým kloubem na odtoku DN 125</t>
  </si>
  <si>
    <t>9000163</t>
  </si>
  <si>
    <t>Lapače střešních splavenin polypropylenové (PP) s kulovým kloubem na odtoku DN 125</t>
  </si>
  <si>
    <t>71</t>
  </si>
  <si>
    <t>998721102</t>
  </si>
  <si>
    <t>Přesun hmot tonážní pro vnitřní kanalizace v objektech v do 12 m</t>
  </si>
  <si>
    <t>1357029876</t>
  </si>
  <si>
    <t>Přesun hmot pro vnitřní kanalizace  stanovený z hmotnosti přesunovaného materiálu vodorovná dopravní vzdálenost do 50 m v objektech výšky přes 6 do 12 m</t>
  </si>
  <si>
    <t>764</t>
  </si>
  <si>
    <t>Konstrukce klempířské</t>
  </si>
  <si>
    <t>65</t>
  </si>
  <si>
    <t>764004801</t>
  </si>
  <si>
    <t>Demontáž podokapního žlabu do suti</t>
  </si>
  <si>
    <t>1373280697</t>
  </si>
  <si>
    <t>Demontáž klempířských konstrukcí žlabu podokapního do suti</t>
  </si>
  <si>
    <t>66</t>
  </si>
  <si>
    <t>764004861</t>
  </si>
  <si>
    <t>Demontáž svodu do suti</t>
  </si>
  <si>
    <t>2017752618</t>
  </si>
  <si>
    <t>Demontáž klempířských konstrukcí svodu do suti</t>
  </si>
  <si>
    <t>67</t>
  </si>
  <si>
    <t>764511602</t>
  </si>
  <si>
    <t>Žlab podokapní půlkruhový z Pz s povrchovou úpravou rš 330 mm</t>
  </si>
  <si>
    <t>-817757173</t>
  </si>
  <si>
    <t>Žlab podokapní z pozinkovaného plechu s povrchovou úpravou včetně háků a čel půlkruhový rš 330 mm</t>
  </si>
  <si>
    <t>68</t>
  </si>
  <si>
    <t>764511643</t>
  </si>
  <si>
    <t>Kotlík oválný (trychtýřový) pro podokapní žlaby z Pz s povrchovou úpravou 330/120 mm</t>
  </si>
  <si>
    <t>90095558</t>
  </si>
  <si>
    <t>Žlab podokapní z pozinkovaného plechu s povrchovou úpravou včetně háků a čel kotlík oválný (trychtýřový), rš žlabu/průměr svodu 330/120 mm</t>
  </si>
  <si>
    <t>69</t>
  </si>
  <si>
    <t>764518623</t>
  </si>
  <si>
    <t>Svody kruhové včetně objímek, kolen, odskoků z Pz s povrchovou úpravou průměru 120 mm</t>
  </si>
  <si>
    <t>986208814</t>
  </si>
  <si>
    <t>Svod z pozinkovaného plechu s upraveným povrchem včetně objímek, kolen a odskoků kruhový, průměru 120 mm</t>
  </si>
  <si>
    <t>70</t>
  </si>
  <si>
    <t>998764102</t>
  </si>
  <si>
    <t>Přesun hmot tonážní pro konstrukce klempířské v objektech v do 12 m</t>
  </si>
  <si>
    <t>894843249</t>
  </si>
  <si>
    <t>Přesun hmot pro konstrukce klempířské stanovený z hmotnosti přesunovaného materiálu vodorovná dopravní vzdálenost do 50 m v objektech výšky přes 6 do 12 m</t>
  </si>
  <si>
    <t>SO 02 - oplocení</t>
  </si>
  <si>
    <t xml:space="preserve">    3 - Svislé a kompletní konstrukce</t>
  </si>
  <si>
    <t>N00 - Nepojmenované práce</t>
  </si>
  <si>
    <t xml:space="preserve">    N01 - Nepojmenovaný díl</t>
  </si>
  <si>
    <t>111151131</t>
  </si>
  <si>
    <t>Pokosení trávníku lučního plochy do 1000 m2 s odvozem do 20 km v rovině a svahu do 1:5</t>
  </si>
  <si>
    <t>-370946070</t>
  </si>
  <si>
    <t>Pokosení trávníku při souvislé ploše do 1000 m2 lučního v rovině nebo svahu do 1:5</t>
  </si>
  <si>
    <t>111212315</t>
  </si>
  <si>
    <t>Odstranění nevhodných dřevin do 500 m2 výšky nad 1m bez odstranění pařezů v rovině nebo svahu 1:5</t>
  </si>
  <si>
    <t>-61048486</t>
  </si>
  <si>
    <t>Odstranění nevhodných dřevin průměru kmene do 100 mm výšky přes 1 m bez odstranění pařezu přes 100 do 500 m2 v rovině nebo na svahu do 1:5</t>
  </si>
  <si>
    <t>111251111</t>
  </si>
  <si>
    <t>Drcení ořezaných větví D do 100 mm s odvozem do 20 km</t>
  </si>
  <si>
    <t>282542832</t>
  </si>
  <si>
    <t>Drcení ořezaných větví strojně - (štěpkování) s naložením na dopravní prostředek a odvozem drtě do 20 km a se složením o průměru větví do 100 mm</t>
  </si>
  <si>
    <t>122151103</t>
  </si>
  <si>
    <t>Odkopávky a prokopávky nezapažené v hornině třídy těžitelnosti I, skupiny 1 a 2 objem do 100 m3 strojně</t>
  </si>
  <si>
    <t>-1219979213</t>
  </si>
  <si>
    <t>Odkopávky a prokopávky nezapažené strojně v hornině třídy těžitelnosti I skupiny 1 a 2 přes 50 do 100 m3</t>
  </si>
  <si>
    <t>uložená zemina</t>
  </si>
  <si>
    <t>90</t>
  </si>
  <si>
    <t>131111333</t>
  </si>
  <si>
    <t>Vrtání jamek pro plotové sloupky D do 300 mm - ručně s motorovým vrtákem</t>
  </si>
  <si>
    <t>-164636521</t>
  </si>
  <si>
    <t>Vrtání jamek ručním motorovým vrtákem průměru přes 200 do 300 mm</t>
  </si>
  <si>
    <t>(260*0,5)/2,5</t>
  </si>
  <si>
    <t>131111359</t>
  </si>
  <si>
    <t>Příplatek za vtrání v kamenité nebo kořeny prorostlé půdě</t>
  </si>
  <si>
    <t>1252082087</t>
  </si>
  <si>
    <t>Vrtání jamek Příplatek k cenám -1331 až -1343 za vrtání v kamenité nebo kořeny prorostlé půdě</t>
  </si>
  <si>
    <t>-1829880583</t>
  </si>
  <si>
    <t>1611357319</t>
  </si>
  <si>
    <t>-1770961695</t>
  </si>
  <si>
    <t>90*1,6</t>
  </si>
  <si>
    <t>181351103</t>
  </si>
  <si>
    <t>Rozprostření ornice tl vrstvy do 200 mm pl do 500 m2 v rovině nebo ve svahu do 1:5 strojně</t>
  </si>
  <si>
    <t>1827084614</t>
  </si>
  <si>
    <t>Rozprostření a urovnání ornice v rovině nebo ve svahu sklonu do 1:5 strojně při souvislé ploše přes 100 do 500 m2, tl. vrstvy do 200 mm</t>
  </si>
  <si>
    <t>úprava kolem oplocením</t>
  </si>
  <si>
    <t>260*2</t>
  </si>
  <si>
    <t>181111111</t>
  </si>
  <si>
    <t>Plošná úprava terénu do 500 m2 zemina tř 1 až 4 nerovnosti do 100 mm v rovinně a svahu do 1:5</t>
  </si>
  <si>
    <t>-1353893454</t>
  </si>
  <si>
    <t>Plošná úprava terénu v zemině tř. 1 až 4 s urovnáním povrchu bez doplnění ornice souvislé plochy do 500 m2 při nerovnostech terénu přes 50 do 100 mm v rovině nebo na svahu do 1:5</t>
  </si>
  <si>
    <t>520+240</t>
  </si>
  <si>
    <t>181411121</t>
  </si>
  <si>
    <t>Založení lučního trávníku výsevem plochy do 1000 m2 v rovině a ve svahu do 1:5</t>
  </si>
  <si>
    <t>-1437959481</t>
  </si>
  <si>
    <t>Založení trávníku na půdě předem připravené plochy do 1000 m2 výsevem včetně utažení lučního v rovině nebo na svahu do 1:5</t>
  </si>
  <si>
    <t>00572420</t>
  </si>
  <si>
    <t>osivo směs travní parková okrasná</t>
  </si>
  <si>
    <t>kg</t>
  </si>
  <si>
    <t>-455759360</t>
  </si>
  <si>
    <t>760*0,015 'Přepočtené koeficientem množství</t>
  </si>
  <si>
    <t>Svislé a kompletní konstrukce</t>
  </si>
  <si>
    <t>338171123</t>
  </si>
  <si>
    <t>Osazování sloupků a vzpěr plotových ocelových v do 2,60 m se zabetonováním</t>
  </si>
  <si>
    <t>82163936</t>
  </si>
  <si>
    <t>Montáž sloupků a vzpěr plotových ocelových trubkových nebo profilovaných výšky do 2,60 m se zabetonováním do 0,08 m3 do připravených jamek</t>
  </si>
  <si>
    <t>260/2,5</t>
  </si>
  <si>
    <t>55342175</t>
  </si>
  <si>
    <t>plotový sloupek pro svařované panely profilovaný oválný 70x100mm dl 2,0-2,5m povrchová úprava Pz a komaxit</t>
  </si>
  <si>
    <t>-1362231599</t>
  </si>
  <si>
    <t>plotový sloupek pro svařované panely profilovaný oválný 70x100mm dl 2,0-2,5m povrchová úprava Pz a komaxit (kompletní provedení)</t>
  </si>
  <si>
    <t>348101210</t>
  </si>
  <si>
    <t>Osazení vrat a vrátek k oplocení na ocelové sloupky do 2 m2</t>
  </si>
  <si>
    <t>-288468564</t>
  </si>
  <si>
    <t>Osazení vrat a vrátek k oplocení na sloupky ocelové, plochy jednotlivě do 2 m2</t>
  </si>
  <si>
    <t>55342332</t>
  </si>
  <si>
    <t>branka plotová jednokřídlá Pz 1000x2030mm</t>
  </si>
  <si>
    <t>771621902</t>
  </si>
  <si>
    <t>348101250</t>
  </si>
  <si>
    <t>Osazení vrat a vrátek k oplocení na ocelové sloupky do 10 m2</t>
  </si>
  <si>
    <t>1725628258</t>
  </si>
  <si>
    <t>Osazení vrat a vrátek k oplocení na sloupky ocelové, plochy jednotlivě přes 8 do 10 m2</t>
  </si>
  <si>
    <t>55342363.1</t>
  </si>
  <si>
    <t>brána plotová dvoukřídlá Pz s PVC vrstvou 5000x1750mm</t>
  </si>
  <si>
    <t>1705617706</t>
  </si>
  <si>
    <t>brána plotová dvoukřídlá Pz s PVC vrstvou 5000x1750mm (kompletní provedení)</t>
  </si>
  <si>
    <t>55342346.1</t>
  </si>
  <si>
    <t>brána kovová pojezdová 4000x1750mm</t>
  </si>
  <si>
    <t>-647401138</t>
  </si>
  <si>
    <t>"Posuvná samonosná brána, rám a sloup pro vjezd 4,00 m, výška 1,75 m, povrchová úprava žárové zinkování, výplň pozinované 3D pletivo. Elektrický pohon. Součástí dodávky je i stavební přípravenost a zapojení elektro.
Příslušenství brány bude motor, řídící centrála, rádiový přijímač pro ovládání - dva způsoby otevíraní – pomocí  mobilního telefonu a čtečkou služebních průkazů, signalizační světlo, fotobuňky, klíčový vypínač s nouzovým tlačítkem stop, ochranné lišty)"</t>
  </si>
  <si>
    <t>348121221</t>
  </si>
  <si>
    <t>Osazení podhrabových desek délky do 3 m na ocelové plotové sloupky</t>
  </si>
  <si>
    <t>299654124</t>
  </si>
  <si>
    <t>Osazení podhrabových desek na ocelové sloupky, délky desek přes 2 do 3 m</t>
  </si>
  <si>
    <t>59233120</t>
  </si>
  <si>
    <t>deska plotová betonová 2500x50x290mm</t>
  </si>
  <si>
    <t>-716783843</t>
  </si>
  <si>
    <t>348171130</t>
  </si>
  <si>
    <t>Montáž rámového oplocení výšky přes 1,5 do 2 m</t>
  </si>
  <si>
    <t>-1429369556</t>
  </si>
  <si>
    <t>Montáž oplocení z dílců kovových rámových, na ocelové sloupky, výšky přes 1,5 do 2,0 m</t>
  </si>
  <si>
    <t>260</t>
  </si>
  <si>
    <t>55342423</t>
  </si>
  <si>
    <t>plotový panel svařovaný v 2,0-2,5m š do 2,5m průměru drátu 6mm oka 55x200mm s dvojitým horizontálním drátem 8mm povrchová úprava PZ komaxit</t>
  </si>
  <si>
    <t>1051905634</t>
  </si>
  <si>
    <t>348401411</t>
  </si>
  <si>
    <t>Montáž jednostranného bavoletu na oplocení</t>
  </si>
  <si>
    <t>-1388979359</t>
  </si>
  <si>
    <t>Montáž oplocení z pletiva bavoletu jednostranného</t>
  </si>
  <si>
    <t>31324829</t>
  </si>
  <si>
    <t>plotový jednostranný bavolet dl 400-600mm pro 3 dráty na profilovaný sloupek oválný 70x100mm povrchová úprava Al komaxit</t>
  </si>
  <si>
    <t>559073876</t>
  </si>
  <si>
    <t>348401320</t>
  </si>
  <si>
    <t>Rozvinutí, montáž a napnutí ostnatého drátu</t>
  </si>
  <si>
    <t>418916233</t>
  </si>
  <si>
    <t>Montáž oplocení z pletiva rozvinutí, uchycení a napnutí drátu ostnatého</t>
  </si>
  <si>
    <t>260*3</t>
  </si>
  <si>
    <t>31478001</t>
  </si>
  <si>
    <t>drát ostnatý D 2mm</t>
  </si>
  <si>
    <t>1618983435</t>
  </si>
  <si>
    <t>966052121</t>
  </si>
  <si>
    <t>Bourání sloupků a vzpěr ŽB plotových s betonovou patkou</t>
  </si>
  <si>
    <t>-1835703736</t>
  </si>
  <si>
    <t>Bourání plotových sloupků a vzpěr železobetonových výšky do 2,5 m s betonovou patkou</t>
  </si>
  <si>
    <t>bet sloupek</t>
  </si>
  <si>
    <t>bet sloupek - pod oplocením</t>
  </si>
  <si>
    <t>113311171</t>
  </si>
  <si>
    <t>Odstranění geotextilií ze základové spáry</t>
  </si>
  <si>
    <t>1483625030</t>
  </si>
  <si>
    <t>Odstranění geosyntetik s uložením na vzdálenost do 20 m nebo naložením na dopravní prostředek geotextilie</t>
  </si>
  <si>
    <t>pod oplocením</t>
  </si>
  <si>
    <t>170</t>
  </si>
  <si>
    <t>966071711</t>
  </si>
  <si>
    <t>Bourání sloupků a vzpěr plotových ocelových do 2,5 m zabetonovaných</t>
  </si>
  <si>
    <t>-1035877380</t>
  </si>
  <si>
    <t>Bourání plotových sloupků a vzpěr ocelových trubkových nebo profilovaných výšky do 2,50 m zabetonovaných</t>
  </si>
  <si>
    <t>ocel sloupek</t>
  </si>
  <si>
    <t>(260-90)/2</t>
  </si>
  <si>
    <t>966071822</t>
  </si>
  <si>
    <t>Rozebrání oplocení z drátěného pletiva se čtvercovými oky výšky do 2,0 m</t>
  </si>
  <si>
    <t>-1983434068</t>
  </si>
  <si>
    <t>Rozebrání oplocení z pletiva drátěného se čtvercovými oky, výšky přes 1,6 do 2,0 m</t>
  </si>
  <si>
    <t>966071832</t>
  </si>
  <si>
    <t>Rozebrání ostnatého drátu výšky přes 2,0 m</t>
  </si>
  <si>
    <t>-904561523</t>
  </si>
  <si>
    <t>Rozebrání oplocení z pletiva ostnatého drátu, výšky přes 2,0 m</t>
  </si>
  <si>
    <t>966073810</t>
  </si>
  <si>
    <t>Rozebrání vrat a vrátek k oplocení plochy do 2 m2</t>
  </si>
  <si>
    <t>1857023575</t>
  </si>
  <si>
    <t>Rozebrání vrat a vrátek k oplocení plochy jednotlivě do 2 m2</t>
  </si>
  <si>
    <t>966073812</t>
  </si>
  <si>
    <t>Rozebrání vrat a vrátek k oplocení plochy do 10 m2</t>
  </si>
  <si>
    <t>-1248560930</t>
  </si>
  <si>
    <t>Rozebrání vrat a vrátek k oplocení plochy jednotlivě přes 6 do 10 m2</t>
  </si>
  <si>
    <t>997231511</t>
  </si>
  <si>
    <t>Nakládání, překládání nebo manipulace se sutí a vybouranými hmotami</t>
  </si>
  <si>
    <t>661000264</t>
  </si>
  <si>
    <t>Vodorovná doprava suti a vybouraných hmot s vyložením a hrubým urovnáním nakládání nebo překládání na dopravní prostředek při vodorovné dopravě suti a vybouraných hmot</t>
  </si>
  <si>
    <t>997231111</t>
  </si>
  <si>
    <t>Vodorovná doprava suti a vybouraných hmot do 1 km</t>
  </si>
  <si>
    <t>834098036</t>
  </si>
  <si>
    <t>Vodorovná doprava suti a vybouraných hmot s vyložením a hrubým urovnáním na vzdálenost do 1 km</t>
  </si>
  <si>
    <t>13,596*20 'Přepočtené koeficientem množství</t>
  </si>
  <si>
    <t>997231119</t>
  </si>
  <si>
    <t>Příplatek ZKD 1km vodorovné dopravy suti a vybouraných hmot</t>
  </si>
  <si>
    <t>1144702473</t>
  </si>
  <si>
    <t>Vodorovná doprava suti a vybouraných hmot s vyložením a hrubým urovnáním na vzdálenost Příplatek k cenám za každý další i započatý 1 km</t>
  </si>
  <si>
    <t>2019066993</t>
  </si>
  <si>
    <t>998232111</t>
  </si>
  <si>
    <t>Přesun hmot pro oplocení zděné z cihel nebo tvárnic v do 10 m</t>
  </si>
  <si>
    <t>-1404498131</t>
  </si>
  <si>
    <t>Přesun hmot pro oplocení  se svislou nosnou konstrukcí zděnou z cihel, tvárnic, bloků, popř. kovovou nebo dřevěnou vodorovná dopravní vzdálenost do 50 m, pro oplocení výšky přes 3 do 10 m</t>
  </si>
  <si>
    <t>33</t>
  </si>
  <si>
    <t>998232121</t>
  </si>
  <si>
    <t>Příplatek k přesunu hmot pro oplocení zděné za zvětšený přesun do 1000 m</t>
  </si>
  <si>
    <t>865622787</t>
  </si>
  <si>
    <t>Přesun hmot pro oplocení  se svislou nosnou konstrukcí zděnou z cihel, tvárnic, bloků, popř. kovovou nebo dřevěnou Příplatek k ceně za zvětšený přesun přes vymezenou největší dopravní vzdálenost do 1000 m</t>
  </si>
  <si>
    <t>N00</t>
  </si>
  <si>
    <t>Nepojmenované práce</t>
  </si>
  <si>
    <t>N01</t>
  </si>
  <si>
    <t>Nepojmenovaný díl</t>
  </si>
  <si>
    <t>R00000002</t>
  </si>
  <si>
    <t>D+M informačních tabulí na vjezdovou bránu a kolej. bránu</t>
  </si>
  <si>
    <t>soub.</t>
  </si>
  <si>
    <t>512</t>
  </si>
  <si>
    <t>577373737</t>
  </si>
  <si>
    <t>Dodávka a montáž informačních tabulí (dopravní + informativní)</t>
  </si>
  <si>
    <t>Soupis:</t>
  </si>
  <si>
    <t>SO 02.1 - elektroinstalace</t>
  </si>
  <si>
    <t xml:space="preserve">    741 - Elektroinstalace - silnoproud</t>
  </si>
  <si>
    <t>M - Práce a dodávky M</t>
  </si>
  <si>
    <t xml:space="preserve">    46-M - Zemní práce při extr.mont.pracích</t>
  </si>
  <si>
    <t>113107041</t>
  </si>
  <si>
    <t>Odstranění podkladu živičných tl 50 mm při překopech ručně</t>
  </si>
  <si>
    <t>-367063008</t>
  </si>
  <si>
    <t>Odstranění podkladů nebo krytů při překopech inženýrských sítí s přemístěním hmot na skládku ve vzdálenosti do 3 m nebo s naložením na dopravní prostředek ručně živičných, o tl. vrstvy do 50 mm</t>
  </si>
  <si>
    <t>741</t>
  </si>
  <si>
    <t>Elektroinstalace - silnoproud</t>
  </si>
  <si>
    <t>741110001.1</t>
  </si>
  <si>
    <t>Elektromontážní práce - pro pohon vjezdové posuvné brány</t>
  </si>
  <si>
    <t>soubor</t>
  </si>
  <si>
    <t>-411516562</t>
  </si>
  <si>
    <t xml:space="preserve">Montáž lišt a kanálků elektroinstalačních se spojkami, ohyby a rohy a s nasunutím do krabic protahovacích,uložení a montáž kabelů  se zapojením ,demontáž stávajícího osvětlovacího stožáru, dodání a montáž nového osvětlovacího sklopného stožáru výšky 5,5 m s LED osvětlením, včetně revize a zkoušek
</t>
  </si>
  <si>
    <t>741410001.1</t>
  </si>
  <si>
    <t>Montáž uzemnění oplocení</t>
  </si>
  <si>
    <t>-823408874</t>
  </si>
  <si>
    <t>Montáž uzemnění oplocení včetně materiálu</t>
  </si>
  <si>
    <t>Práce a dodávky M</t>
  </si>
  <si>
    <t>46-M</t>
  </si>
  <si>
    <t>Zemní práce při extr.mont.pracích</t>
  </si>
  <si>
    <t>460150043</t>
  </si>
  <si>
    <t>Hloubení kabelových zapažených i nezapažených rýh ručně š 40 cm, hl 60 cm, v hornině tř 3</t>
  </si>
  <si>
    <t>1522978201</t>
  </si>
  <si>
    <t>Hloubení zapažených i nezapažených kabelových rýh ručně včetně urovnání dna s přemístěním výkopku do vzdálenosti 3 m od okraje jámy nebo naložením na dopravní prostředek šířky 40 cm, hloubky 60 cm, v hornině třídy 3</t>
  </si>
  <si>
    <t>460421182</t>
  </si>
  <si>
    <t>Lože kabelů z písku nebo štěrkopísku tl 10 cm nad kabel, kryté plastovou folií, š lože do 50 cm</t>
  </si>
  <si>
    <t>-784922676</t>
  </si>
  <si>
    <t>Kabelové lože včetně podsypu, zhutnění a urovnání povrchu  z písku nebo štěrkopísku tloušťky 10 cm nad kabel zakryté plastovou fólií, šířky lože přes 25 do 50 cm</t>
  </si>
  <si>
    <t>460560043</t>
  </si>
  <si>
    <t>Zásyp rýh ručně šířky 40 cm, hloubky 60 cm, z horniny třídy 3</t>
  </si>
  <si>
    <t>150262232</t>
  </si>
  <si>
    <t>Zásyp kabelových rýh ručně s uložením výkopku ve vrstvách včetně zhutnění a urovnání povrchu šířky 40 cm hloubky 60 cm, v hornině třídy 3</t>
  </si>
  <si>
    <t>460650065</t>
  </si>
  <si>
    <t>Zřízení podkladní vrstvy vozovky a chodníku z kameniva drceného se zhutněním tloušťky do 30 cm</t>
  </si>
  <si>
    <t>-2109268717</t>
  </si>
  <si>
    <t>Vozovky a chodníky  zřízení podkladní vrstvy včetně rozprostření a úpravy podkladu z kameniva drceného, včetně zhutnění, tloušťky přes 25 do 30 cm</t>
  </si>
  <si>
    <t>úprava terénu u vjezdové brány</t>
  </si>
  <si>
    <t>5*0,5</t>
  </si>
  <si>
    <t>460650072</t>
  </si>
  <si>
    <t>Zřízení podkladní vrstvy vozovky a chodníku z kameniva obalovaného asfaltem se zhutněním tl do 10 cm</t>
  </si>
  <si>
    <t>-1976553963</t>
  </si>
  <si>
    <t>Vozovky a chodníky  zřízení podkladní vrstvy včetně rozprostření a úpravy podkladu z kameniva obalovaného asfaltem včetně zhutnění, tloušťky přes 5 do 10 cm</t>
  </si>
  <si>
    <t>460650132</t>
  </si>
  <si>
    <t>Zřízení krytu vozovky a chodníku z litého asfaltu tloušťky do 3 cm</t>
  </si>
  <si>
    <t>-482562041</t>
  </si>
  <si>
    <t>Vozovky a chodníky  kryt vozovky z litého asfaltu včetně rozprostření, tloušťky přes 2 do 3 cm</t>
  </si>
  <si>
    <t>SO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</si>
  <si>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</si>
  <si>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</si>
  <si>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</si>
  <si>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</si>
  <si>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</si>
  <si>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</si>
  <si>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</si>
  <si>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</si>
  <si>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</si>
  <si>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</si>
  <si>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</si>
  <si>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-1585444397</t>
  </si>
  <si>
    <t>VRN3</t>
  </si>
  <si>
    <t>Zařízení staveniště</t>
  </si>
  <si>
    <t>030001000</t>
  </si>
  <si>
    <t>-260196748</t>
  </si>
  <si>
    <t xml:space="preserve">Základní rozdělení průvodních činností a nákladů zařízení staveniště, vytýčení inženýrských sítí
</t>
  </si>
  <si>
    <t>039002000</t>
  </si>
  <si>
    <t>Zrušení zařízení staveniště</t>
  </si>
  <si>
    <t>498975776</t>
  </si>
  <si>
    <t>VRN6</t>
  </si>
  <si>
    <t>Územní vlivy</t>
  </si>
  <si>
    <t>060001000</t>
  </si>
  <si>
    <t>217844173</t>
  </si>
  <si>
    <t>Územní vlivy
práce v ochranném pásmu, výluková činnost</t>
  </si>
  <si>
    <t>VRN9</t>
  </si>
  <si>
    <t>Ostatní náklady</t>
  </si>
  <si>
    <t>090001000</t>
  </si>
  <si>
    <t>-198472142</t>
  </si>
  <si>
    <t>Ostatní náklady
přípravné práce, likvidace nebezpečného odpadu, čerpání fekálií
kamerové zkoušky, čištění a tlakování potrubí
případné poplatky za použítí pozemků cizích vlastníků
přesun drobných staveb
geodetické zaměření, DSPD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</si>
</sst>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2"/>
      <c r="AQ5" s="22"/>
      <c r="AR5" s="20"/>
      <c r="BE5" s="29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2"/>
      <c r="AQ6" s="22"/>
      <c r="AR6" s="20"/>
      <c r="BE6" s="29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9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7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9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9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7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97"/>
      <c r="BS13" s="17" t="s">
        <v>6</v>
      </c>
    </row>
    <row r="14" spans="1:74" ht="12.75">
      <c r="B14" s="21"/>
      <c r="C14" s="22"/>
      <c r="D14" s="22"/>
      <c r="E14" s="302" t="s">
        <v>27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9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7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9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97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7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9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97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7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7"/>
    </row>
    <row r="23" spans="1:71" s="1" customFormat="1" ht="16.5" customHeight="1">
      <c r="B23" s="21"/>
      <c r="C23" s="22"/>
      <c r="D23" s="22"/>
      <c r="E23" s="304" t="s">
        <v>1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O23" s="22"/>
      <c r="AP23" s="22"/>
      <c r="AQ23" s="22"/>
      <c r="AR23" s="20"/>
      <c r="BE23" s="29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7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5">
        <f>ROUND(AG94,2)</f>
        <v>0</v>
      </c>
      <c r="AL26" s="306"/>
      <c r="AM26" s="306"/>
      <c r="AN26" s="306"/>
      <c r="AO26" s="306"/>
      <c r="AP26" s="36"/>
      <c r="AQ26" s="36"/>
      <c r="AR26" s="39"/>
      <c r="BE26" s="29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7" t="s">
        <v>33</v>
      </c>
      <c r="M28" s="307"/>
      <c r="N28" s="307"/>
      <c r="O28" s="307"/>
      <c r="P28" s="307"/>
      <c r="Q28" s="36"/>
      <c r="R28" s="36"/>
      <c r="S28" s="36"/>
      <c r="T28" s="36"/>
      <c r="U28" s="36"/>
      <c r="V28" s="36"/>
      <c r="W28" s="307" t="s">
        <v>34</v>
      </c>
      <c r="X28" s="307"/>
      <c r="Y28" s="307"/>
      <c r="Z28" s="307"/>
      <c r="AA28" s="307"/>
      <c r="AB28" s="307"/>
      <c r="AC28" s="307"/>
      <c r="AD28" s="307"/>
      <c r="AE28" s="307"/>
      <c r="AF28" s="36"/>
      <c r="AG28" s="36"/>
      <c r="AH28" s="36"/>
      <c r="AI28" s="36"/>
      <c r="AJ28" s="36"/>
      <c r="AK28" s="307" t="s">
        <v>35</v>
      </c>
      <c r="AL28" s="307"/>
      <c r="AM28" s="307"/>
      <c r="AN28" s="307"/>
      <c r="AO28" s="307"/>
      <c r="AP28" s="36"/>
      <c r="AQ28" s="36"/>
      <c r="AR28" s="39"/>
      <c r="BE28" s="297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310">
        <v>0.21</v>
      </c>
      <c r="M29" s="309"/>
      <c r="N29" s="309"/>
      <c r="O29" s="309"/>
      <c r="P29" s="309"/>
      <c r="Q29" s="41"/>
      <c r="R29" s="41"/>
      <c r="S29" s="41"/>
      <c r="T29" s="41"/>
      <c r="U29" s="41"/>
      <c r="V29" s="41"/>
      <c r="W29" s="308">
        <f>ROUND(AZ94, 2)</f>
        <v>0</v>
      </c>
      <c r="X29" s="309"/>
      <c r="Y29" s="309"/>
      <c r="Z29" s="309"/>
      <c r="AA29" s="309"/>
      <c r="AB29" s="309"/>
      <c r="AC29" s="309"/>
      <c r="AD29" s="309"/>
      <c r="AE29" s="309"/>
      <c r="AF29" s="41"/>
      <c r="AG29" s="41"/>
      <c r="AH29" s="41"/>
      <c r="AI29" s="41"/>
      <c r="AJ29" s="41"/>
      <c r="AK29" s="308">
        <f>ROUND(AV94, 2)</f>
        <v>0</v>
      </c>
      <c r="AL29" s="309"/>
      <c r="AM29" s="309"/>
      <c r="AN29" s="309"/>
      <c r="AO29" s="309"/>
      <c r="AP29" s="41"/>
      <c r="AQ29" s="41"/>
      <c r="AR29" s="42"/>
      <c r="BE29" s="298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310">
        <v>0.15</v>
      </c>
      <c r="M30" s="309"/>
      <c r="N30" s="309"/>
      <c r="O30" s="309"/>
      <c r="P30" s="309"/>
      <c r="Q30" s="41"/>
      <c r="R30" s="41"/>
      <c r="S30" s="41"/>
      <c r="T30" s="41"/>
      <c r="U30" s="41"/>
      <c r="V30" s="41"/>
      <c r="W30" s="308">
        <f>ROUND(BA94, 2)</f>
        <v>0</v>
      </c>
      <c r="X30" s="309"/>
      <c r="Y30" s="309"/>
      <c r="Z30" s="309"/>
      <c r="AA30" s="309"/>
      <c r="AB30" s="309"/>
      <c r="AC30" s="309"/>
      <c r="AD30" s="309"/>
      <c r="AE30" s="309"/>
      <c r="AF30" s="41"/>
      <c r="AG30" s="41"/>
      <c r="AH30" s="41"/>
      <c r="AI30" s="41"/>
      <c r="AJ30" s="41"/>
      <c r="AK30" s="308">
        <f>ROUND(AW94, 2)</f>
        <v>0</v>
      </c>
      <c r="AL30" s="309"/>
      <c r="AM30" s="309"/>
      <c r="AN30" s="309"/>
      <c r="AO30" s="309"/>
      <c r="AP30" s="41"/>
      <c r="AQ30" s="41"/>
      <c r="AR30" s="42"/>
      <c r="BE30" s="298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310">
        <v>0.21</v>
      </c>
      <c r="M31" s="309"/>
      <c r="N31" s="309"/>
      <c r="O31" s="309"/>
      <c r="P31" s="309"/>
      <c r="Q31" s="41"/>
      <c r="R31" s="41"/>
      <c r="S31" s="41"/>
      <c r="T31" s="41"/>
      <c r="U31" s="41"/>
      <c r="V31" s="41"/>
      <c r="W31" s="308">
        <f>ROUND(BB94, 2)</f>
        <v>0</v>
      </c>
      <c r="X31" s="309"/>
      <c r="Y31" s="309"/>
      <c r="Z31" s="309"/>
      <c r="AA31" s="309"/>
      <c r="AB31" s="309"/>
      <c r="AC31" s="309"/>
      <c r="AD31" s="309"/>
      <c r="AE31" s="309"/>
      <c r="AF31" s="41"/>
      <c r="AG31" s="41"/>
      <c r="AH31" s="41"/>
      <c r="AI31" s="41"/>
      <c r="AJ31" s="41"/>
      <c r="AK31" s="308">
        <v>0</v>
      </c>
      <c r="AL31" s="309"/>
      <c r="AM31" s="309"/>
      <c r="AN31" s="309"/>
      <c r="AO31" s="309"/>
      <c r="AP31" s="41"/>
      <c r="AQ31" s="41"/>
      <c r="AR31" s="42"/>
      <c r="BE31" s="298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310">
        <v>0.15</v>
      </c>
      <c r="M32" s="309"/>
      <c r="N32" s="309"/>
      <c r="O32" s="309"/>
      <c r="P32" s="309"/>
      <c r="Q32" s="41"/>
      <c r="R32" s="41"/>
      <c r="S32" s="41"/>
      <c r="T32" s="41"/>
      <c r="U32" s="41"/>
      <c r="V32" s="41"/>
      <c r="W32" s="308">
        <f>ROUND(BC94, 2)</f>
        <v>0</v>
      </c>
      <c r="X32" s="309"/>
      <c r="Y32" s="309"/>
      <c r="Z32" s="309"/>
      <c r="AA32" s="309"/>
      <c r="AB32" s="309"/>
      <c r="AC32" s="309"/>
      <c r="AD32" s="309"/>
      <c r="AE32" s="309"/>
      <c r="AF32" s="41"/>
      <c r="AG32" s="41"/>
      <c r="AH32" s="41"/>
      <c r="AI32" s="41"/>
      <c r="AJ32" s="41"/>
      <c r="AK32" s="308">
        <v>0</v>
      </c>
      <c r="AL32" s="309"/>
      <c r="AM32" s="309"/>
      <c r="AN32" s="309"/>
      <c r="AO32" s="309"/>
      <c r="AP32" s="41"/>
      <c r="AQ32" s="41"/>
      <c r="AR32" s="42"/>
      <c r="BE32" s="298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310">
        <v>0</v>
      </c>
      <c r="M33" s="309"/>
      <c r="N33" s="309"/>
      <c r="O33" s="309"/>
      <c r="P33" s="309"/>
      <c r="Q33" s="41"/>
      <c r="R33" s="41"/>
      <c r="S33" s="41"/>
      <c r="T33" s="41"/>
      <c r="U33" s="41"/>
      <c r="V33" s="41"/>
      <c r="W33" s="308">
        <f>ROUND(BD94, 2)</f>
        <v>0</v>
      </c>
      <c r="X33" s="309"/>
      <c r="Y33" s="309"/>
      <c r="Z33" s="309"/>
      <c r="AA33" s="309"/>
      <c r="AB33" s="309"/>
      <c r="AC33" s="309"/>
      <c r="AD33" s="309"/>
      <c r="AE33" s="309"/>
      <c r="AF33" s="41"/>
      <c r="AG33" s="41"/>
      <c r="AH33" s="41"/>
      <c r="AI33" s="41"/>
      <c r="AJ33" s="41"/>
      <c r="AK33" s="308">
        <v>0</v>
      </c>
      <c r="AL33" s="309"/>
      <c r="AM33" s="309"/>
      <c r="AN33" s="309"/>
      <c r="AO33" s="309"/>
      <c r="AP33" s="41"/>
      <c r="AQ33" s="41"/>
      <c r="AR33" s="42"/>
      <c r="BE33" s="29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7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314" t="s">
        <v>44</v>
      </c>
      <c r="Y35" s="312"/>
      <c r="Z35" s="312"/>
      <c r="AA35" s="312"/>
      <c r="AB35" s="312"/>
      <c r="AC35" s="45"/>
      <c r="AD35" s="45"/>
      <c r="AE35" s="45"/>
      <c r="AF35" s="45"/>
      <c r="AG35" s="45"/>
      <c r="AH35" s="45"/>
      <c r="AI35" s="45"/>
      <c r="AJ35" s="45"/>
      <c r="AK35" s="311">
        <f>SUM(AK26:AK33)</f>
        <v>0</v>
      </c>
      <c r="AL35" s="312"/>
      <c r="AM35" s="312"/>
      <c r="AN35" s="312"/>
      <c r="AO35" s="31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as_040_2020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1" t="str">
        <f>K6</f>
        <v>Červenka TNS-oprava dešťové kanalizace a oplocení</v>
      </c>
      <c r="M85" s="272"/>
      <c r="N85" s="272"/>
      <c r="O85" s="272"/>
      <c r="P85" s="272"/>
      <c r="Q85" s="272"/>
      <c r="R85" s="272"/>
      <c r="S85" s="272"/>
      <c r="T85" s="272"/>
      <c r="U85" s="272"/>
      <c r="V85" s="272"/>
      <c r="W85" s="272"/>
      <c r="X85" s="272"/>
      <c r="Y85" s="272"/>
      <c r="Z85" s="272"/>
      <c r="AA85" s="272"/>
      <c r="AB85" s="272"/>
      <c r="AC85" s="272"/>
      <c r="AD85" s="272"/>
      <c r="AE85" s="272"/>
      <c r="AF85" s="272"/>
      <c r="AG85" s="272"/>
      <c r="AH85" s="272"/>
      <c r="AI85" s="272"/>
      <c r="AJ85" s="272"/>
      <c r="AK85" s="272"/>
      <c r="AL85" s="272"/>
      <c r="AM85" s="272"/>
      <c r="AN85" s="272"/>
      <c r="AO85" s="27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3" t="str">
        <f>IF(AN8= "","",AN8)</f>
        <v/>
      </c>
      <c r="AN87" s="27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74" t="str">
        <f>IF(E17="","",E17)</f>
        <v xml:space="preserve"> </v>
      </c>
      <c r="AN89" s="275"/>
      <c r="AO89" s="275"/>
      <c r="AP89" s="275"/>
      <c r="AQ89" s="36"/>
      <c r="AR89" s="39"/>
      <c r="AS89" s="276" t="s">
        <v>52</v>
      </c>
      <c r="AT89" s="27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4" t="str">
        <f>IF(E20="","",E20)</f>
        <v xml:space="preserve"> </v>
      </c>
      <c r="AN90" s="275"/>
      <c r="AO90" s="275"/>
      <c r="AP90" s="275"/>
      <c r="AQ90" s="36"/>
      <c r="AR90" s="39"/>
      <c r="AS90" s="278"/>
      <c r="AT90" s="27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0"/>
      <c r="AT91" s="28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2" t="s">
        <v>53</v>
      </c>
      <c r="D92" s="283"/>
      <c r="E92" s="283"/>
      <c r="F92" s="283"/>
      <c r="G92" s="283"/>
      <c r="H92" s="73"/>
      <c r="I92" s="285" t="s">
        <v>54</v>
      </c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3"/>
      <c r="W92" s="283"/>
      <c r="X92" s="283"/>
      <c r="Y92" s="283"/>
      <c r="Z92" s="283"/>
      <c r="AA92" s="283"/>
      <c r="AB92" s="283"/>
      <c r="AC92" s="283"/>
      <c r="AD92" s="283"/>
      <c r="AE92" s="283"/>
      <c r="AF92" s="283"/>
      <c r="AG92" s="284" t="s">
        <v>55</v>
      </c>
      <c r="AH92" s="283"/>
      <c r="AI92" s="283"/>
      <c r="AJ92" s="283"/>
      <c r="AK92" s="283"/>
      <c r="AL92" s="283"/>
      <c r="AM92" s="283"/>
      <c r="AN92" s="285" t="s">
        <v>56</v>
      </c>
      <c r="AO92" s="283"/>
      <c r="AP92" s="286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4">
        <f>ROUND(AG95+AG96+AG99,2)</f>
        <v>0</v>
      </c>
      <c r="AH94" s="294"/>
      <c r="AI94" s="294"/>
      <c r="AJ94" s="294"/>
      <c r="AK94" s="294"/>
      <c r="AL94" s="294"/>
      <c r="AM94" s="294"/>
      <c r="AN94" s="295">
        <f t="shared" ref="AN94:AN99" si="0">SUM(AG94,AT94)</f>
        <v>0</v>
      </c>
      <c r="AO94" s="295"/>
      <c r="AP94" s="295"/>
      <c r="AQ94" s="85" t="s">
        <v>1</v>
      </c>
      <c r="AR94" s="86"/>
      <c r="AS94" s="87">
        <f>ROUND(AS95+AS96+AS99,2)</f>
        <v>0</v>
      </c>
      <c r="AT94" s="88">
        <f t="shared" ref="AT94:AT99" si="1">ROUND(SUM(AV94:AW94),2)</f>
        <v>0</v>
      </c>
      <c r="AU94" s="89">
        <f>ROUND(AU95+AU96+AU99,5)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ROUND(AZ95+AZ96+AZ99,2)</f>
        <v>0</v>
      </c>
      <c r="BA94" s="88">
        <f>ROUND(BA95+BA96+BA99,2)</f>
        <v>0</v>
      </c>
      <c r="BB94" s="88">
        <f>ROUND(BB95+BB96+BB99,2)</f>
        <v>0</v>
      </c>
      <c r="BC94" s="88">
        <f>ROUND(BC95+BC96+BC99,2)</f>
        <v>0</v>
      </c>
      <c r="BD94" s="90">
        <f>ROUND(BD95+BD96+BD99,2)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89" t="s">
        <v>77</v>
      </c>
      <c r="E95" s="289"/>
      <c r="F95" s="289"/>
      <c r="G95" s="289"/>
      <c r="H95" s="289"/>
      <c r="I95" s="96"/>
      <c r="J95" s="289" t="s">
        <v>78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87">
        <f>'SO 01 - dešťová kanalizace'!J30</f>
        <v>0</v>
      </c>
      <c r="AH95" s="288"/>
      <c r="AI95" s="288"/>
      <c r="AJ95" s="288"/>
      <c r="AK95" s="288"/>
      <c r="AL95" s="288"/>
      <c r="AM95" s="288"/>
      <c r="AN95" s="287">
        <f t="shared" si="0"/>
        <v>0</v>
      </c>
      <c r="AO95" s="288"/>
      <c r="AP95" s="288"/>
      <c r="AQ95" s="97" t="s">
        <v>79</v>
      </c>
      <c r="AR95" s="98"/>
      <c r="AS95" s="99">
        <v>0</v>
      </c>
      <c r="AT95" s="100">
        <f t="shared" si="1"/>
        <v>0</v>
      </c>
      <c r="AU95" s="101">
        <f>'SO 01 - dešťová kanalizace'!P127</f>
        <v>0</v>
      </c>
      <c r="AV95" s="100">
        <f>'SO 01 - dešťová kanalizace'!J33</f>
        <v>0</v>
      </c>
      <c r="AW95" s="100">
        <f>'SO 01 - dešťová kanalizace'!J34</f>
        <v>0</v>
      </c>
      <c r="AX95" s="100">
        <f>'SO 01 - dešťová kanalizace'!J35</f>
        <v>0</v>
      </c>
      <c r="AY95" s="100">
        <f>'SO 01 - dešťová kanalizace'!J36</f>
        <v>0</v>
      </c>
      <c r="AZ95" s="100">
        <f>'SO 01 - dešťová kanalizace'!F33</f>
        <v>0</v>
      </c>
      <c r="BA95" s="100">
        <f>'SO 01 - dešťová kanalizace'!F34</f>
        <v>0</v>
      </c>
      <c r="BB95" s="100">
        <f>'SO 01 - dešťová kanalizace'!F35</f>
        <v>0</v>
      </c>
      <c r="BC95" s="100">
        <f>'SO 01 - dešťová kanalizace'!F36</f>
        <v>0</v>
      </c>
      <c r="BD95" s="102">
        <f>'SO 01 - dešťová kanalizace'!F37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B96" s="94"/>
      <c r="C96" s="95"/>
      <c r="D96" s="289" t="s">
        <v>83</v>
      </c>
      <c r="E96" s="289"/>
      <c r="F96" s="289"/>
      <c r="G96" s="289"/>
      <c r="H96" s="289"/>
      <c r="I96" s="96"/>
      <c r="J96" s="289" t="s">
        <v>84</v>
      </c>
      <c r="K96" s="289"/>
      <c r="L96" s="289"/>
      <c r="M96" s="289"/>
      <c r="N96" s="289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  <c r="AE96" s="289"/>
      <c r="AF96" s="289"/>
      <c r="AG96" s="290">
        <f>ROUND(SUM(AG97:AG98),2)</f>
        <v>0</v>
      </c>
      <c r="AH96" s="288"/>
      <c r="AI96" s="288"/>
      <c r="AJ96" s="288"/>
      <c r="AK96" s="288"/>
      <c r="AL96" s="288"/>
      <c r="AM96" s="288"/>
      <c r="AN96" s="287">
        <f t="shared" si="0"/>
        <v>0</v>
      </c>
      <c r="AO96" s="288"/>
      <c r="AP96" s="288"/>
      <c r="AQ96" s="97" t="s">
        <v>79</v>
      </c>
      <c r="AR96" s="98"/>
      <c r="AS96" s="99">
        <f>ROUND(SUM(AS97:AS98),2)</f>
        <v>0</v>
      </c>
      <c r="AT96" s="100">
        <f t="shared" si="1"/>
        <v>0</v>
      </c>
      <c r="AU96" s="101">
        <f>ROUND(SUM(AU97:AU98),5)</f>
        <v>0</v>
      </c>
      <c r="AV96" s="100">
        <f>ROUND(AZ96*L29,2)</f>
        <v>0</v>
      </c>
      <c r="AW96" s="100">
        <f>ROUND(BA96*L30,2)</f>
        <v>0</v>
      </c>
      <c r="AX96" s="100">
        <f>ROUND(BB96*L29,2)</f>
        <v>0</v>
      </c>
      <c r="AY96" s="100">
        <f>ROUND(BC96*L30,2)</f>
        <v>0</v>
      </c>
      <c r="AZ96" s="100">
        <f>ROUND(SUM(AZ97:AZ98),2)</f>
        <v>0</v>
      </c>
      <c r="BA96" s="100">
        <f>ROUND(SUM(BA97:BA98),2)</f>
        <v>0</v>
      </c>
      <c r="BB96" s="100">
        <f>ROUND(SUM(BB97:BB98),2)</f>
        <v>0</v>
      </c>
      <c r="BC96" s="100">
        <f>ROUND(SUM(BC97:BC98),2)</f>
        <v>0</v>
      </c>
      <c r="BD96" s="102">
        <f>ROUND(SUM(BD97:BD98),2)</f>
        <v>0</v>
      </c>
      <c r="BS96" s="103" t="s">
        <v>71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91" s="4" customFormat="1" ht="16.5" customHeight="1">
      <c r="A97" s="93" t="s">
        <v>76</v>
      </c>
      <c r="B97" s="58"/>
      <c r="C97" s="104"/>
      <c r="D97" s="104"/>
      <c r="E97" s="291" t="s">
        <v>83</v>
      </c>
      <c r="F97" s="291"/>
      <c r="G97" s="291"/>
      <c r="H97" s="291"/>
      <c r="I97" s="291"/>
      <c r="J97" s="104"/>
      <c r="K97" s="291" t="s">
        <v>84</v>
      </c>
      <c r="L97" s="291"/>
      <c r="M97" s="291"/>
      <c r="N97" s="291"/>
      <c r="O97" s="291"/>
      <c r="P97" s="291"/>
      <c r="Q97" s="291"/>
      <c r="R97" s="291"/>
      <c r="S97" s="291"/>
      <c r="T97" s="291"/>
      <c r="U97" s="291"/>
      <c r="V97" s="291"/>
      <c r="W97" s="291"/>
      <c r="X97" s="291"/>
      <c r="Y97" s="291"/>
      <c r="Z97" s="291"/>
      <c r="AA97" s="291"/>
      <c r="AB97" s="291"/>
      <c r="AC97" s="291"/>
      <c r="AD97" s="291"/>
      <c r="AE97" s="291"/>
      <c r="AF97" s="291"/>
      <c r="AG97" s="292">
        <f>'SO 02 - oplocení'!J30</f>
        <v>0</v>
      </c>
      <c r="AH97" s="293"/>
      <c r="AI97" s="293"/>
      <c r="AJ97" s="293"/>
      <c r="AK97" s="293"/>
      <c r="AL97" s="293"/>
      <c r="AM97" s="293"/>
      <c r="AN97" s="292">
        <f t="shared" si="0"/>
        <v>0</v>
      </c>
      <c r="AO97" s="293"/>
      <c r="AP97" s="293"/>
      <c r="AQ97" s="105" t="s">
        <v>86</v>
      </c>
      <c r="AR97" s="60"/>
      <c r="AS97" s="106">
        <v>0</v>
      </c>
      <c r="AT97" s="107">
        <f t="shared" si="1"/>
        <v>0</v>
      </c>
      <c r="AU97" s="108">
        <f>'SO 02 - oplocení'!P124</f>
        <v>0</v>
      </c>
      <c r="AV97" s="107">
        <f>'SO 02 - oplocení'!J33</f>
        <v>0</v>
      </c>
      <c r="AW97" s="107">
        <f>'SO 02 - oplocení'!J34</f>
        <v>0</v>
      </c>
      <c r="AX97" s="107">
        <f>'SO 02 - oplocení'!J35</f>
        <v>0</v>
      </c>
      <c r="AY97" s="107">
        <f>'SO 02 - oplocení'!J36</f>
        <v>0</v>
      </c>
      <c r="AZ97" s="107">
        <f>'SO 02 - oplocení'!F33</f>
        <v>0</v>
      </c>
      <c r="BA97" s="107">
        <f>'SO 02 - oplocení'!F34</f>
        <v>0</v>
      </c>
      <c r="BB97" s="107">
        <f>'SO 02 - oplocení'!F35</f>
        <v>0</v>
      </c>
      <c r="BC97" s="107">
        <f>'SO 02 - oplocení'!F36</f>
        <v>0</v>
      </c>
      <c r="BD97" s="109">
        <f>'SO 02 - oplocení'!F37</f>
        <v>0</v>
      </c>
      <c r="BT97" s="110" t="s">
        <v>82</v>
      </c>
      <c r="BU97" s="110" t="s">
        <v>87</v>
      </c>
      <c r="BV97" s="110" t="s">
        <v>74</v>
      </c>
      <c r="BW97" s="110" t="s">
        <v>85</v>
      </c>
      <c r="BX97" s="110" t="s">
        <v>5</v>
      </c>
      <c r="CL97" s="110" t="s">
        <v>1</v>
      </c>
      <c r="CM97" s="110" t="s">
        <v>82</v>
      </c>
    </row>
    <row r="98" spans="1:91" s="4" customFormat="1" ht="16.5" customHeight="1">
      <c r="A98" s="93" t="s">
        <v>76</v>
      </c>
      <c r="B98" s="58"/>
      <c r="C98" s="104"/>
      <c r="D98" s="104"/>
      <c r="E98" s="291" t="s">
        <v>88</v>
      </c>
      <c r="F98" s="291"/>
      <c r="G98" s="291"/>
      <c r="H98" s="291"/>
      <c r="I98" s="291"/>
      <c r="J98" s="104"/>
      <c r="K98" s="291" t="s">
        <v>89</v>
      </c>
      <c r="L98" s="291"/>
      <c r="M98" s="291"/>
      <c r="N98" s="291"/>
      <c r="O98" s="291"/>
      <c r="P98" s="291"/>
      <c r="Q98" s="291"/>
      <c r="R98" s="291"/>
      <c r="S98" s="291"/>
      <c r="T98" s="291"/>
      <c r="U98" s="291"/>
      <c r="V98" s="291"/>
      <c r="W98" s="291"/>
      <c r="X98" s="291"/>
      <c r="Y98" s="291"/>
      <c r="Z98" s="291"/>
      <c r="AA98" s="291"/>
      <c r="AB98" s="291"/>
      <c r="AC98" s="291"/>
      <c r="AD98" s="291"/>
      <c r="AE98" s="291"/>
      <c r="AF98" s="291"/>
      <c r="AG98" s="292">
        <f>'SO 02.1 - elektroinstalace'!J32</f>
        <v>0</v>
      </c>
      <c r="AH98" s="293"/>
      <c r="AI98" s="293"/>
      <c r="AJ98" s="293"/>
      <c r="AK98" s="293"/>
      <c r="AL98" s="293"/>
      <c r="AM98" s="293"/>
      <c r="AN98" s="292">
        <f t="shared" si="0"/>
        <v>0</v>
      </c>
      <c r="AO98" s="293"/>
      <c r="AP98" s="293"/>
      <c r="AQ98" s="105" t="s">
        <v>86</v>
      </c>
      <c r="AR98" s="60"/>
      <c r="AS98" s="106">
        <v>0</v>
      </c>
      <c r="AT98" s="107">
        <f t="shared" si="1"/>
        <v>0</v>
      </c>
      <c r="AU98" s="108">
        <f>'SO 02.1 - elektroinstalace'!P126</f>
        <v>0</v>
      </c>
      <c r="AV98" s="107">
        <f>'SO 02.1 - elektroinstalace'!J35</f>
        <v>0</v>
      </c>
      <c r="AW98" s="107">
        <f>'SO 02.1 - elektroinstalace'!J36</f>
        <v>0</v>
      </c>
      <c r="AX98" s="107">
        <f>'SO 02.1 - elektroinstalace'!J37</f>
        <v>0</v>
      </c>
      <c r="AY98" s="107">
        <f>'SO 02.1 - elektroinstalace'!J38</f>
        <v>0</v>
      </c>
      <c r="AZ98" s="107">
        <f>'SO 02.1 - elektroinstalace'!F35</f>
        <v>0</v>
      </c>
      <c r="BA98" s="107">
        <f>'SO 02.1 - elektroinstalace'!F36</f>
        <v>0</v>
      </c>
      <c r="BB98" s="107">
        <f>'SO 02.1 - elektroinstalace'!F37</f>
        <v>0</v>
      </c>
      <c r="BC98" s="107">
        <f>'SO 02.1 - elektroinstalace'!F38</f>
        <v>0</v>
      </c>
      <c r="BD98" s="109">
        <f>'SO 02.1 - elektroinstalace'!F39</f>
        <v>0</v>
      </c>
      <c r="BT98" s="110" t="s">
        <v>82</v>
      </c>
      <c r="BV98" s="110" t="s">
        <v>74</v>
      </c>
      <c r="BW98" s="110" t="s">
        <v>90</v>
      </c>
      <c r="BX98" s="110" t="s">
        <v>85</v>
      </c>
      <c r="CL98" s="110" t="s">
        <v>1</v>
      </c>
    </row>
    <row r="99" spans="1:91" s="7" customFormat="1" ht="16.5" customHeight="1">
      <c r="A99" s="93" t="s">
        <v>76</v>
      </c>
      <c r="B99" s="94"/>
      <c r="C99" s="95"/>
      <c r="D99" s="289" t="s">
        <v>91</v>
      </c>
      <c r="E99" s="289"/>
      <c r="F99" s="289"/>
      <c r="G99" s="289"/>
      <c r="H99" s="289"/>
      <c r="I99" s="96"/>
      <c r="J99" s="289" t="s">
        <v>92</v>
      </c>
      <c r="K99" s="289"/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7">
        <f>'SO 03 - VRN'!J30</f>
        <v>0</v>
      </c>
      <c r="AH99" s="288"/>
      <c r="AI99" s="288"/>
      <c r="AJ99" s="288"/>
      <c r="AK99" s="288"/>
      <c r="AL99" s="288"/>
      <c r="AM99" s="288"/>
      <c r="AN99" s="287">
        <f t="shared" si="0"/>
        <v>0</v>
      </c>
      <c r="AO99" s="288"/>
      <c r="AP99" s="288"/>
      <c r="AQ99" s="97" t="s">
        <v>79</v>
      </c>
      <c r="AR99" s="98"/>
      <c r="AS99" s="111">
        <v>0</v>
      </c>
      <c r="AT99" s="112">
        <f t="shared" si="1"/>
        <v>0</v>
      </c>
      <c r="AU99" s="113">
        <f>'SO 03 - VRN'!P121</f>
        <v>0</v>
      </c>
      <c r="AV99" s="112">
        <f>'SO 03 - VRN'!J33</f>
        <v>0</v>
      </c>
      <c r="AW99" s="112">
        <f>'SO 03 - VRN'!J34</f>
        <v>0</v>
      </c>
      <c r="AX99" s="112">
        <f>'SO 03 - VRN'!J35</f>
        <v>0</v>
      </c>
      <c r="AY99" s="112">
        <f>'SO 03 - VRN'!J36</f>
        <v>0</v>
      </c>
      <c r="AZ99" s="112">
        <f>'SO 03 - VRN'!F33</f>
        <v>0</v>
      </c>
      <c r="BA99" s="112">
        <f>'SO 03 - VRN'!F34</f>
        <v>0</v>
      </c>
      <c r="BB99" s="112">
        <f>'SO 03 - VRN'!F35</f>
        <v>0</v>
      </c>
      <c r="BC99" s="112">
        <f>'SO 03 - VRN'!F36</f>
        <v>0</v>
      </c>
      <c r="BD99" s="114">
        <f>'SO 03 - VRN'!F37</f>
        <v>0</v>
      </c>
      <c r="BT99" s="103" t="s">
        <v>80</v>
      </c>
      <c r="BV99" s="103" t="s">
        <v>74</v>
      </c>
      <c r="BW99" s="103" t="s">
        <v>93</v>
      </c>
      <c r="BX99" s="103" t="s">
        <v>5</v>
      </c>
      <c r="CL99" s="103" t="s">
        <v>1</v>
      </c>
      <c r="CM99" s="103" t="s">
        <v>82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qyBRbFGcAK4PTjbrP6Vhqv3vUwpziOOiOZDrT6BO6AHGlhR5wLKEiw5EQyHYoq0YN49oNBmu6tIoqQSFxk0tXw==" saltValue="HJMxOI1DcZcvWmrSfPNne9rk3+R1E8usHHtTQWwj4n65UHYDMfgkoTDRavU3k42WKNij+yBg2wTQGbfXwJUe2g==" spinCount="100000" sheet="1" objects="1" scenarios="1" formatColumns="0" formatRows="0"/>
  <mergeCells count="5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 01 - dešťová kanalizace'!C2" display="/"/>
    <hyperlink ref="A97" location="'SO 02 - oplocení'!C2" display="/"/>
    <hyperlink ref="A98" location="'SO 02.1 - elektroinstalace'!C2" display="/"/>
    <hyperlink ref="A99" location="'SO 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81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94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6" t="str">
        <f>'Rekapitulace stavby'!K6</f>
        <v>Červenka TNS-oprava dešťové kanalizace a oplocení</v>
      </c>
      <c r="F7" s="317"/>
      <c r="G7" s="317"/>
      <c r="H7" s="317"/>
      <c r="I7" s="115"/>
      <c r="L7" s="20"/>
    </row>
    <row r="8" spans="1:46" s="2" customFormat="1" ht="12" customHeight="1">
      <c r="A8" s="34"/>
      <c r="B8" s="39"/>
      <c r="C8" s="34"/>
      <c r="D8" s="121" t="s">
        <v>95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96</v>
      </c>
      <c r="F9" s="319"/>
      <c r="G9" s="319"/>
      <c r="H9" s="31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</v>
      </c>
      <c r="G11" s="34"/>
      <c r="H11" s="34"/>
      <c r="I11" s="123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20</v>
      </c>
      <c r="E12" s="34"/>
      <c r="F12" s="110" t="s">
        <v>21</v>
      </c>
      <c r="G12" s="34"/>
      <c r="H12" s="34"/>
      <c r="I12" s="123" t="s">
        <v>22</v>
      </c>
      <c r="J12" s="12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23</v>
      </c>
      <c r="E14" s="34"/>
      <c r="F14" s="34"/>
      <c r="G14" s="34"/>
      <c r="H14" s="34"/>
      <c r="I14" s="123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3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26</v>
      </c>
      <c r="E17" s="34"/>
      <c r="F17" s="34"/>
      <c r="G17" s="34"/>
      <c r="H17" s="34"/>
      <c r="I17" s="12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23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28</v>
      </c>
      <c r="E20" s="34"/>
      <c r="F20" s="34"/>
      <c r="G20" s="34"/>
      <c r="H20" s="34"/>
      <c r="I20" s="123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3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30</v>
      </c>
      <c r="E23" s="34"/>
      <c r="F23" s="34"/>
      <c r="G23" s="34"/>
      <c r="H23" s="34"/>
      <c r="I23" s="123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31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2" t="s">
        <v>1</v>
      </c>
      <c r="F27" s="322"/>
      <c r="G27" s="322"/>
      <c r="H27" s="322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32</v>
      </c>
      <c r="E30" s="34"/>
      <c r="F30" s="34"/>
      <c r="G30" s="34"/>
      <c r="H30" s="34"/>
      <c r="I30" s="122"/>
      <c r="J30" s="132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34</v>
      </c>
      <c r="G32" s="34"/>
      <c r="H32" s="34"/>
      <c r="I32" s="134" t="s">
        <v>33</v>
      </c>
      <c r="J32" s="133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36</v>
      </c>
      <c r="E33" s="121" t="s">
        <v>37</v>
      </c>
      <c r="F33" s="136">
        <f>ROUND((SUM(BE127:BE304)),  2)</f>
        <v>0</v>
      </c>
      <c r="G33" s="34"/>
      <c r="H33" s="34"/>
      <c r="I33" s="137">
        <v>0.21</v>
      </c>
      <c r="J33" s="136">
        <f>ROUND(((SUM(BE127:BE304))*I33),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38</v>
      </c>
      <c r="F34" s="136">
        <f>ROUND((SUM(BF127:BF304)),  2)</f>
        <v>0</v>
      </c>
      <c r="G34" s="34"/>
      <c r="H34" s="34"/>
      <c r="I34" s="137">
        <v>0.15</v>
      </c>
      <c r="J34" s="136">
        <f>ROUND(((SUM(BF127:BF304))*I34),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39</v>
      </c>
      <c r="F35" s="136">
        <f>ROUND((SUM(BG127:BG304)),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40</v>
      </c>
      <c r="F36" s="136">
        <f>ROUND((SUM(BH127:BH304)),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41</v>
      </c>
      <c r="F37" s="136">
        <f>ROUND((SUM(BI127:BI304)),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42</v>
      </c>
      <c r="E39" s="140"/>
      <c r="F39" s="140"/>
      <c r="G39" s="141" t="s">
        <v>43</v>
      </c>
      <c r="H39" s="142" t="s">
        <v>44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45</v>
      </c>
      <c r="E50" s="147"/>
      <c r="F50" s="147"/>
      <c r="G50" s="146" t="s">
        <v>46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47</v>
      </c>
      <c r="E61" s="150"/>
      <c r="F61" s="151" t="s">
        <v>48</v>
      </c>
      <c r="G61" s="149" t="s">
        <v>47</v>
      </c>
      <c r="H61" s="150"/>
      <c r="I61" s="152"/>
      <c r="J61" s="153" t="s">
        <v>48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49</v>
      </c>
      <c r="E65" s="154"/>
      <c r="F65" s="154"/>
      <c r="G65" s="146" t="s">
        <v>50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47</v>
      </c>
      <c r="E76" s="150"/>
      <c r="F76" s="151" t="s">
        <v>48</v>
      </c>
      <c r="G76" s="149" t="s">
        <v>47</v>
      </c>
      <c r="H76" s="150"/>
      <c r="I76" s="152"/>
      <c r="J76" s="153" t="s">
        <v>48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Červenka TNS-oprava dešťové kanalizace a oplocení</v>
      </c>
      <c r="F85" s="324"/>
      <c r="G85" s="324"/>
      <c r="H85" s="324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95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SO 01 - dešťová kanalizace</v>
      </c>
      <c r="F87" s="325"/>
      <c r="G87" s="325"/>
      <c r="H87" s="325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23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23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23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98</v>
      </c>
      <c r="D94" s="163"/>
      <c r="E94" s="163"/>
      <c r="F94" s="163"/>
      <c r="G94" s="163"/>
      <c r="H94" s="163"/>
      <c r="I94" s="164"/>
      <c r="J94" s="165" t="s">
        <v>99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100</v>
      </c>
      <c r="D96" s="36"/>
      <c r="E96" s="36"/>
      <c r="F96" s="36"/>
      <c r="G96" s="36"/>
      <c r="H96" s="36"/>
      <c r="I96" s="122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31" s="9" customFormat="1" ht="24.95" customHeight="1">
      <c r="B97" s="167"/>
      <c r="C97" s="168"/>
      <c r="D97" s="169" t="s">
        <v>102</v>
      </c>
      <c r="E97" s="170"/>
      <c r="F97" s="170"/>
      <c r="G97" s="170"/>
      <c r="H97" s="170"/>
      <c r="I97" s="171"/>
      <c r="J97" s="172">
        <f>J128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103</v>
      </c>
      <c r="E98" s="176"/>
      <c r="F98" s="176"/>
      <c r="G98" s="176"/>
      <c r="H98" s="176"/>
      <c r="I98" s="177"/>
      <c r="J98" s="178">
        <f>J129</f>
        <v>0</v>
      </c>
      <c r="K98" s="104"/>
      <c r="L98" s="179"/>
    </row>
    <row r="99" spans="1:31" s="10" customFormat="1" ht="19.899999999999999" customHeight="1">
      <c r="B99" s="174"/>
      <c r="C99" s="104"/>
      <c r="D99" s="175" t="s">
        <v>104</v>
      </c>
      <c r="E99" s="176"/>
      <c r="F99" s="176"/>
      <c r="G99" s="176"/>
      <c r="H99" s="176"/>
      <c r="I99" s="177"/>
      <c r="J99" s="178">
        <f>J178</f>
        <v>0</v>
      </c>
      <c r="K99" s="104"/>
      <c r="L99" s="179"/>
    </row>
    <row r="100" spans="1:31" s="10" customFormat="1" ht="19.899999999999999" customHeight="1">
      <c r="B100" s="174"/>
      <c r="C100" s="104"/>
      <c r="D100" s="175" t="s">
        <v>105</v>
      </c>
      <c r="E100" s="176"/>
      <c r="F100" s="176"/>
      <c r="G100" s="176"/>
      <c r="H100" s="176"/>
      <c r="I100" s="177"/>
      <c r="J100" s="178">
        <f>J187</f>
        <v>0</v>
      </c>
      <c r="K100" s="104"/>
      <c r="L100" s="179"/>
    </row>
    <row r="101" spans="1:31" s="10" customFormat="1" ht="19.899999999999999" customHeight="1">
      <c r="B101" s="174"/>
      <c r="C101" s="104"/>
      <c r="D101" s="175" t="s">
        <v>106</v>
      </c>
      <c r="E101" s="176"/>
      <c r="F101" s="176"/>
      <c r="G101" s="176"/>
      <c r="H101" s="176"/>
      <c r="I101" s="177"/>
      <c r="J101" s="178">
        <f>J204</f>
        <v>0</v>
      </c>
      <c r="K101" s="104"/>
      <c r="L101" s="179"/>
    </row>
    <row r="102" spans="1:31" s="10" customFormat="1" ht="19.899999999999999" customHeight="1">
      <c r="B102" s="174"/>
      <c r="C102" s="104"/>
      <c r="D102" s="175" t="s">
        <v>107</v>
      </c>
      <c r="E102" s="176"/>
      <c r="F102" s="176"/>
      <c r="G102" s="176"/>
      <c r="H102" s="176"/>
      <c r="I102" s="177"/>
      <c r="J102" s="178">
        <f>J255</f>
        <v>0</v>
      </c>
      <c r="K102" s="104"/>
      <c r="L102" s="179"/>
    </row>
    <row r="103" spans="1:31" s="10" customFormat="1" ht="19.899999999999999" customHeight="1">
      <c r="B103" s="174"/>
      <c r="C103" s="104"/>
      <c r="D103" s="175" t="s">
        <v>108</v>
      </c>
      <c r="E103" s="176"/>
      <c r="F103" s="176"/>
      <c r="G103" s="176"/>
      <c r="H103" s="176"/>
      <c r="I103" s="177"/>
      <c r="J103" s="178">
        <f>J262</f>
        <v>0</v>
      </c>
      <c r="K103" s="104"/>
      <c r="L103" s="179"/>
    </row>
    <row r="104" spans="1:31" s="10" customFormat="1" ht="19.899999999999999" customHeight="1">
      <c r="B104" s="174"/>
      <c r="C104" s="104"/>
      <c r="D104" s="175" t="s">
        <v>109</v>
      </c>
      <c r="E104" s="176"/>
      <c r="F104" s="176"/>
      <c r="G104" s="176"/>
      <c r="H104" s="176"/>
      <c r="I104" s="177"/>
      <c r="J104" s="178">
        <f>J281</f>
        <v>0</v>
      </c>
      <c r="K104" s="104"/>
      <c r="L104" s="179"/>
    </row>
    <row r="105" spans="1:31" s="9" customFormat="1" ht="24.95" customHeight="1">
      <c r="B105" s="167"/>
      <c r="C105" s="168"/>
      <c r="D105" s="169" t="s">
        <v>110</v>
      </c>
      <c r="E105" s="170"/>
      <c r="F105" s="170"/>
      <c r="G105" s="170"/>
      <c r="H105" s="170"/>
      <c r="I105" s="171"/>
      <c r="J105" s="172">
        <f>J284</f>
        <v>0</v>
      </c>
      <c r="K105" s="168"/>
      <c r="L105" s="173"/>
    </row>
    <row r="106" spans="1:31" s="10" customFormat="1" ht="19.899999999999999" customHeight="1">
      <c r="B106" s="174"/>
      <c r="C106" s="104"/>
      <c r="D106" s="175" t="s">
        <v>111</v>
      </c>
      <c r="E106" s="176"/>
      <c r="F106" s="176"/>
      <c r="G106" s="176"/>
      <c r="H106" s="176"/>
      <c r="I106" s="177"/>
      <c r="J106" s="178">
        <f>J285</f>
        <v>0</v>
      </c>
      <c r="K106" s="104"/>
      <c r="L106" s="179"/>
    </row>
    <row r="107" spans="1:31" s="10" customFormat="1" ht="19.899999999999999" customHeight="1">
      <c r="B107" s="174"/>
      <c r="C107" s="104"/>
      <c r="D107" s="175" t="s">
        <v>112</v>
      </c>
      <c r="E107" s="176"/>
      <c r="F107" s="176"/>
      <c r="G107" s="176"/>
      <c r="H107" s="176"/>
      <c r="I107" s="177"/>
      <c r="J107" s="178">
        <f>J292</f>
        <v>0</v>
      </c>
      <c r="K107" s="104"/>
      <c r="L107" s="179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158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161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113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23" t="str">
        <f>E7</f>
        <v>Červenka TNS-oprava dešťové kanalizace a oplocení</v>
      </c>
      <c r="F117" s="324"/>
      <c r="G117" s="324"/>
      <c r="H117" s="324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95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71" t="str">
        <f>E9</f>
        <v>SO 01 - dešťová kanalizace</v>
      </c>
      <c r="F119" s="325"/>
      <c r="G119" s="325"/>
      <c r="H119" s="325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 xml:space="preserve"> </v>
      </c>
      <c r="G121" s="36"/>
      <c r="H121" s="36"/>
      <c r="I121" s="123" t="s">
        <v>22</v>
      </c>
      <c r="J121" s="66">
        <f>IF(J12="","",J12)</f>
        <v>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23</v>
      </c>
      <c r="D123" s="36"/>
      <c r="E123" s="36"/>
      <c r="F123" s="27" t="str">
        <f>E15</f>
        <v xml:space="preserve"> </v>
      </c>
      <c r="G123" s="36"/>
      <c r="H123" s="36"/>
      <c r="I123" s="123" t="s">
        <v>28</v>
      </c>
      <c r="J123" s="32" t="str">
        <f>E21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26</v>
      </c>
      <c r="D124" s="36"/>
      <c r="E124" s="36"/>
      <c r="F124" s="27" t="str">
        <f>IF(E18="","",E18)</f>
        <v>Vyplň údaj</v>
      </c>
      <c r="G124" s="36"/>
      <c r="H124" s="36"/>
      <c r="I124" s="123" t="s">
        <v>30</v>
      </c>
      <c r="J124" s="32" t="str">
        <f>E24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114</v>
      </c>
      <c r="D126" s="183" t="s">
        <v>57</v>
      </c>
      <c r="E126" s="183" t="s">
        <v>53</v>
      </c>
      <c r="F126" s="183" t="s">
        <v>54</v>
      </c>
      <c r="G126" s="183" t="s">
        <v>115</v>
      </c>
      <c r="H126" s="183" t="s">
        <v>116</v>
      </c>
      <c r="I126" s="184" t="s">
        <v>117</v>
      </c>
      <c r="J126" s="183" t="s">
        <v>99</v>
      </c>
      <c r="K126" s="185" t="s">
        <v>118</v>
      </c>
      <c r="L126" s="186"/>
      <c r="M126" s="75" t="s">
        <v>1</v>
      </c>
      <c r="N126" s="76" t="s">
        <v>36</v>
      </c>
      <c r="O126" s="76" t="s">
        <v>119</v>
      </c>
      <c r="P126" s="76" t="s">
        <v>120</v>
      </c>
      <c r="Q126" s="76" t="s">
        <v>121</v>
      </c>
      <c r="R126" s="76" t="s">
        <v>122</v>
      </c>
      <c r="S126" s="76" t="s">
        <v>123</v>
      </c>
      <c r="T126" s="77" t="s">
        <v>124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125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P128+P284</f>
        <v>0</v>
      </c>
      <c r="Q127" s="79"/>
      <c r="R127" s="189">
        <f>R128+R284</f>
        <v>300.18923400000011</v>
      </c>
      <c r="S127" s="79"/>
      <c r="T127" s="190">
        <f>T128+T284</f>
        <v>319.83469999999994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71</v>
      </c>
      <c r="AU127" s="17" t="s">
        <v>101</v>
      </c>
      <c r="BK127" s="191">
        <f>BK128+BK284</f>
        <v>0</v>
      </c>
    </row>
    <row r="128" spans="1:63" s="12" customFormat="1" ht="25.9" customHeight="1">
      <c r="B128" s="192"/>
      <c r="C128" s="193"/>
      <c r="D128" s="194" t="s">
        <v>71</v>
      </c>
      <c r="E128" s="195" t="s">
        <v>126</v>
      </c>
      <c r="F128" s="195" t="s">
        <v>127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P129+P178+P187+P204+P255+P262+P281</f>
        <v>0</v>
      </c>
      <c r="Q128" s="200"/>
      <c r="R128" s="201">
        <f>R129+R178+R187+R204+R255+R262+R281</f>
        <v>299.88606400000009</v>
      </c>
      <c r="S128" s="200"/>
      <c r="T128" s="202">
        <f>T129+T178+T187+T204+T255+T262+T281</f>
        <v>319.44199999999995</v>
      </c>
      <c r="AR128" s="203" t="s">
        <v>80</v>
      </c>
      <c r="AT128" s="204" t="s">
        <v>71</v>
      </c>
      <c r="AU128" s="204" t="s">
        <v>72</v>
      </c>
      <c r="AY128" s="203" t="s">
        <v>128</v>
      </c>
      <c r="BK128" s="205">
        <f>BK129+BK178+BK187+BK204+BK255+BK262+BK281</f>
        <v>0</v>
      </c>
    </row>
    <row r="129" spans="1:65" s="12" customFormat="1" ht="22.9" customHeight="1">
      <c r="B129" s="192"/>
      <c r="C129" s="193"/>
      <c r="D129" s="194" t="s">
        <v>71</v>
      </c>
      <c r="E129" s="206" t="s">
        <v>80</v>
      </c>
      <c r="F129" s="206" t="s">
        <v>129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SUM(P130:P177)</f>
        <v>0</v>
      </c>
      <c r="Q129" s="200"/>
      <c r="R129" s="201">
        <f>SUM(R130:R177)</f>
        <v>146.59526400000001</v>
      </c>
      <c r="S129" s="200"/>
      <c r="T129" s="202">
        <f>SUM(T130:T177)</f>
        <v>318.99199999999996</v>
      </c>
      <c r="AR129" s="203" t="s">
        <v>80</v>
      </c>
      <c r="AT129" s="204" t="s">
        <v>71</v>
      </c>
      <c r="AU129" s="204" t="s">
        <v>80</v>
      </c>
      <c r="AY129" s="203" t="s">
        <v>128</v>
      </c>
      <c r="BK129" s="205">
        <f>SUM(BK130:BK177)</f>
        <v>0</v>
      </c>
    </row>
    <row r="130" spans="1:65" s="2" customFormat="1" ht="21.75" customHeight="1">
      <c r="A130" s="34"/>
      <c r="B130" s="35"/>
      <c r="C130" s="208" t="s">
        <v>80</v>
      </c>
      <c r="D130" s="208" t="s">
        <v>130</v>
      </c>
      <c r="E130" s="209" t="s">
        <v>131</v>
      </c>
      <c r="F130" s="210" t="s">
        <v>132</v>
      </c>
      <c r="G130" s="211" t="s">
        <v>133</v>
      </c>
      <c r="H130" s="212">
        <v>304</v>
      </c>
      <c r="I130" s="213"/>
      <c r="J130" s="214">
        <f>ROUND(I130*H130,2)</f>
        <v>0</v>
      </c>
      <c r="K130" s="210" t="s">
        <v>134</v>
      </c>
      <c r="L130" s="39"/>
      <c r="M130" s="215" t="s">
        <v>1</v>
      </c>
      <c r="N130" s="216" t="s">
        <v>37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0.40799999999999997</v>
      </c>
      <c r="T130" s="218">
        <f>S130*H130</f>
        <v>124.032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135</v>
      </c>
      <c r="AT130" s="219" t="s">
        <v>130</v>
      </c>
      <c r="AU130" s="219" t="s">
        <v>82</v>
      </c>
      <c r="AY130" s="17" t="s">
        <v>128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80</v>
      </c>
      <c r="BK130" s="220">
        <f>ROUND(I130*H130,2)</f>
        <v>0</v>
      </c>
      <c r="BL130" s="17" t="s">
        <v>135</v>
      </c>
      <c r="BM130" s="219" t="s">
        <v>136</v>
      </c>
    </row>
    <row r="131" spans="1:65" s="2" customFormat="1" ht="48.75">
      <c r="A131" s="34"/>
      <c r="B131" s="35"/>
      <c r="C131" s="36"/>
      <c r="D131" s="221" t="s">
        <v>137</v>
      </c>
      <c r="E131" s="36"/>
      <c r="F131" s="222" t="s">
        <v>138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137</v>
      </c>
      <c r="AU131" s="17" t="s">
        <v>82</v>
      </c>
    </row>
    <row r="132" spans="1:65" s="2" customFormat="1" ht="21.75" customHeight="1">
      <c r="A132" s="34"/>
      <c r="B132" s="35"/>
      <c r="C132" s="208" t="s">
        <v>82</v>
      </c>
      <c r="D132" s="208" t="s">
        <v>130</v>
      </c>
      <c r="E132" s="209" t="s">
        <v>139</v>
      </c>
      <c r="F132" s="210" t="s">
        <v>140</v>
      </c>
      <c r="G132" s="211" t="s">
        <v>133</v>
      </c>
      <c r="H132" s="212">
        <v>304</v>
      </c>
      <c r="I132" s="213"/>
      <c r="J132" s="214">
        <f>ROUND(I132*H132,2)</f>
        <v>0</v>
      </c>
      <c r="K132" s="210" t="s">
        <v>134</v>
      </c>
      <c r="L132" s="39"/>
      <c r="M132" s="215" t="s">
        <v>1</v>
      </c>
      <c r="N132" s="216" t="s">
        <v>37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0.57999999999999996</v>
      </c>
      <c r="T132" s="218">
        <f>S132*H132</f>
        <v>176.32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135</v>
      </c>
      <c r="AT132" s="219" t="s">
        <v>130</v>
      </c>
      <c r="AU132" s="219" t="s">
        <v>82</v>
      </c>
      <c r="AY132" s="17" t="s">
        <v>128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80</v>
      </c>
      <c r="BK132" s="220">
        <f>ROUND(I132*H132,2)</f>
        <v>0</v>
      </c>
      <c r="BL132" s="17" t="s">
        <v>135</v>
      </c>
      <c r="BM132" s="219" t="s">
        <v>141</v>
      </c>
    </row>
    <row r="133" spans="1:65" s="2" customFormat="1" ht="39">
      <c r="A133" s="34"/>
      <c r="B133" s="35"/>
      <c r="C133" s="36"/>
      <c r="D133" s="221" t="s">
        <v>137</v>
      </c>
      <c r="E133" s="36"/>
      <c r="F133" s="222" t="s">
        <v>142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137</v>
      </c>
      <c r="AU133" s="17" t="s">
        <v>82</v>
      </c>
    </row>
    <row r="134" spans="1:65" s="2" customFormat="1" ht="16.5" customHeight="1">
      <c r="A134" s="34"/>
      <c r="B134" s="35"/>
      <c r="C134" s="208" t="s">
        <v>143</v>
      </c>
      <c r="D134" s="208" t="s">
        <v>130</v>
      </c>
      <c r="E134" s="209" t="s">
        <v>144</v>
      </c>
      <c r="F134" s="210" t="s">
        <v>145</v>
      </c>
      <c r="G134" s="211" t="s">
        <v>146</v>
      </c>
      <c r="H134" s="212">
        <v>6.32</v>
      </c>
      <c r="I134" s="213"/>
      <c r="J134" s="214">
        <f>ROUND(I134*H134,2)</f>
        <v>0</v>
      </c>
      <c r="K134" s="210" t="s">
        <v>134</v>
      </c>
      <c r="L134" s="39"/>
      <c r="M134" s="215" t="s">
        <v>1</v>
      </c>
      <c r="N134" s="216" t="s">
        <v>37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2</v>
      </c>
      <c r="T134" s="218">
        <f>S134*H134</f>
        <v>12.64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135</v>
      </c>
      <c r="AT134" s="219" t="s">
        <v>130</v>
      </c>
      <c r="AU134" s="219" t="s">
        <v>82</v>
      </c>
      <c r="AY134" s="17" t="s">
        <v>128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80</v>
      </c>
      <c r="BK134" s="220">
        <f>ROUND(I134*H134,2)</f>
        <v>0</v>
      </c>
      <c r="BL134" s="17" t="s">
        <v>135</v>
      </c>
      <c r="BM134" s="219" t="s">
        <v>147</v>
      </c>
    </row>
    <row r="135" spans="1:65" s="2" customFormat="1" ht="11.25">
      <c r="A135" s="34"/>
      <c r="B135" s="35"/>
      <c r="C135" s="36"/>
      <c r="D135" s="221" t="s">
        <v>137</v>
      </c>
      <c r="E135" s="36"/>
      <c r="F135" s="222" t="s">
        <v>148</v>
      </c>
      <c r="G135" s="36"/>
      <c r="H135" s="36"/>
      <c r="I135" s="122"/>
      <c r="J135" s="36"/>
      <c r="K135" s="36"/>
      <c r="L135" s="39"/>
      <c r="M135" s="223"/>
      <c r="N135" s="224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137</v>
      </c>
      <c r="AU135" s="17" t="s">
        <v>82</v>
      </c>
    </row>
    <row r="136" spans="1:65" s="2" customFormat="1" ht="16.5" customHeight="1">
      <c r="A136" s="34"/>
      <c r="B136" s="35"/>
      <c r="C136" s="208" t="s">
        <v>135</v>
      </c>
      <c r="D136" s="208" t="s">
        <v>130</v>
      </c>
      <c r="E136" s="209" t="s">
        <v>149</v>
      </c>
      <c r="F136" s="210" t="s">
        <v>150</v>
      </c>
      <c r="G136" s="211" t="s">
        <v>146</v>
      </c>
      <c r="H136" s="212">
        <v>2.5</v>
      </c>
      <c r="I136" s="213"/>
      <c r="J136" s="214">
        <f>ROUND(I136*H136,2)</f>
        <v>0</v>
      </c>
      <c r="K136" s="210" t="s">
        <v>134</v>
      </c>
      <c r="L136" s="39"/>
      <c r="M136" s="215" t="s">
        <v>1</v>
      </c>
      <c r="N136" s="216" t="s">
        <v>37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2.4</v>
      </c>
      <c r="T136" s="218">
        <f>S136*H136</f>
        <v>6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135</v>
      </c>
      <c r="AT136" s="219" t="s">
        <v>130</v>
      </c>
      <c r="AU136" s="219" t="s">
        <v>82</v>
      </c>
      <c r="AY136" s="17" t="s">
        <v>128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80</v>
      </c>
      <c r="BK136" s="220">
        <f>ROUND(I136*H136,2)</f>
        <v>0</v>
      </c>
      <c r="BL136" s="17" t="s">
        <v>135</v>
      </c>
      <c r="BM136" s="219" t="s">
        <v>151</v>
      </c>
    </row>
    <row r="137" spans="1:65" s="2" customFormat="1" ht="11.25">
      <c r="A137" s="34"/>
      <c r="B137" s="35"/>
      <c r="C137" s="36"/>
      <c r="D137" s="221" t="s">
        <v>137</v>
      </c>
      <c r="E137" s="36"/>
      <c r="F137" s="222" t="s">
        <v>152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137</v>
      </c>
      <c r="AU137" s="17" t="s">
        <v>82</v>
      </c>
    </row>
    <row r="138" spans="1:65" s="2" customFormat="1" ht="21.75" customHeight="1">
      <c r="A138" s="34"/>
      <c r="B138" s="35"/>
      <c r="C138" s="208" t="s">
        <v>153</v>
      </c>
      <c r="D138" s="208" t="s">
        <v>130</v>
      </c>
      <c r="E138" s="209" t="s">
        <v>154</v>
      </c>
      <c r="F138" s="210" t="s">
        <v>155</v>
      </c>
      <c r="G138" s="211" t="s">
        <v>146</v>
      </c>
      <c r="H138" s="212">
        <v>70</v>
      </c>
      <c r="I138" s="213"/>
      <c r="J138" s="214">
        <f>ROUND(I138*H138,2)</f>
        <v>0</v>
      </c>
      <c r="K138" s="210" t="s">
        <v>134</v>
      </c>
      <c r="L138" s="39"/>
      <c r="M138" s="215" t="s">
        <v>1</v>
      </c>
      <c r="N138" s="216" t="s">
        <v>37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135</v>
      </c>
      <c r="AT138" s="219" t="s">
        <v>130</v>
      </c>
      <c r="AU138" s="219" t="s">
        <v>82</v>
      </c>
      <c r="AY138" s="17" t="s">
        <v>128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80</v>
      </c>
      <c r="BK138" s="220">
        <f>ROUND(I138*H138,2)</f>
        <v>0</v>
      </c>
      <c r="BL138" s="17" t="s">
        <v>135</v>
      </c>
      <c r="BM138" s="219" t="s">
        <v>156</v>
      </c>
    </row>
    <row r="139" spans="1:65" s="2" customFormat="1" ht="29.25">
      <c r="A139" s="34"/>
      <c r="B139" s="35"/>
      <c r="C139" s="36"/>
      <c r="D139" s="221" t="s">
        <v>137</v>
      </c>
      <c r="E139" s="36"/>
      <c r="F139" s="222" t="s">
        <v>157</v>
      </c>
      <c r="G139" s="36"/>
      <c r="H139" s="36"/>
      <c r="I139" s="122"/>
      <c r="J139" s="36"/>
      <c r="K139" s="36"/>
      <c r="L139" s="39"/>
      <c r="M139" s="223"/>
      <c r="N139" s="22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137</v>
      </c>
      <c r="AU139" s="17" t="s">
        <v>82</v>
      </c>
    </row>
    <row r="140" spans="1:65" s="2" customFormat="1" ht="21.75" customHeight="1">
      <c r="A140" s="34"/>
      <c r="B140" s="35"/>
      <c r="C140" s="208" t="s">
        <v>158</v>
      </c>
      <c r="D140" s="208" t="s">
        <v>130</v>
      </c>
      <c r="E140" s="209" t="s">
        <v>159</v>
      </c>
      <c r="F140" s="210" t="s">
        <v>160</v>
      </c>
      <c r="G140" s="211" t="s">
        <v>146</v>
      </c>
      <c r="H140" s="212">
        <v>8.67</v>
      </c>
      <c r="I140" s="213"/>
      <c r="J140" s="214">
        <f>ROUND(I140*H140,2)</f>
        <v>0</v>
      </c>
      <c r="K140" s="210" t="s">
        <v>134</v>
      </c>
      <c r="L140" s="39"/>
      <c r="M140" s="215" t="s">
        <v>1</v>
      </c>
      <c r="N140" s="216" t="s">
        <v>37</v>
      </c>
      <c r="O140" s="71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135</v>
      </c>
      <c r="AT140" s="219" t="s">
        <v>130</v>
      </c>
      <c r="AU140" s="219" t="s">
        <v>82</v>
      </c>
      <c r="AY140" s="17" t="s">
        <v>128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80</v>
      </c>
      <c r="BK140" s="220">
        <f>ROUND(I140*H140,2)</f>
        <v>0</v>
      </c>
      <c r="BL140" s="17" t="s">
        <v>135</v>
      </c>
      <c r="BM140" s="219" t="s">
        <v>161</v>
      </c>
    </row>
    <row r="141" spans="1:65" s="2" customFormat="1" ht="29.25">
      <c r="A141" s="34"/>
      <c r="B141" s="35"/>
      <c r="C141" s="36"/>
      <c r="D141" s="221" t="s">
        <v>137</v>
      </c>
      <c r="E141" s="36"/>
      <c r="F141" s="222" t="s">
        <v>162</v>
      </c>
      <c r="G141" s="36"/>
      <c r="H141" s="36"/>
      <c r="I141" s="122"/>
      <c r="J141" s="36"/>
      <c r="K141" s="36"/>
      <c r="L141" s="39"/>
      <c r="M141" s="223"/>
      <c r="N141" s="22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137</v>
      </c>
      <c r="AU141" s="17" t="s">
        <v>82</v>
      </c>
    </row>
    <row r="142" spans="1:65" s="2" customFormat="1" ht="21.75" customHeight="1">
      <c r="A142" s="34"/>
      <c r="B142" s="35"/>
      <c r="C142" s="208" t="s">
        <v>163</v>
      </c>
      <c r="D142" s="208" t="s">
        <v>130</v>
      </c>
      <c r="E142" s="209" t="s">
        <v>164</v>
      </c>
      <c r="F142" s="210" t="s">
        <v>165</v>
      </c>
      <c r="G142" s="211" t="s">
        <v>146</v>
      </c>
      <c r="H142" s="212">
        <v>257.10000000000002</v>
      </c>
      <c r="I142" s="213"/>
      <c r="J142" s="214">
        <f>ROUND(I142*H142,2)</f>
        <v>0</v>
      </c>
      <c r="K142" s="210" t="s">
        <v>134</v>
      </c>
      <c r="L142" s="39"/>
      <c r="M142" s="215" t="s">
        <v>1</v>
      </c>
      <c r="N142" s="216" t="s">
        <v>37</v>
      </c>
      <c r="O142" s="71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135</v>
      </c>
      <c r="AT142" s="219" t="s">
        <v>130</v>
      </c>
      <c r="AU142" s="219" t="s">
        <v>82</v>
      </c>
      <c r="AY142" s="17" t="s">
        <v>128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80</v>
      </c>
      <c r="BK142" s="220">
        <f>ROUND(I142*H142,2)</f>
        <v>0</v>
      </c>
      <c r="BL142" s="17" t="s">
        <v>135</v>
      </c>
      <c r="BM142" s="219" t="s">
        <v>166</v>
      </c>
    </row>
    <row r="143" spans="1:65" s="2" customFormat="1" ht="39">
      <c r="A143" s="34"/>
      <c r="B143" s="35"/>
      <c r="C143" s="36"/>
      <c r="D143" s="221" t="s">
        <v>137</v>
      </c>
      <c r="E143" s="36"/>
      <c r="F143" s="222" t="s">
        <v>167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137</v>
      </c>
      <c r="AU143" s="17" t="s">
        <v>82</v>
      </c>
    </row>
    <row r="144" spans="1:65" s="2" customFormat="1" ht="16.5" customHeight="1">
      <c r="A144" s="34"/>
      <c r="B144" s="35"/>
      <c r="C144" s="208" t="s">
        <v>168</v>
      </c>
      <c r="D144" s="208" t="s">
        <v>130</v>
      </c>
      <c r="E144" s="209" t="s">
        <v>169</v>
      </c>
      <c r="F144" s="210" t="s">
        <v>170</v>
      </c>
      <c r="G144" s="211" t="s">
        <v>133</v>
      </c>
      <c r="H144" s="212">
        <v>441.1</v>
      </c>
      <c r="I144" s="213"/>
      <c r="J144" s="214">
        <f>ROUND(I144*H144,2)</f>
        <v>0</v>
      </c>
      <c r="K144" s="210" t="s">
        <v>134</v>
      </c>
      <c r="L144" s="39"/>
      <c r="M144" s="215" t="s">
        <v>1</v>
      </c>
      <c r="N144" s="216" t="s">
        <v>37</v>
      </c>
      <c r="O144" s="71"/>
      <c r="P144" s="217">
        <f>O144*H144</f>
        <v>0</v>
      </c>
      <c r="Q144" s="217">
        <v>8.4000000000000003E-4</v>
      </c>
      <c r="R144" s="217">
        <f>Q144*H144</f>
        <v>0.37052400000000002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135</v>
      </c>
      <c r="AT144" s="219" t="s">
        <v>130</v>
      </c>
      <c r="AU144" s="219" t="s">
        <v>82</v>
      </c>
      <c r="AY144" s="17" t="s">
        <v>128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80</v>
      </c>
      <c r="BK144" s="220">
        <f>ROUND(I144*H144,2)</f>
        <v>0</v>
      </c>
      <c r="BL144" s="17" t="s">
        <v>135</v>
      </c>
      <c r="BM144" s="219" t="s">
        <v>171</v>
      </c>
    </row>
    <row r="145" spans="1:65" s="2" customFormat="1" ht="19.5">
      <c r="A145" s="34"/>
      <c r="B145" s="35"/>
      <c r="C145" s="36"/>
      <c r="D145" s="221" t="s">
        <v>137</v>
      </c>
      <c r="E145" s="36"/>
      <c r="F145" s="222" t="s">
        <v>172</v>
      </c>
      <c r="G145" s="36"/>
      <c r="H145" s="36"/>
      <c r="I145" s="122"/>
      <c r="J145" s="36"/>
      <c r="K145" s="36"/>
      <c r="L145" s="39"/>
      <c r="M145" s="223"/>
      <c r="N145" s="224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137</v>
      </c>
      <c r="AU145" s="17" t="s">
        <v>82</v>
      </c>
    </row>
    <row r="146" spans="1:65" s="2" customFormat="1" ht="16.5" customHeight="1">
      <c r="A146" s="34"/>
      <c r="B146" s="35"/>
      <c r="C146" s="208" t="s">
        <v>173</v>
      </c>
      <c r="D146" s="208" t="s">
        <v>130</v>
      </c>
      <c r="E146" s="209" t="s">
        <v>174</v>
      </c>
      <c r="F146" s="210" t="s">
        <v>175</v>
      </c>
      <c r="G146" s="211" t="s">
        <v>133</v>
      </c>
      <c r="H146" s="212">
        <v>25.4</v>
      </c>
      <c r="I146" s="213"/>
      <c r="J146" s="214">
        <f>ROUND(I146*H146,2)</f>
        <v>0</v>
      </c>
      <c r="K146" s="210" t="s">
        <v>134</v>
      </c>
      <c r="L146" s="39"/>
      <c r="M146" s="215" t="s">
        <v>1</v>
      </c>
      <c r="N146" s="216" t="s">
        <v>37</v>
      </c>
      <c r="O146" s="71"/>
      <c r="P146" s="217">
        <f>O146*H146</f>
        <v>0</v>
      </c>
      <c r="Q146" s="217">
        <v>8.4999999999999995E-4</v>
      </c>
      <c r="R146" s="217">
        <f>Q146*H146</f>
        <v>2.1589999999999998E-2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135</v>
      </c>
      <c r="AT146" s="219" t="s">
        <v>130</v>
      </c>
      <c r="AU146" s="219" t="s">
        <v>82</v>
      </c>
      <c r="AY146" s="17" t="s">
        <v>128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80</v>
      </c>
      <c r="BK146" s="220">
        <f>ROUND(I146*H146,2)</f>
        <v>0</v>
      </c>
      <c r="BL146" s="17" t="s">
        <v>135</v>
      </c>
      <c r="BM146" s="219" t="s">
        <v>176</v>
      </c>
    </row>
    <row r="147" spans="1:65" s="2" customFormat="1" ht="19.5">
      <c r="A147" s="34"/>
      <c r="B147" s="35"/>
      <c r="C147" s="36"/>
      <c r="D147" s="221" t="s">
        <v>137</v>
      </c>
      <c r="E147" s="36"/>
      <c r="F147" s="222" t="s">
        <v>177</v>
      </c>
      <c r="G147" s="36"/>
      <c r="H147" s="36"/>
      <c r="I147" s="122"/>
      <c r="J147" s="36"/>
      <c r="K147" s="36"/>
      <c r="L147" s="39"/>
      <c r="M147" s="223"/>
      <c r="N147" s="224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137</v>
      </c>
      <c r="AU147" s="17" t="s">
        <v>82</v>
      </c>
    </row>
    <row r="148" spans="1:65" s="2" customFormat="1" ht="21.75" customHeight="1">
      <c r="A148" s="34"/>
      <c r="B148" s="35"/>
      <c r="C148" s="208" t="s">
        <v>178</v>
      </c>
      <c r="D148" s="208" t="s">
        <v>130</v>
      </c>
      <c r="E148" s="209" t="s">
        <v>179</v>
      </c>
      <c r="F148" s="210" t="s">
        <v>180</v>
      </c>
      <c r="G148" s="211" t="s">
        <v>133</v>
      </c>
      <c r="H148" s="212">
        <v>441.1</v>
      </c>
      <c r="I148" s="213"/>
      <c r="J148" s="214">
        <f>ROUND(I148*H148,2)</f>
        <v>0</v>
      </c>
      <c r="K148" s="210" t="s">
        <v>134</v>
      </c>
      <c r="L148" s="39"/>
      <c r="M148" s="215" t="s">
        <v>1</v>
      </c>
      <c r="N148" s="216" t="s">
        <v>37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135</v>
      </c>
      <c r="AT148" s="219" t="s">
        <v>130</v>
      </c>
      <c r="AU148" s="219" t="s">
        <v>82</v>
      </c>
      <c r="AY148" s="17" t="s">
        <v>128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80</v>
      </c>
      <c r="BK148" s="220">
        <f>ROUND(I148*H148,2)</f>
        <v>0</v>
      </c>
      <c r="BL148" s="17" t="s">
        <v>135</v>
      </c>
      <c r="BM148" s="219" t="s">
        <v>181</v>
      </c>
    </row>
    <row r="149" spans="1:65" s="2" customFormat="1" ht="29.25">
      <c r="A149" s="34"/>
      <c r="B149" s="35"/>
      <c r="C149" s="36"/>
      <c r="D149" s="221" t="s">
        <v>137</v>
      </c>
      <c r="E149" s="36"/>
      <c r="F149" s="222" t="s">
        <v>182</v>
      </c>
      <c r="G149" s="36"/>
      <c r="H149" s="36"/>
      <c r="I149" s="122"/>
      <c r="J149" s="36"/>
      <c r="K149" s="36"/>
      <c r="L149" s="39"/>
      <c r="M149" s="223"/>
      <c r="N149" s="22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137</v>
      </c>
      <c r="AU149" s="17" t="s">
        <v>82</v>
      </c>
    </row>
    <row r="150" spans="1:65" s="2" customFormat="1" ht="21.75" customHeight="1">
      <c r="A150" s="34"/>
      <c r="B150" s="35"/>
      <c r="C150" s="208" t="s">
        <v>183</v>
      </c>
      <c r="D150" s="208" t="s">
        <v>130</v>
      </c>
      <c r="E150" s="209" t="s">
        <v>184</v>
      </c>
      <c r="F150" s="210" t="s">
        <v>185</v>
      </c>
      <c r="G150" s="211" t="s">
        <v>133</v>
      </c>
      <c r="H150" s="212">
        <v>25.4</v>
      </c>
      <c r="I150" s="213"/>
      <c r="J150" s="214">
        <f>ROUND(I150*H150,2)</f>
        <v>0</v>
      </c>
      <c r="K150" s="210" t="s">
        <v>134</v>
      </c>
      <c r="L150" s="39"/>
      <c r="M150" s="215" t="s">
        <v>1</v>
      </c>
      <c r="N150" s="216" t="s">
        <v>37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135</v>
      </c>
      <c r="AT150" s="219" t="s">
        <v>130</v>
      </c>
      <c r="AU150" s="219" t="s">
        <v>82</v>
      </c>
      <c r="AY150" s="17" t="s">
        <v>128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80</v>
      </c>
      <c r="BK150" s="220">
        <f>ROUND(I150*H150,2)</f>
        <v>0</v>
      </c>
      <c r="BL150" s="17" t="s">
        <v>135</v>
      </c>
      <c r="BM150" s="219" t="s">
        <v>186</v>
      </c>
    </row>
    <row r="151" spans="1:65" s="2" customFormat="1" ht="29.25">
      <c r="A151" s="34"/>
      <c r="B151" s="35"/>
      <c r="C151" s="36"/>
      <c r="D151" s="221" t="s">
        <v>137</v>
      </c>
      <c r="E151" s="36"/>
      <c r="F151" s="222" t="s">
        <v>187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137</v>
      </c>
      <c r="AU151" s="17" t="s">
        <v>82</v>
      </c>
    </row>
    <row r="152" spans="1:65" s="2" customFormat="1" ht="16.5" customHeight="1">
      <c r="A152" s="34"/>
      <c r="B152" s="35"/>
      <c r="C152" s="208" t="s">
        <v>188</v>
      </c>
      <c r="D152" s="208" t="s">
        <v>130</v>
      </c>
      <c r="E152" s="209" t="s">
        <v>189</v>
      </c>
      <c r="F152" s="210" t="s">
        <v>190</v>
      </c>
      <c r="G152" s="211" t="s">
        <v>133</v>
      </c>
      <c r="H152" s="212">
        <v>55</v>
      </c>
      <c r="I152" s="213"/>
      <c r="J152" s="214">
        <f>ROUND(I152*H152,2)</f>
        <v>0</v>
      </c>
      <c r="K152" s="210" t="s">
        <v>134</v>
      </c>
      <c r="L152" s="39"/>
      <c r="M152" s="215" t="s">
        <v>1</v>
      </c>
      <c r="N152" s="216" t="s">
        <v>37</v>
      </c>
      <c r="O152" s="71"/>
      <c r="P152" s="217">
        <f>O152*H152</f>
        <v>0</v>
      </c>
      <c r="Q152" s="217">
        <v>1.49E-3</v>
      </c>
      <c r="R152" s="217">
        <f>Q152*H152</f>
        <v>8.1949999999999995E-2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135</v>
      </c>
      <c r="AT152" s="219" t="s">
        <v>130</v>
      </c>
      <c r="AU152" s="219" t="s">
        <v>82</v>
      </c>
      <c r="AY152" s="17" t="s">
        <v>128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80</v>
      </c>
      <c r="BK152" s="220">
        <f>ROUND(I152*H152,2)</f>
        <v>0</v>
      </c>
      <c r="BL152" s="17" t="s">
        <v>135</v>
      </c>
      <c r="BM152" s="219" t="s">
        <v>191</v>
      </c>
    </row>
    <row r="153" spans="1:65" s="2" customFormat="1" ht="19.5">
      <c r="A153" s="34"/>
      <c r="B153" s="35"/>
      <c r="C153" s="36"/>
      <c r="D153" s="221" t="s">
        <v>137</v>
      </c>
      <c r="E153" s="36"/>
      <c r="F153" s="222" t="s">
        <v>192</v>
      </c>
      <c r="G153" s="36"/>
      <c r="H153" s="36"/>
      <c r="I153" s="122"/>
      <c r="J153" s="36"/>
      <c r="K153" s="36"/>
      <c r="L153" s="39"/>
      <c r="M153" s="223"/>
      <c r="N153" s="224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137</v>
      </c>
      <c r="AU153" s="17" t="s">
        <v>82</v>
      </c>
    </row>
    <row r="154" spans="1:65" s="2" customFormat="1" ht="16.5" customHeight="1">
      <c r="A154" s="34"/>
      <c r="B154" s="35"/>
      <c r="C154" s="208" t="s">
        <v>193</v>
      </c>
      <c r="D154" s="208" t="s">
        <v>130</v>
      </c>
      <c r="E154" s="209" t="s">
        <v>194</v>
      </c>
      <c r="F154" s="210" t="s">
        <v>195</v>
      </c>
      <c r="G154" s="211" t="s">
        <v>133</v>
      </c>
      <c r="H154" s="212">
        <v>55</v>
      </c>
      <c r="I154" s="213"/>
      <c r="J154" s="214">
        <f>ROUND(I154*H154,2)</f>
        <v>0</v>
      </c>
      <c r="K154" s="210" t="s">
        <v>134</v>
      </c>
      <c r="L154" s="39"/>
      <c r="M154" s="215" t="s">
        <v>1</v>
      </c>
      <c r="N154" s="216" t="s">
        <v>37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135</v>
      </c>
      <c r="AT154" s="219" t="s">
        <v>130</v>
      </c>
      <c r="AU154" s="219" t="s">
        <v>82</v>
      </c>
      <c r="AY154" s="17" t="s">
        <v>128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80</v>
      </c>
      <c r="BK154" s="220">
        <f>ROUND(I154*H154,2)</f>
        <v>0</v>
      </c>
      <c r="BL154" s="17" t="s">
        <v>135</v>
      </c>
      <c r="BM154" s="219" t="s">
        <v>196</v>
      </c>
    </row>
    <row r="155" spans="1:65" s="2" customFormat="1" ht="29.25">
      <c r="A155" s="34"/>
      <c r="B155" s="35"/>
      <c r="C155" s="36"/>
      <c r="D155" s="221" t="s">
        <v>137</v>
      </c>
      <c r="E155" s="36"/>
      <c r="F155" s="222" t="s">
        <v>197</v>
      </c>
      <c r="G155" s="36"/>
      <c r="H155" s="36"/>
      <c r="I155" s="122"/>
      <c r="J155" s="36"/>
      <c r="K155" s="36"/>
      <c r="L155" s="39"/>
      <c r="M155" s="223"/>
      <c r="N155" s="224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137</v>
      </c>
      <c r="AU155" s="17" t="s">
        <v>82</v>
      </c>
    </row>
    <row r="156" spans="1:65" s="2" customFormat="1" ht="16.5" customHeight="1">
      <c r="A156" s="34"/>
      <c r="B156" s="35"/>
      <c r="C156" s="208" t="s">
        <v>198</v>
      </c>
      <c r="D156" s="208" t="s">
        <v>130</v>
      </c>
      <c r="E156" s="209" t="s">
        <v>199</v>
      </c>
      <c r="F156" s="210" t="s">
        <v>200</v>
      </c>
      <c r="G156" s="211" t="s">
        <v>146</v>
      </c>
      <c r="H156" s="212">
        <v>70</v>
      </c>
      <c r="I156" s="213"/>
      <c r="J156" s="214">
        <f>ROUND(I156*H156,2)</f>
        <v>0</v>
      </c>
      <c r="K156" s="210" t="s">
        <v>134</v>
      </c>
      <c r="L156" s="39"/>
      <c r="M156" s="215" t="s">
        <v>1</v>
      </c>
      <c r="N156" s="216" t="s">
        <v>37</v>
      </c>
      <c r="O156" s="71"/>
      <c r="P156" s="217">
        <f>O156*H156</f>
        <v>0</v>
      </c>
      <c r="Q156" s="217">
        <v>1.3600000000000001E-3</v>
      </c>
      <c r="R156" s="217">
        <f>Q156*H156</f>
        <v>9.5200000000000007E-2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135</v>
      </c>
      <c r="AT156" s="219" t="s">
        <v>130</v>
      </c>
      <c r="AU156" s="219" t="s">
        <v>82</v>
      </c>
      <c r="AY156" s="17" t="s">
        <v>128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80</v>
      </c>
      <c r="BK156" s="220">
        <f>ROUND(I156*H156,2)</f>
        <v>0</v>
      </c>
      <c r="BL156" s="17" t="s">
        <v>135</v>
      </c>
      <c r="BM156" s="219" t="s">
        <v>201</v>
      </c>
    </row>
    <row r="157" spans="1:65" s="2" customFormat="1" ht="19.5">
      <c r="A157" s="34"/>
      <c r="B157" s="35"/>
      <c r="C157" s="36"/>
      <c r="D157" s="221" t="s">
        <v>137</v>
      </c>
      <c r="E157" s="36"/>
      <c r="F157" s="222" t="s">
        <v>202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137</v>
      </c>
      <c r="AU157" s="17" t="s">
        <v>82</v>
      </c>
    </row>
    <row r="158" spans="1:65" s="2" customFormat="1" ht="21.75" customHeight="1">
      <c r="A158" s="34"/>
      <c r="B158" s="35"/>
      <c r="C158" s="208" t="s">
        <v>8</v>
      </c>
      <c r="D158" s="208" t="s">
        <v>130</v>
      </c>
      <c r="E158" s="209" t="s">
        <v>203</v>
      </c>
      <c r="F158" s="210" t="s">
        <v>204</v>
      </c>
      <c r="G158" s="211" t="s">
        <v>146</v>
      </c>
      <c r="H158" s="212">
        <v>70</v>
      </c>
      <c r="I158" s="213"/>
      <c r="J158" s="214">
        <f>ROUND(I158*H158,2)</f>
        <v>0</v>
      </c>
      <c r="K158" s="210" t="s">
        <v>134</v>
      </c>
      <c r="L158" s="39"/>
      <c r="M158" s="215" t="s">
        <v>1</v>
      </c>
      <c r="N158" s="216" t="s">
        <v>37</v>
      </c>
      <c r="O158" s="71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135</v>
      </c>
      <c r="AT158" s="219" t="s">
        <v>130</v>
      </c>
      <c r="AU158" s="219" t="s">
        <v>82</v>
      </c>
      <c r="AY158" s="17" t="s">
        <v>128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80</v>
      </c>
      <c r="BK158" s="220">
        <f>ROUND(I158*H158,2)</f>
        <v>0</v>
      </c>
      <c r="BL158" s="17" t="s">
        <v>135</v>
      </c>
      <c r="BM158" s="219" t="s">
        <v>205</v>
      </c>
    </row>
    <row r="159" spans="1:65" s="2" customFormat="1" ht="29.25">
      <c r="A159" s="34"/>
      <c r="B159" s="35"/>
      <c r="C159" s="36"/>
      <c r="D159" s="221" t="s">
        <v>137</v>
      </c>
      <c r="E159" s="36"/>
      <c r="F159" s="222" t="s">
        <v>206</v>
      </c>
      <c r="G159" s="36"/>
      <c r="H159" s="36"/>
      <c r="I159" s="122"/>
      <c r="J159" s="36"/>
      <c r="K159" s="36"/>
      <c r="L159" s="39"/>
      <c r="M159" s="223"/>
      <c r="N159" s="224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137</v>
      </c>
      <c r="AU159" s="17" t="s">
        <v>82</v>
      </c>
    </row>
    <row r="160" spans="1:65" s="2" customFormat="1" ht="33" customHeight="1">
      <c r="A160" s="34"/>
      <c r="B160" s="35"/>
      <c r="C160" s="208" t="s">
        <v>207</v>
      </c>
      <c r="D160" s="208" t="s">
        <v>130</v>
      </c>
      <c r="E160" s="209" t="s">
        <v>208</v>
      </c>
      <c r="F160" s="210" t="s">
        <v>209</v>
      </c>
      <c r="G160" s="211" t="s">
        <v>146</v>
      </c>
      <c r="H160" s="212">
        <v>14.999000000000001</v>
      </c>
      <c r="I160" s="213"/>
      <c r="J160" s="214">
        <f>ROUND(I160*H160,2)</f>
        <v>0</v>
      </c>
      <c r="K160" s="210" t="s">
        <v>134</v>
      </c>
      <c r="L160" s="39"/>
      <c r="M160" s="215" t="s">
        <v>1</v>
      </c>
      <c r="N160" s="216" t="s">
        <v>37</v>
      </c>
      <c r="O160" s="71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9" t="s">
        <v>135</v>
      </c>
      <c r="AT160" s="219" t="s">
        <v>130</v>
      </c>
      <c r="AU160" s="219" t="s">
        <v>82</v>
      </c>
      <c r="AY160" s="17" t="s">
        <v>128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7" t="s">
        <v>80</v>
      </c>
      <c r="BK160" s="220">
        <f>ROUND(I160*H160,2)</f>
        <v>0</v>
      </c>
      <c r="BL160" s="17" t="s">
        <v>135</v>
      </c>
      <c r="BM160" s="219" t="s">
        <v>210</v>
      </c>
    </row>
    <row r="161" spans="1:65" s="2" customFormat="1" ht="39">
      <c r="A161" s="34"/>
      <c r="B161" s="35"/>
      <c r="C161" s="36"/>
      <c r="D161" s="221" t="s">
        <v>137</v>
      </c>
      <c r="E161" s="36"/>
      <c r="F161" s="222" t="s">
        <v>211</v>
      </c>
      <c r="G161" s="36"/>
      <c r="H161" s="36"/>
      <c r="I161" s="122"/>
      <c r="J161" s="36"/>
      <c r="K161" s="36"/>
      <c r="L161" s="39"/>
      <c r="M161" s="223"/>
      <c r="N161" s="224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137</v>
      </c>
      <c r="AU161" s="17" t="s">
        <v>82</v>
      </c>
    </row>
    <row r="162" spans="1:65" s="2" customFormat="1" ht="33" customHeight="1">
      <c r="A162" s="34"/>
      <c r="B162" s="35"/>
      <c r="C162" s="208" t="s">
        <v>212</v>
      </c>
      <c r="D162" s="208" t="s">
        <v>130</v>
      </c>
      <c r="E162" s="209" t="s">
        <v>213</v>
      </c>
      <c r="F162" s="210" t="s">
        <v>214</v>
      </c>
      <c r="G162" s="211" t="s">
        <v>146</v>
      </c>
      <c r="H162" s="212">
        <v>14.999000000000001</v>
      </c>
      <c r="I162" s="213"/>
      <c r="J162" s="214">
        <f>ROUND(I162*H162,2)</f>
        <v>0</v>
      </c>
      <c r="K162" s="210" t="s">
        <v>134</v>
      </c>
      <c r="L162" s="39"/>
      <c r="M162" s="215" t="s">
        <v>1</v>
      </c>
      <c r="N162" s="216" t="s">
        <v>37</v>
      </c>
      <c r="O162" s="71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135</v>
      </c>
      <c r="AT162" s="219" t="s">
        <v>130</v>
      </c>
      <c r="AU162" s="219" t="s">
        <v>82</v>
      </c>
      <c r="AY162" s="17" t="s">
        <v>128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7" t="s">
        <v>80</v>
      </c>
      <c r="BK162" s="220">
        <f>ROUND(I162*H162,2)</f>
        <v>0</v>
      </c>
      <c r="BL162" s="17" t="s">
        <v>135</v>
      </c>
      <c r="BM162" s="219" t="s">
        <v>215</v>
      </c>
    </row>
    <row r="163" spans="1:65" s="2" customFormat="1" ht="39">
      <c r="A163" s="34"/>
      <c r="B163" s="35"/>
      <c r="C163" s="36"/>
      <c r="D163" s="221" t="s">
        <v>137</v>
      </c>
      <c r="E163" s="36"/>
      <c r="F163" s="222" t="s">
        <v>216</v>
      </c>
      <c r="G163" s="36"/>
      <c r="H163" s="36"/>
      <c r="I163" s="122"/>
      <c r="J163" s="36"/>
      <c r="K163" s="36"/>
      <c r="L163" s="39"/>
      <c r="M163" s="223"/>
      <c r="N163" s="224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137</v>
      </c>
      <c r="AU163" s="17" t="s">
        <v>82</v>
      </c>
    </row>
    <row r="164" spans="1:65" s="2" customFormat="1" ht="21.75" customHeight="1">
      <c r="A164" s="34"/>
      <c r="B164" s="35"/>
      <c r="C164" s="208" t="s">
        <v>217</v>
      </c>
      <c r="D164" s="208" t="s">
        <v>130</v>
      </c>
      <c r="E164" s="209" t="s">
        <v>218</v>
      </c>
      <c r="F164" s="210" t="s">
        <v>219</v>
      </c>
      <c r="G164" s="211" t="s">
        <v>146</v>
      </c>
      <c r="H164" s="212">
        <v>120.236</v>
      </c>
      <c r="I164" s="213"/>
      <c r="J164" s="214">
        <f>ROUND(I164*H164,2)</f>
        <v>0</v>
      </c>
      <c r="K164" s="210" t="s">
        <v>134</v>
      </c>
      <c r="L164" s="39"/>
      <c r="M164" s="215" t="s">
        <v>1</v>
      </c>
      <c r="N164" s="216" t="s">
        <v>37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135</v>
      </c>
      <c r="AT164" s="219" t="s">
        <v>130</v>
      </c>
      <c r="AU164" s="219" t="s">
        <v>82</v>
      </c>
      <c r="AY164" s="17" t="s">
        <v>128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80</v>
      </c>
      <c r="BK164" s="220">
        <f>ROUND(I164*H164,2)</f>
        <v>0</v>
      </c>
      <c r="BL164" s="17" t="s">
        <v>135</v>
      </c>
      <c r="BM164" s="219" t="s">
        <v>220</v>
      </c>
    </row>
    <row r="165" spans="1:65" s="2" customFormat="1" ht="39">
      <c r="A165" s="34"/>
      <c r="B165" s="35"/>
      <c r="C165" s="36"/>
      <c r="D165" s="221" t="s">
        <v>137</v>
      </c>
      <c r="E165" s="36"/>
      <c r="F165" s="222" t="s">
        <v>221</v>
      </c>
      <c r="G165" s="36"/>
      <c r="H165" s="36"/>
      <c r="I165" s="122"/>
      <c r="J165" s="36"/>
      <c r="K165" s="36"/>
      <c r="L165" s="39"/>
      <c r="M165" s="223"/>
      <c r="N165" s="224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137</v>
      </c>
      <c r="AU165" s="17" t="s">
        <v>82</v>
      </c>
    </row>
    <row r="166" spans="1:65" s="2" customFormat="1" ht="33" customHeight="1">
      <c r="A166" s="34"/>
      <c r="B166" s="35"/>
      <c r="C166" s="208" t="s">
        <v>222</v>
      </c>
      <c r="D166" s="208" t="s">
        <v>130</v>
      </c>
      <c r="E166" s="209" t="s">
        <v>223</v>
      </c>
      <c r="F166" s="210" t="s">
        <v>224</v>
      </c>
      <c r="G166" s="211" t="s">
        <v>146</v>
      </c>
      <c r="H166" s="212">
        <v>1202.3599999999999</v>
      </c>
      <c r="I166" s="213"/>
      <c r="J166" s="214">
        <f>ROUND(I166*H166,2)</f>
        <v>0</v>
      </c>
      <c r="K166" s="210" t="s">
        <v>134</v>
      </c>
      <c r="L166" s="39"/>
      <c r="M166" s="215" t="s">
        <v>1</v>
      </c>
      <c r="N166" s="216" t="s">
        <v>37</v>
      </c>
      <c r="O166" s="71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135</v>
      </c>
      <c r="AT166" s="219" t="s">
        <v>130</v>
      </c>
      <c r="AU166" s="219" t="s">
        <v>82</v>
      </c>
      <c r="AY166" s="17" t="s">
        <v>128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7" t="s">
        <v>80</v>
      </c>
      <c r="BK166" s="220">
        <f>ROUND(I166*H166,2)</f>
        <v>0</v>
      </c>
      <c r="BL166" s="17" t="s">
        <v>135</v>
      </c>
      <c r="BM166" s="219" t="s">
        <v>225</v>
      </c>
    </row>
    <row r="167" spans="1:65" s="2" customFormat="1" ht="48.75">
      <c r="A167" s="34"/>
      <c r="B167" s="35"/>
      <c r="C167" s="36"/>
      <c r="D167" s="221" t="s">
        <v>137</v>
      </c>
      <c r="E167" s="36"/>
      <c r="F167" s="222" t="s">
        <v>226</v>
      </c>
      <c r="G167" s="36"/>
      <c r="H167" s="36"/>
      <c r="I167" s="122"/>
      <c r="J167" s="36"/>
      <c r="K167" s="36"/>
      <c r="L167" s="39"/>
      <c r="M167" s="223"/>
      <c r="N167" s="224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137</v>
      </c>
      <c r="AU167" s="17" t="s">
        <v>82</v>
      </c>
    </row>
    <row r="168" spans="1:65" s="13" customFormat="1" ht="11.25">
      <c r="B168" s="225"/>
      <c r="C168" s="226"/>
      <c r="D168" s="221" t="s">
        <v>227</v>
      </c>
      <c r="E168" s="226"/>
      <c r="F168" s="227" t="s">
        <v>228</v>
      </c>
      <c r="G168" s="226"/>
      <c r="H168" s="228">
        <v>1202.3599999999999</v>
      </c>
      <c r="I168" s="229"/>
      <c r="J168" s="226"/>
      <c r="K168" s="226"/>
      <c r="L168" s="230"/>
      <c r="M168" s="231"/>
      <c r="N168" s="232"/>
      <c r="O168" s="232"/>
      <c r="P168" s="232"/>
      <c r="Q168" s="232"/>
      <c r="R168" s="232"/>
      <c r="S168" s="232"/>
      <c r="T168" s="233"/>
      <c r="AT168" s="234" t="s">
        <v>227</v>
      </c>
      <c r="AU168" s="234" t="s">
        <v>82</v>
      </c>
      <c r="AV168" s="13" t="s">
        <v>82</v>
      </c>
      <c r="AW168" s="13" t="s">
        <v>4</v>
      </c>
      <c r="AX168" s="13" t="s">
        <v>80</v>
      </c>
      <c r="AY168" s="234" t="s">
        <v>128</v>
      </c>
    </row>
    <row r="169" spans="1:65" s="2" customFormat="1" ht="21.75" customHeight="1">
      <c r="A169" s="34"/>
      <c r="B169" s="35"/>
      <c r="C169" s="208" t="s">
        <v>229</v>
      </c>
      <c r="D169" s="208" t="s">
        <v>130</v>
      </c>
      <c r="E169" s="209" t="s">
        <v>230</v>
      </c>
      <c r="F169" s="210" t="s">
        <v>231</v>
      </c>
      <c r="G169" s="211" t="s">
        <v>232</v>
      </c>
      <c r="H169" s="212">
        <v>204.40100000000001</v>
      </c>
      <c r="I169" s="213"/>
      <c r="J169" s="214">
        <f>ROUND(I169*H169,2)</f>
        <v>0</v>
      </c>
      <c r="K169" s="210" t="s">
        <v>134</v>
      </c>
      <c r="L169" s="39"/>
      <c r="M169" s="215" t="s">
        <v>1</v>
      </c>
      <c r="N169" s="216" t="s">
        <v>37</v>
      </c>
      <c r="O169" s="71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135</v>
      </c>
      <c r="AT169" s="219" t="s">
        <v>130</v>
      </c>
      <c r="AU169" s="219" t="s">
        <v>82</v>
      </c>
      <c r="AY169" s="17" t="s">
        <v>128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80</v>
      </c>
      <c r="BK169" s="220">
        <f>ROUND(I169*H169,2)</f>
        <v>0</v>
      </c>
      <c r="BL169" s="17" t="s">
        <v>135</v>
      </c>
      <c r="BM169" s="219" t="s">
        <v>233</v>
      </c>
    </row>
    <row r="170" spans="1:65" s="2" customFormat="1" ht="29.25">
      <c r="A170" s="34"/>
      <c r="B170" s="35"/>
      <c r="C170" s="36"/>
      <c r="D170" s="221" t="s">
        <v>137</v>
      </c>
      <c r="E170" s="36"/>
      <c r="F170" s="222" t="s">
        <v>234</v>
      </c>
      <c r="G170" s="36"/>
      <c r="H170" s="36"/>
      <c r="I170" s="122"/>
      <c r="J170" s="36"/>
      <c r="K170" s="36"/>
      <c r="L170" s="39"/>
      <c r="M170" s="223"/>
      <c r="N170" s="224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137</v>
      </c>
      <c r="AU170" s="17" t="s">
        <v>82</v>
      </c>
    </row>
    <row r="171" spans="1:65" s="2" customFormat="1" ht="21.75" customHeight="1">
      <c r="A171" s="34"/>
      <c r="B171" s="35"/>
      <c r="C171" s="208" t="s">
        <v>7</v>
      </c>
      <c r="D171" s="208" t="s">
        <v>130</v>
      </c>
      <c r="E171" s="209" t="s">
        <v>235</v>
      </c>
      <c r="F171" s="210" t="s">
        <v>236</v>
      </c>
      <c r="G171" s="211" t="s">
        <v>146</v>
      </c>
      <c r="H171" s="212">
        <v>330.39299999999997</v>
      </c>
      <c r="I171" s="213"/>
      <c r="J171" s="214">
        <f>ROUND(I171*H171,2)</f>
        <v>0</v>
      </c>
      <c r="K171" s="210" t="s">
        <v>134</v>
      </c>
      <c r="L171" s="39"/>
      <c r="M171" s="215" t="s">
        <v>1</v>
      </c>
      <c r="N171" s="216" t="s">
        <v>37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135</v>
      </c>
      <c r="AT171" s="219" t="s">
        <v>130</v>
      </c>
      <c r="AU171" s="219" t="s">
        <v>82</v>
      </c>
      <c r="AY171" s="17" t="s">
        <v>128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80</v>
      </c>
      <c r="BK171" s="220">
        <f>ROUND(I171*H171,2)</f>
        <v>0</v>
      </c>
      <c r="BL171" s="17" t="s">
        <v>135</v>
      </c>
      <c r="BM171" s="219" t="s">
        <v>237</v>
      </c>
    </row>
    <row r="172" spans="1:65" s="2" customFormat="1" ht="29.25">
      <c r="A172" s="34"/>
      <c r="B172" s="35"/>
      <c r="C172" s="36"/>
      <c r="D172" s="221" t="s">
        <v>137</v>
      </c>
      <c r="E172" s="36"/>
      <c r="F172" s="222" t="s">
        <v>238</v>
      </c>
      <c r="G172" s="36"/>
      <c r="H172" s="36"/>
      <c r="I172" s="122"/>
      <c r="J172" s="36"/>
      <c r="K172" s="36"/>
      <c r="L172" s="39"/>
      <c r="M172" s="223"/>
      <c r="N172" s="22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137</v>
      </c>
      <c r="AU172" s="17" t="s">
        <v>82</v>
      </c>
    </row>
    <row r="173" spans="1:65" s="2" customFormat="1" ht="21.75" customHeight="1">
      <c r="A173" s="34"/>
      <c r="B173" s="35"/>
      <c r="C173" s="208" t="s">
        <v>239</v>
      </c>
      <c r="D173" s="208" t="s">
        <v>130</v>
      </c>
      <c r="E173" s="209" t="s">
        <v>240</v>
      </c>
      <c r="F173" s="210" t="s">
        <v>241</v>
      </c>
      <c r="G173" s="211" t="s">
        <v>146</v>
      </c>
      <c r="H173" s="212">
        <v>73.013000000000005</v>
      </c>
      <c r="I173" s="213"/>
      <c r="J173" s="214">
        <f>ROUND(I173*H173,2)</f>
        <v>0</v>
      </c>
      <c r="K173" s="210" t="s">
        <v>134</v>
      </c>
      <c r="L173" s="39"/>
      <c r="M173" s="215" t="s">
        <v>1</v>
      </c>
      <c r="N173" s="216" t="s">
        <v>37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135</v>
      </c>
      <c r="AT173" s="219" t="s">
        <v>130</v>
      </c>
      <c r="AU173" s="219" t="s">
        <v>82</v>
      </c>
      <c r="AY173" s="17" t="s">
        <v>128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80</v>
      </c>
      <c r="BK173" s="220">
        <f>ROUND(I173*H173,2)</f>
        <v>0</v>
      </c>
      <c r="BL173" s="17" t="s">
        <v>135</v>
      </c>
      <c r="BM173" s="219" t="s">
        <v>242</v>
      </c>
    </row>
    <row r="174" spans="1:65" s="2" customFormat="1" ht="39">
      <c r="A174" s="34"/>
      <c r="B174" s="35"/>
      <c r="C174" s="36"/>
      <c r="D174" s="221" t="s">
        <v>137</v>
      </c>
      <c r="E174" s="36"/>
      <c r="F174" s="222" t="s">
        <v>243</v>
      </c>
      <c r="G174" s="36"/>
      <c r="H174" s="36"/>
      <c r="I174" s="122"/>
      <c r="J174" s="36"/>
      <c r="K174" s="36"/>
      <c r="L174" s="39"/>
      <c r="M174" s="223"/>
      <c r="N174" s="224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137</v>
      </c>
      <c r="AU174" s="17" t="s">
        <v>82</v>
      </c>
    </row>
    <row r="175" spans="1:65" s="2" customFormat="1" ht="16.5" customHeight="1">
      <c r="A175" s="34"/>
      <c r="B175" s="35"/>
      <c r="C175" s="235" t="s">
        <v>244</v>
      </c>
      <c r="D175" s="235" t="s">
        <v>245</v>
      </c>
      <c r="E175" s="236" t="s">
        <v>246</v>
      </c>
      <c r="F175" s="237" t="s">
        <v>247</v>
      </c>
      <c r="G175" s="238" t="s">
        <v>232</v>
      </c>
      <c r="H175" s="239">
        <v>146.02600000000001</v>
      </c>
      <c r="I175" s="240"/>
      <c r="J175" s="241">
        <f>ROUND(I175*H175,2)</f>
        <v>0</v>
      </c>
      <c r="K175" s="237" t="s">
        <v>134</v>
      </c>
      <c r="L175" s="242"/>
      <c r="M175" s="243" t="s">
        <v>1</v>
      </c>
      <c r="N175" s="244" t="s">
        <v>37</v>
      </c>
      <c r="O175" s="71"/>
      <c r="P175" s="217">
        <f>O175*H175</f>
        <v>0</v>
      </c>
      <c r="Q175" s="217">
        <v>1</v>
      </c>
      <c r="R175" s="217">
        <f>Q175*H175</f>
        <v>146.02600000000001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168</v>
      </c>
      <c r="AT175" s="219" t="s">
        <v>245</v>
      </c>
      <c r="AU175" s="219" t="s">
        <v>82</v>
      </c>
      <c r="AY175" s="17" t="s">
        <v>128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80</v>
      </c>
      <c r="BK175" s="220">
        <f>ROUND(I175*H175,2)</f>
        <v>0</v>
      </c>
      <c r="BL175" s="17" t="s">
        <v>135</v>
      </c>
      <c r="BM175" s="219" t="s">
        <v>248</v>
      </c>
    </row>
    <row r="176" spans="1:65" s="2" customFormat="1" ht="11.25">
      <c r="A176" s="34"/>
      <c r="B176" s="35"/>
      <c r="C176" s="36"/>
      <c r="D176" s="221" t="s">
        <v>137</v>
      </c>
      <c r="E176" s="36"/>
      <c r="F176" s="222" t="s">
        <v>247</v>
      </c>
      <c r="G176" s="36"/>
      <c r="H176" s="36"/>
      <c r="I176" s="122"/>
      <c r="J176" s="36"/>
      <c r="K176" s="36"/>
      <c r="L176" s="39"/>
      <c r="M176" s="223"/>
      <c r="N176" s="22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137</v>
      </c>
      <c r="AU176" s="17" t="s">
        <v>82</v>
      </c>
    </row>
    <row r="177" spans="1:65" s="13" customFormat="1" ht="11.25">
      <c r="B177" s="225"/>
      <c r="C177" s="226"/>
      <c r="D177" s="221" t="s">
        <v>227</v>
      </c>
      <c r="E177" s="226"/>
      <c r="F177" s="227" t="s">
        <v>249</v>
      </c>
      <c r="G177" s="226"/>
      <c r="H177" s="228">
        <v>146.02600000000001</v>
      </c>
      <c r="I177" s="229"/>
      <c r="J177" s="226"/>
      <c r="K177" s="226"/>
      <c r="L177" s="230"/>
      <c r="M177" s="231"/>
      <c r="N177" s="232"/>
      <c r="O177" s="232"/>
      <c r="P177" s="232"/>
      <c r="Q177" s="232"/>
      <c r="R177" s="232"/>
      <c r="S177" s="232"/>
      <c r="T177" s="233"/>
      <c r="AT177" s="234" t="s">
        <v>227</v>
      </c>
      <c r="AU177" s="234" t="s">
        <v>82</v>
      </c>
      <c r="AV177" s="13" t="s">
        <v>82</v>
      </c>
      <c r="AW177" s="13" t="s">
        <v>4</v>
      </c>
      <c r="AX177" s="13" t="s">
        <v>80</v>
      </c>
      <c r="AY177" s="234" t="s">
        <v>128</v>
      </c>
    </row>
    <row r="178" spans="1:65" s="12" customFormat="1" ht="22.9" customHeight="1">
      <c r="B178" s="192"/>
      <c r="C178" s="193"/>
      <c r="D178" s="194" t="s">
        <v>71</v>
      </c>
      <c r="E178" s="206" t="s">
        <v>135</v>
      </c>
      <c r="F178" s="206" t="s">
        <v>250</v>
      </c>
      <c r="G178" s="193"/>
      <c r="H178" s="193"/>
      <c r="I178" s="196"/>
      <c r="J178" s="207">
        <f>BK178</f>
        <v>0</v>
      </c>
      <c r="K178" s="193"/>
      <c r="L178" s="198"/>
      <c r="M178" s="199"/>
      <c r="N178" s="200"/>
      <c r="O178" s="200"/>
      <c r="P178" s="201">
        <f>SUM(P179:P186)</f>
        <v>0</v>
      </c>
      <c r="Q178" s="200"/>
      <c r="R178" s="201">
        <f>SUM(R179:R186)</f>
        <v>0.29800000000000004</v>
      </c>
      <c r="S178" s="200"/>
      <c r="T178" s="202">
        <f>SUM(T179:T186)</f>
        <v>0</v>
      </c>
      <c r="AR178" s="203" t="s">
        <v>80</v>
      </c>
      <c r="AT178" s="204" t="s">
        <v>71</v>
      </c>
      <c r="AU178" s="204" t="s">
        <v>80</v>
      </c>
      <c r="AY178" s="203" t="s">
        <v>128</v>
      </c>
      <c r="BK178" s="205">
        <f>SUM(BK179:BK186)</f>
        <v>0</v>
      </c>
    </row>
    <row r="179" spans="1:65" s="2" customFormat="1" ht="16.5" customHeight="1">
      <c r="A179" s="34"/>
      <c r="B179" s="35"/>
      <c r="C179" s="208" t="s">
        <v>251</v>
      </c>
      <c r="D179" s="208" t="s">
        <v>130</v>
      </c>
      <c r="E179" s="209" t="s">
        <v>252</v>
      </c>
      <c r="F179" s="210" t="s">
        <v>253</v>
      </c>
      <c r="G179" s="211" t="s">
        <v>146</v>
      </c>
      <c r="H179" s="212">
        <v>16.225000000000001</v>
      </c>
      <c r="I179" s="213"/>
      <c r="J179" s="214">
        <f>ROUND(I179*H179,2)</f>
        <v>0</v>
      </c>
      <c r="K179" s="210" t="s">
        <v>134</v>
      </c>
      <c r="L179" s="39"/>
      <c r="M179" s="215" t="s">
        <v>1</v>
      </c>
      <c r="N179" s="216" t="s">
        <v>37</v>
      </c>
      <c r="O179" s="71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135</v>
      </c>
      <c r="AT179" s="219" t="s">
        <v>130</v>
      </c>
      <c r="AU179" s="219" t="s">
        <v>82</v>
      </c>
      <c r="AY179" s="17" t="s">
        <v>128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7" t="s">
        <v>80</v>
      </c>
      <c r="BK179" s="220">
        <f>ROUND(I179*H179,2)</f>
        <v>0</v>
      </c>
      <c r="BL179" s="17" t="s">
        <v>135</v>
      </c>
      <c r="BM179" s="219" t="s">
        <v>254</v>
      </c>
    </row>
    <row r="180" spans="1:65" s="2" customFormat="1" ht="19.5">
      <c r="A180" s="34"/>
      <c r="B180" s="35"/>
      <c r="C180" s="36"/>
      <c r="D180" s="221" t="s">
        <v>137</v>
      </c>
      <c r="E180" s="36"/>
      <c r="F180" s="222" t="s">
        <v>255</v>
      </c>
      <c r="G180" s="36"/>
      <c r="H180" s="36"/>
      <c r="I180" s="122"/>
      <c r="J180" s="36"/>
      <c r="K180" s="36"/>
      <c r="L180" s="39"/>
      <c r="M180" s="223"/>
      <c r="N180" s="22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137</v>
      </c>
      <c r="AU180" s="17" t="s">
        <v>82</v>
      </c>
    </row>
    <row r="181" spans="1:65" s="2" customFormat="1" ht="16.5" customHeight="1">
      <c r="A181" s="34"/>
      <c r="B181" s="35"/>
      <c r="C181" s="208" t="s">
        <v>256</v>
      </c>
      <c r="D181" s="208" t="s">
        <v>130</v>
      </c>
      <c r="E181" s="209" t="s">
        <v>257</v>
      </c>
      <c r="F181" s="210" t="s">
        <v>258</v>
      </c>
      <c r="G181" s="211" t="s">
        <v>259</v>
      </c>
      <c r="H181" s="212">
        <v>5</v>
      </c>
      <c r="I181" s="213"/>
      <c r="J181" s="214">
        <f>ROUND(I181*H181,2)</f>
        <v>0</v>
      </c>
      <c r="K181" s="210" t="s">
        <v>134</v>
      </c>
      <c r="L181" s="39"/>
      <c r="M181" s="215" t="s">
        <v>1</v>
      </c>
      <c r="N181" s="216" t="s">
        <v>37</v>
      </c>
      <c r="O181" s="71"/>
      <c r="P181" s="217">
        <f>O181*H181</f>
        <v>0</v>
      </c>
      <c r="Q181" s="217">
        <v>6.6E-3</v>
      </c>
      <c r="R181" s="217">
        <f>Q181*H181</f>
        <v>3.3000000000000002E-2</v>
      </c>
      <c r="S181" s="217">
        <v>0</v>
      </c>
      <c r="T181" s="21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135</v>
      </c>
      <c r="AT181" s="219" t="s">
        <v>130</v>
      </c>
      <c r="AU181" s="219" t="s">
        <v>82</v>
      </c>
      <c r="AY181" s="17" t="s">
        <v>128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7" t="s">
        <v>80</v>
      </c>
      <c r="BK181" s="220">
        <f>ROUND(I181*H181,2)</f>
        <v>0</v>
      </c>
      <c r="BL181" s="17" t="s">
        <v>135</v>
      </c>
      <c r="BM181" s="219" t="s">
        <v>260</v>
      </c>
    </row>
    <row r="182" spans="1:65" s="2" customFormat="1" ht="19.5">
      <c r="A182" s="34"/>
      <c r="B182" s="35"/>
      <c r="C182" s="36"/>
      <c r="D182" s="221" t="s">
        <v>137</v>
      </c>
      <c r="E182" s="36"/>
      <c r="F182" s="222" t="s">
        <v>261</v>
      </c>
      <c r="G182" s="36"/>
      <c r="H182" s="36"/>
      <c r="I182" s="122"/>
      <c r="J182" s="36"/>
      <c r="K182" s="36"/>
      <c r="L182" s="39"/>
      <c r="M182" s="223"/>
      <c r="N182" s="224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137</v>
      </c>
      <c r="AU182" s="17" t="s">
        <v>82</v>
      </c>
    </row>
    <row r="183" spans="1:65" s="2" customFormat="1" ht="21.75" customHeight="1">
      <c r="A183" s="34"/>
      <c r="B183" s="35"/>
      <c r="C183" s="235" t="s">
        <v>262</v>
      </c>
      <c r="D183" s="235" t="s">
        <v>245</v>
      </c>
      <c r="E183" s="236" t="s">
        <v>263</v>
      </c>
      <c r="F183" s="237" t="s">
        <v>264</v>
      </c>
      <c r="G183" s="238" t="s">
        <v>259</v>
      </c>
      <c r="H183" s="239">
        <v>5</v>
      </c>
      <c r="I183" s="240"/>
      <c r="J183" s="241">
        <f>ROUND(I183*H183,2)</f>
        <v>0</v>
      </c>
      <c r="K183" s="237" t="s">
        <v>134</v>
      </c>
      <c r="L183" s="242"/>
      <c r="M183" s="243" t="s">
        <v>1</v>
      </c>
      <c r="N183" s="244" t="s">
        <v>37</v>
      </c>
      <c r="O183" s="71"/>
      <c r="P183" s="217">
        <f>O183*H183</f>
        <v>0</v>
      </c>
      <c r="Q183" s="217">
        <v>5.2999999999999999E-2</v>
      </c>
      <c r="R183" s="217">
        <f>Q183*H183</f>
        <v>0.26500000000000001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168</v>
      </c>
      <c r="AT183" s="219" t="s">
        <v>245</v>
      </c>
      <c r="AU183" s="219" t="s">
        <v>82</v>
      </c>
      <c r="AY183" s="17" t="s">
        <v>128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7" t="s">
        <v>80</v>
      </c>
      <c r="BK183" s="220">
        <f>ROUND(I183*H183,2)</f>
        <v>0</v>
      </c>
      <c r="BL183" s="17" t="s">
        <v>135</v>
      </c>
      <c r="BM183" s="219" t="s">
        <v>265</v>
      </c>
    </row>
    <row r="184" spans="1:65" s="2" customFormat="1" ht="11.25">
      <c r="A184" s="34"/>
      <c r="B184" s="35"/>
      <c r="C184" s="36"/>
      <c r="D184" s="221" t="s">
        <v>137</v>
      </c>
      <c r="E184" s="36"/>
      <c r="F184" s="222" t="s">
        <v>264</v>
      </c>
      <c r="G184" s="36"/>
      <c r="H184" s="36"/>
      <c r="I184" s="122"/>
      <c r="J184" s="36"/>
      <c r="K184" s="36"/>
      <c r="L184" s="39"/>
      <c r="M184" s="223"/>
      <c r="N184" s="22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137</v>
      </c>
      <c r="AU184" s="17" t="s">
        <v>82</v>
      </c>
    </row>
    <row r="185" spans="1:65" s="2" customFormat="1" ht="21.75" customHeight="1">
      <c r="A185" s="34"/>
      <c r="B185" s="35"/>
      <c r="C185" s="208" t="s">
        <v>266</v>
      </c>
      <c r="D185" s="208" t="s">
        <v>130</v>
      </c>
      <c r="E185" s="209" t="s">
        <v>267</v>
      </c>
      <c r="F185" s="210" t="s">
        <v>268</v>
      </c>
      <c r="G185" s="211" t="s">
        <v>146</v>
      </c>
      <c r="H185" s="212">
        <v>1.82</v>
      </c>
      <c r="I185" s="213"/>
      <c r="J185" s="214">
        <f>ROUND(I185*H185,2)</f>
        <v>0</v>
      </c>
      <c r="K185" s="210" t="s">
        <v>134</v>
      </c>
      <c r="L185" s="39"/>
      <c r="M185" s="215" t="s">
        <v>1</v>
      </c>
      <c r="N185" s="216" t="s">
        <v>37</v>
      </c>
      <c r="O185" s="71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135</v>
      </c>
      <c r="AT185" s="219" t="s">
        <v>130</v>
      </c>
      <c r="AU185" s="219" t="s">
        <v>82</v>
      </c>
      <c r="AY185" s="17" t="s">
        <v>128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80</v>
      </c>
      <c r="BK185" s="220">
        <f>ROUND(I185*H185,2)</f>
        <v>0</v>
      </c>
      <c r="BL185" s="17" t="s">
        <v>135</v>
      </c>
      <c r="BM185" s="219" t="s">
        <v>269</v>
      </c>
    </row>
    <row r="186" spans="1:65" s="2" customFormat="1" ht="29.25">
      <c r="A186" s="34"/>
      <c r="B186" s="35"/>
      <c r="C186" s="36"/>
      <c r="D186" s="221" t="s">
        <v>137</v>
      </c>
      <c r="E186" s="36"/>
      <c r="F186" s="222" t="s">
        <v>270</v>
      </c>
      <c r="G186" s="36"/>
      <c r="H186" s="36"/>
      <c r="I186" s="122"/>
      <c r="J186" s="36"/>
      <c r="K186" s="36"/>
      <c r="L186" s="39"/>
      <c r="M186" s="223"/>
      <c r="N186" s="224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137</v>
      </c>
      <c r="AU186" s="17" t="s">
        <v>82</v>
      </c>
    </row>
    <row r="187" spans="1:65" s="12" customFormat="1" ht="22.9" customHeight="1">
      <c r="B187" s="192"/>
      <c r="C187" s="193"/>
      <c r="D187" s="194" t="s">
        <v>71</v>
      </c>
      <c r="E187" s="206" t="s">
        <v>153</v>
      </c>
      <c r="F187" s="206" t="s">
        <v>271</v>
      </c>
      <c r="G187" s="193"/>
      <c r="H187" s="193"/>
      <c r="I187" s="196"/>
      <c r="J187" s="207">
        <f>BK187</f>
        <v>0</v>
      </c>
      <c r="K187" s="193"/>
      <c r="L187" s="198"/>
      <c r="M187" s="199"/>
      <c r="N187" s="200"/>
      <c r="O187" s="200"/>
      <c r="P187" s="201">
        <f>SUM(P188:P203)</f>
        <v>0</v>
      </c>
      <c r="Q187" s="200"/>
      <c r="R187" s="201">
        <f>SUM(R188:R203)</f>
        <v>139.38400000000001</v>
      </c>
      <c r="S187" s="200"/>
      <c r="T187" s="202">
        <f>SUM(T188:T203)</f>
        <v>0</v>
      </c>
      <c r="AR187" s="203" t="s">
        <v>80</v>
      </c>
      <c r="AT187" s="204" t="s">
        <v>71</v>
      </c>
      <c r="AU187" s="204" t="s">
        <v>80</v>
      </c>
      <c r="AY187" s="203" t="s">
        <v>128</v>
      </c>
      <c r="BK187" s="205">
        <f>SUM(BK188:BK203)</f>
        <v>0</v>
      </c>
    </row>
    <row r="188" spans="1:65" s="2" customFormat="1" ht="21.75" customHeight="1">
      <c r="A188" s="34"/>
      <c r="B188" s="35"/>
      <c r="C188" s="208" t="s">
        <v>272</v>
      </c>
      <c r="D188" s="208" t="s">
        <v>130</v>
      </c>
      <c r="E188" s="209" t="s">
        <v>273</v>
      </c>
      <c r="F188" s="210" t="s">
        <v>274</v>
      </c>
      <c r="G188" s="211" t="s">
        <v>133</v>
      </c>
      <c r="H188" s="212">
        <v>19.2</v>
      </c>
      <c r="I188" s="213"/>
      <c r="J188" s="214">
        <f>ROUND(I188*H188,2)</f>
        <v>0</v>
      </c>
      <c r="K188" s="210" t="s">
        <v>134</v>
      </c>
      <c r="L188" s="39"/>
      <c r="M188" s="215" t="s">
        <v>1</v>
      </c>
      <c r="N188" s="216" t="s">
        <v>37</v>
      </c>
      <c r="O188" s="71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135</v>
      </c>
      <c r="AT188" s="219" t="s">
        <v>130</v>
      </c>
      <c r="AU188" s="219" t="s">
        <v>82</v>
      </c>
      <c r="AY188" s="17" t="s">
        <v>128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80</v>
      </c>
      <c r="BK188" s="220">
        <f>ROUND(I188*H188,2)</f>
        <v>0</v>
      </c>
      <c r="BL188" s="17" t="s">
        <v>135</v>
      </c>
      <c r="BM188" s="219" t="s">
        <v>275</v>
      </c>
    </row>
    <row r="189" spans="1:65" s="2" customFormat="1" ht="19.5">
      <c r="A189" s="34"/>
      <c r="B189" s="35"/>
      <c r="C189" s="36"/>
      <c r="D189" s="221" t="s">
        <v>137</v>
      </c>
      <c r="E189" s="36"/>
      <c r="F189" s="222" t="s">
        <v>276</v>
      </c>
      <c r="G189" s="36"/>
      <c r="H189" s="36"/>
      <c r="I189" s="122"/>
      <c r="J189" s="36"/>
      <c r="K189" s="36"/>
      <c r="L189" s="39"/>
      <c r="M189" s="223"/>
      <c r="N189" s="224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137</v>
      </c>
      <c r="AU189" s="17" t="s">
        <v>82</v>
      </c>
    </row>
    <row r="190" spans="1:65" s="2" customFormat="1" ht="21.75" customHeight="1">
      <c r="A190" s="34"/>
      <c r="B190" s="35"/>
      <c r="C190" s="208" t="s">
        <v>277</v>
      </c>
      <c r="D190" s="208" t="s">
        <v>130</v>
      </c>
      <c r="E190" s="209" t="s">
        <v>278</v>
      </c>
      <c r="F190" s="210" t="s">
        <v>279</v>
      </c>
      <c r="G190" s="211" t="s">
        <v>133</v>
      </c>
      <c r="H190" s="212">
        <v>304</v>
      </c>
      <c r="I190" s="213"/>
      <c r="J190" s="214">
        <f>ROUND(I190*H190,2)</f>
        <v>0</v>
      </c>
      <c r="K190" s="210" t="s">
        <v>134</v>
      </c>
      <c r="L190" s="39"/>
      <c r="M190" s="215" t="s">
        <v>1</v>
      </c>
      <c r="N190" s="216" t="s">
        <v>37</v>
      </c>
      <c r="O190" s="71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135</v>
      </c>
      <c r="AT190" s="219" t="s">
        <v>130</v>
      </c>
      <c r="AU190" s="219" t="s">
        <v>82</v>
      </c>
      <c r="AY190" s="17" t="s">
        <v>128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80</v>
      </c>
      <c r="BK190" s="220">
        <f>ROUND(I190*H190,2)</f>
        <v>0</v>
      </c>
      <c r="BL190" s="17" t="s">
        <v>135</v>
      </c>
      <c r="BM190" s="219" t="s">
        <v>280</v>
      </c>
    </row>
    <row r="191" spans="1:65" s="2" customFormat="1" ht="19.5">
      <c r="A191" s="34"/>
      <c r="B191" s="35"/>
      <c r="C191" s="36"/>
      <c r="D191" s="221" t="s">
        <v>137</v>
      </c>
      <c r="E191" s="36"/>
      <c r="F191" s="222" t="s">
        <v>281</v>
      </c>
      <c r="G191" s="36"/>
      <c r="H191" s="36"/>
      <c r="I191" s="122"/>
      <c r="J191" s="36"/>
      <c r="K191" s="36"/>
      <c r="L191" s="39"/>
      <c r="M191" s="223"/>
      <c r="N191" s="22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137</v>
      </c>
      <c r="AU191" s="17" t="s">
        <v>82</v>
      </c>
    </row>
    <row r="192" spans="1:65" s="2" customFormat="1" ht="16.5" customHeight="1">
      <c r="A192" s="34"/>
      <c r="B192" s="35"/>
      <c r="C192" s="208" t="s">
        <v>282</v>
      </c>
      <c r="D192" s="208" t="s">
        <v>130</v>
      </c>
      <c r="E192" s="209" t="s">
        <v>283</v>
      </c>
      <c r="F192" s="210" t="s">
        <v>284</v>
      </c>
      <c r="G192" s="211" t="s">
        <v>133</v>
      </c>
      <c r="H192" s="212">
        <v>14.4</v>
      </c>
      <c r="I192" s="213"/>
      <c r="J192" s="214">
        <f>ROUND(I192*H192,2)</f>
        <v>0</v>
      </c>
      <c r="K192" s="210" t="s">
        <v>134</v>
      </c>
      <c r="L192" s="39"/>
      <c r="M192" s="215" t="s">
        <v>1</v>
      </c>
      <c r="N192" s="216" t="s">
        <v>37</v>
      </c>
      <c r="O192" s="71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135</v>
      </c>
      <c r="AT192" s="219" t="s">
        <v>130</v>
      </c>
      <c r="AU192" s="219" t="s">
        <v>82</v>
      </c>
      <c r="AY192" s="17" t="s">
        <v>128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80</v>
      </c>
      <c r="BK192" s="220">
        <f>ROUND(I192*H192,2)</f>
        <v>0</v>
      </c>
      <c r="BL192" s="17" t="s">
        <v>135</v>
      </c>
      <c r="BM192" s="219" t="s">
        <v>285</v>
      </c>
    </row>
    <row r="193" spans="1:65" s="2" customFormat="1" ht="19.5">
      <c r="A193" s="34"/>
      <c r="B193" s="35"/>
      <c r="C193" s="36"/>
      <c r="D193" s="221" t="s">
        <v>137</v>
      </c>
      <c r="E193" s="36"/>
      <c r="F193" s="222" t="s">
        <v>286</v>
      </c>
      <c r="G193" s="36"/>
      <c r="H193" s="36"/>
      <c r="I193" s="122"/>
      <c r="J193" s="36"/>
      <c r="K193" s="36"/>
      <c r="L193" s="39"/>
      <c r="M193" s="223"/>
      <c r="N193" s="224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137</v>
      </c>
      <c r="AU193" s="17" t="s">
        <v>82</v>
      </c>
    </row>
    <row r="194" spans="1:65" s="2" customFormat="1" ht="16.5" customHeight="1">
      <c r="A194" s="34"/>
      <c r="B194" s="35"/>
      <c r="C194" s="208" t="s">
        <v>287</v>
      </c>
      <c r="D194" s="208" t="s">
        <v>130</v>
      </c>
      <c r="E194" s="209" t="s">
        <v>288</v>
      </c>
      <c r="F194" s="210" t="s">
        <v>289</v>
      </c>
      <c r="G194" s="211" t="s">
        <v>133</v>
      </c>
      <c r="H194" s="212">
        <v>304</v>
      </c>
      <c r="I194" s="213"/>
      <c r="J194" s="214">
        <f>ROUND(I194*H194,2)</f>
        <v>0</v>
      </c>
      <c r="K194" s="210" t="s">
        <v>134</v>
      </c>
      <c r="L194" s="39"/>
      <c r="M194" s="215" t="s">
        <v>1</v>
      </c>
      <c r="N194" s="216" t="s">
        <v>37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135</v>
      </c>
      <c r="AT194" s="219" t="s">
        <v>130</v>
      </c>
      <c r="AU194" s="219" t="s">
        <v>82</v>
      </c>
      <c r="AY194" s="17" t="s">
        <v>128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80</v>
      </c>
      <c r="BK194" s="220">
        <f>ROUND(I194*H194,2)</f>
        <v>0</v>
      </c>
      <c r="BL194" s="17" t="s">
        <v>135</v>
      </c>
      <c r="BM194" s="219" t="s">
        <v>290</v>
      </c>
    </row>
    <row r="195" spans="1:65" s="2" customFormat="1" ht="19.5">
      <c r="A195" s="34"/>
      <c r="B195" s="35"/>
      <c r="C195" s="36"/>
      <c r="D195" s="221" t="s">
        <v>137</v>
      </c>
      <c r="E195" s="36"/>
      <c r="F195" s="222" t="s">
        <v>291</v>
      </c>
      <c r="G195" s="36"/>
      <c r="H195" s="36"/>
      <c r="I195" s="122"/>
      <c r="J195" s="36"/>
      <c r="K195" s="36"/>
      <c r="L195" s="39"/>
      <c r="M195" s="223"/>
      <c r="N195" s="224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137</v>
      </c>
      <c r="AU195" s="17" t="s">
        <v>82</v>
      </c>
    </row>
    <row r="196" spans="1:65" s="2" customFormat="1" ht="16.5" customHeight="1">
      <c r="A196" s="34"/>
      <c r="B196" s="35"/>
      <c r="C196" s="208" t="s">
        <v>292</v>
      </c>
      <c r="D196" s="208" t="s">
        <v>130</v>
      </c>
      <c r="E196" s="209" t="s">
        <v>293</v>
      </c>
      <c r="F196" s="210" t="s">
        <v>294</v>
      </c>
      <c r="G196" s="211" t="s">
        <v>133</v>
      </c>
      <c r="H196" s="212">
        <v>14.4</v>
      </c>
      <c r="I196" s="213"/>
      <c r="J196" s="214">
        <f>ROUND(I196*H196,2)</f>
        <v>0</v>
      </c>
      <c r="K196" s="210" t="s">
        <v>134</v>
      </c>
      <c r="L196" s="39"/>
      <c r="M196" s="215" t="s">
        <v>1</v>
      </c>
      <c r="N196" s="216" t="s">
        <v>37</v>
      </c>
      <c r="O196" s="71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135</v>
      </c>
      <c r="AT196" s="219" t="s">
        <v>130</v>
      </c>
      <c r="AU196" s="219" t="s">
        <v>82</v>
      </c>
      <c r="AY196" s="17" t="s">
        <v>128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7" t="s">
        <v>80</v>
      </c>
      <c r="BK196" s="220">
        <f>ROUND(I196*H196,2)</f>
        <v>0</v>
      </c>
      <c r="BL196" s="17" t="s">
        <v>135</v>
      </c>
      <c r="BM196" s="219" t="s">
        <v>295</v>
      </c>
    </row>
    <row r="197" spans="1:65" s="2" customFormat="1" ht="11.25">
      <c r="A197" s="34"/>
      <c r="B197" s="35"/>
      <c r="C197" s="36"/>
      <c r="D197" s="221" t="s">
        <v>137</v>
      </c>
      <c r="E197" s="36"/>
      <c r="F197" s="222" t="s">
        <v>296</v>
      </c>
      <c r="G197" s="36"/>
      <c r="H197" s="36"/>
      <c r="I197" s="122"/>
      <c r="J197" s="36"/>
      <c r="K197" s="36"/>
      <c r="L197" s="39"/>
      <c r="M197" s="223"/>
      <c r="N197" s="224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137</v>
      </c>
      <c r="AU197" s="17" t="s">
        <v>82</v>
      </c>
    </row>
    <row r="198" spans="1:65" s="2" customFormat="1" ht="21.75" customHeight="1">
      <c r="A198" s="34"/>
      <c r="B198" s="35"/>
      <c r="C198" s="208" t="s">
        <v>297</v>
      </c>
      <c r="D198" s="208" t="s">
        <v>130</v>
      </c>
      <c r="E198" s="209" t="s">
        <v>298</v>
      </c>
      <c r="F198" s="210" t="s">
        <v>299</v>
      </c>
      <c r="G198" s="211" t="s">
        <v>133</v>
      </c>
      <c r="H198" s="212">
        <v>304</v>
      </c>
      <c r="I198" s="213"/>
      <c r="J198" s="214">
        <f>ROUND(I198*H198,2)</f>
        <v>0</v>
      </c>
      <c r="K198" s="210" t="s">
        <v>134</v>
      </c>
      <c r="L198" s="39"/>
      <c r="M198" s="215" t="s">
        <v>1</v>
      </c>
      <c r="N198" s="216" t="s">
        <v>37</v>
      </c>
      <c r="O198" s="71"/>
      <c r="P198" s="217">
        <f>O198*H198</f>
        <v>0</v>
      </c>
      <c r="Q198" s="217">
        <v>8.3500000000000005E-2</v>
      </c>
      <c r="R198" s="217">
        <f>Q198*H198</f>
        <v>25.384</v>
      </c>
      <c r="S198" s="217">
        <v>0</v>
      </c>
      <c r="T198" s="21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9" t="s">
        <v>135</v>
      </c>
      <c r="AT198" s="219" t="s">
        <v>130</v>
      </c>
      <c r="AU198" s="219" t="s">
        <v>82</v>
      </c>
      <c r="AY198" s="17" t="s">
        <v>128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7" t="s">
        <v>80</v>
      </c>
      <c r="BK198" s="220">
        <f>ROUND(I198*H198,2)</f>
        <v>0</v>
      </c>
      <c r="BL198" s="17" t="s">
        <v>135</v>
      </c>
      <c r="BM198" s="219" t="s">
        <v>300</v>
      </c>
    </row>
    <row r="199" spans="1:65" s="2" customFormat="1" ht="29.25">
      <c r="A199" s="34"/>
      <c r="B199" s="35"/>
      <c r="C199" s="36"/>
      <c r="D199" s="221" t="s">
        <v>137</v>
      </c>
      <c r="E199" s="36"/>
      <c r="F199" s="222" t="s">
        <v>301</v>
      </c>
      <c r="G199" s="36"/>
      <c r="H199" s="36"/>
      <c r="I199" s="122"/>
      <c r="J199" s="36"/>
      <c r="K199" s="36"/>
      <c r="L199" s="39"/>
      <c r="M199" s="223"/>
      <c r="N199" s="224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137</v>
      </c>
      <c r="AU199" s="17" t="s">
        <v>82</v>
      </c>
    </row>
    <row r="200" spans="1:65" s="2" customFormat="1" ht="16.5" customHeight="1">
      <c r="A200" s="34"/>
      <c r="B200" s="35"/>
      <c r="C200" s="235" t="s">
        <v>302</v>
      </c>
      <c r="D200" s="235" t="s">
        <v>245</v>
      </c>
      <c r="E200" s="236" t="s">
        <v>303</v>
      </c>
      <c r="F200" s="237" t="s">
        <v>304</v>
      </c>
      <c r="G200" s="238" t="s">
        <v>259</v>
      </c>
      <c r="H200" s="239">
        <v>152</v>
      </c>
      <c r="I200" s="240"/>
      <c r="J200" s="241">
        <f>ROUND(I200*H200,2)</f>
        <v>0</v>
      </c>
      <c r="K200" s="237" t="s">
        <v>134</v>
      </c>
      <c r="L200" s="242"/>
      <c r="M200" s="243" t="s">
        <v>1</v>
      </c>
      <c r="N200" s="244" t="s">
        <v>37</v>
      </c>
      <c r="O200" s="71"/>
      <c r="P200" s="217">
        <f>O200*H200</f>
        <v>0</v>
      </c>
      <c r="Q200" s="217">
        <v>0.75</v>
      </c>
      <c r="R200" s="217">
        <f>Q200*H200</f>
        <v>114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168</v>
      </c>
      <c r="AT200" s="219" t="s">
        <v>245</v>
      </c>
      <c r="AU200" s="219" t="s">
        <v>82</v>
      </c>
      <c r="AY200" s="17" t="s">
        <v>128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7" t="s">
        <v>80</v>
      </c>
      <c r="BK200" s="220">
        <f>ROUND(I200*H200,2)</f>
        <v>0</v>
      </c>
      <c r="BL200" s="17" t="s">
        <v>135</v>
      </c>
      <c r="BM200" s="219" t="s">
        <v>305</v>
      </c>
    </row>
    <row r="201" spans="1:65" s="2" customFormat="1" ht="11.25">
      <c r="A201" s="34"/>
      <c r="B201" s="35"/>
      <c r="C201" s="36"/>
      <c r="D201" s="221" t="s">
        <v>137</v>
      </c>
      <c r="E201" s="36"/>
      <c r="F201" s="222" t="s">
        <v>304</v>
      </c>
      <c r="G201" s="36"/>
      <c r="H201" s="36"/>
      <c r="I201" s="122"/>
      <c r="J201" s="36"/>
      <c r="K201" s="36"/>
      <c r="L201" s="39"/>
      <c r="M201" s="223"/>
      <c r="N201" s="224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137</v>
      </c>
      <c r="AU201" s="17" t="s">
        <v>82</v>
      </c>
    </row>
    <row r="202" spans="1:65" s="2" customFormat="1" ht="21.75" customHeight="1">
      <c r="A202" s="34"/>
      <c r="B202" s="35"/>
      <c r="C202" s="208" t="s">
        <v>306</v>
      </c>
      <c r="D202" s="208" t="s">
        <v>130</v>
      </c>
      <c r="E202" s="209" t="s">
        <v>307</v>
      </c>
      <c r="F202" s="210" t="s">
        <v>308</v>
      </c>
      <c r="G202" s="211" t="s">
        <v>232</v>
      </c>
      <c r="H202" s="212">
        <v>139.38399999999999</v>
      </c>
      <c r="I202" s="213"/>
      <c r="J202" s="214">
        <f>ROUND(I202*H202,2)</f>
        <v>0</v>
      </c>
      <c r="K202" s="210" t="s">
        <v>134</v>
      </c>
      <c r="L202" s="39"/>
      <c r="M202" s="215" t="s">
        <v>1</v>
      </c>
      <c r="N202" s="216" t="s">
        <v>37</v>
      </c>
      <c r="O202" s="71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135</v>
      </c>
      <c r="AT202" s="219" t="s">
        <v>130</v>
      </c>
      <c r="AU202" s="219" t="s">
        <v>82</v>
      </c>
      <c r="AY202" s="17" t="s">
        <v>128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80</v>
      </c>
      <c r="BK202" s="220">
        <f>ROUND(I202*H202,2)</f>
        <v>0</v>
      </c>
      <c r="BL202" s="17" t="s">
        <v>135</v>
      </c>
      <c r="BM202" s="219" t="s">
        <v>309</v>
      </c>
    </row>
    <row r="203" spans="1:65" s="2" customFormat="1" ht="19.5">
      <c r="A203" s="34"/>
      <c r="B203" s="35"/>
      <c r="C203" s="36"/>
      <c r="D203" s="221" t="s">
        <v>137</v>
      </c>
      <c r="E203" s="36"/>
      <c r="F203" s="222" t="s">
        <v>310</v>
      </c>
      <c r="G203" s="36"/>
      <c r="H203" s="36"/>
      <c r="I203" s="122"/>
      <c r="J203" s="36"/>
      <c r="K203" s="36"/>
      <c r="L203" s="39"/>
      <c r="M203" s="223"/>
      <c r="N203" s="224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137</v>
      </c>
      <c r="AU203" s="17" t="s">
        <v>82</v>
      </c>
    </row>
    <row r="204" spans="1:65" s="12" customFormat="1" ht="22.9" customHeight="1">
      <c r="B204" s="192"/>
      <c r="C204" s="193"/>
      <c r="D204" s="194" t="s">
        <v>71</v>
      </c>
      <c r="E204" s="206" t="s">
        <v>168</v>
      </c>
      <c r="F204" s="206" t="s">
        <v>311</v>
      </c>
      <c r="G204" s="193"/>
      <c r="H204" s="193"/>
      <c r="I204" s="196"/>
      <c r="J204" s="207">
        <f>BK204</f>
        <v>0</v>
      </c>
      <c r="K204" s="193"/>
      <c r="L204" s="198"/>
      <c r="M204" s="199"/>
      <c r="N204" s="200"/>
      <c r="O204" s="200"/>
      <c r="P204" s="201">
        <f>SUM(P205:P254)</f>
        <v>0</v>
      </c>
      <c r="Q204" s="200"/>
      <c r="R204" s="201">
        <f>SUM(R205:R254)</f>
        <v>3.4217600000000008</v>
      </c>
      <c r="S204" s="200"/>
      <c r="T204" s="202">
        <f>SUM(T205:T254)</f>
        <v>0.45</v>
      </c>
      <c r="AR204" s="203" t="s">
        <v>80</v>
      </c>
      <c r="AT204" s="204" t="s">
        <v>71</v>
      </c>
      <c r="AU204" s="204" t="s">
        <v>80</v>
      </c>
      <c r="AY204" s="203" t="s">
        <v>128</v>
      </c>
      <c r="BK204" s="205">
        <f>SUM(BK205:BK254)</f>
        <v>0</v>
      </c>
    </row>
    <row r="205" spans="1:65" s="2" customFormat="1" ht="21.75" customHeight="1">
      <c r="A205" s="34"/>
      <c r="B205" s="35"/>
      <c r="C205" s="208" t="s">
        <v>312</v>
      </c>
      <c r="D205" s="208" t="s">
        <v>130</v>
      </c>
      <c r="E205" s="209" t="s">
        <v>313</v>
      </c>
      <c r="F205" s="210" t="s">
        <v>314</v>
      </c>
      <c r="G205" s="211" t="s">
        <v>315</v>
      </c>
      <c r="H205" s="212">
        <v>10</v>
      </c>
      <c r="I205" s="213"/>
      <c r="J205" s="214">
        <f>ROUND(I205*H205,2)</f>
        <v>0</v>
      </c>
      <c r="K205" s="210" t="s">
        <v>134</v>
      </c>
      <c r="L205" s="39"/>
      <c r="M205" s="215" t="s">
        <v>1</v>
      </c>
      <c r="N205" s="216" t="s">
        <v>37</v>
      </c>
      <c r="O205" s="71"/>
      <c r="P205" s="217">
        <f>O205*H205</f>
        <v>0</v>
      </c>
      <c r="Q205" s="217">
        <v>7.4599999999999996E-3</v>
      </c>
      <c r="R205" s="217">
        <f>Q205*H205</f>
        <v>7.46E-2</v>
      </c>
      <c r="S205" s="217">
        <v>0</v>
      </c>
      <c r="T205" s="21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9" t="s">
        <v>135</v>
      </c>
      <c r="AT205" s="219" t="s">
        <v>130</v>
      </c>
      <c r="AU205" s="219" t="s">
        <v>82</v>
      </c>
      <c r="AY205" s="17" t="s">
        <v>128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7" t="s">
        <v>80</v>
      </c>
      <c r="BK205" s="220">
        <f>ROUND(I205*H205,2)</f>
        <v>0</v>
      </c>
      <c r="BL205" s="17" t="s">
        <v>135</v>
      </c>
      <c r="BM205" s="219" t="s">
        <v>316</v>
      </c>
    </row>
    <row r="206" spans="1:65" s="2" customFormat="1" ht="29.25">
      <c r="A206" s="34"/>
      <c r="B206" s="35"/>
      <c r="C206" s="36"/>
      <c r="D206" s="221" t="s">
        <v>137</v>
      </c>
      <c r="E206" s="36"/>
      <c r="F206" s="222" t="s">
        <v>317</v>
      </c>
      <c r="G206" s="36"/>
      <c r="H206" s="36"/>
      <c r="I206" s="122"/>
      <c r="J206" s="36"/>
      <c r="K206" s="36"/>
      <c r="L206" s="39"/>
      <c r="M206" s="223"/>
      <c r="N206" s="224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137</v>
      </c>
      <c r="AU206" s="17" t="s">
        <v>82</v>
      </c>
    </row>
    <row r="207" spans="1:65" s="2" customFormat="1" ht="21.75" customHeight="1">
      <c r="A207" s="34"/>
      <c r="B207" s="35"/>
      <c r="C207" s="208" t="s">
        <v>318</v>
      </c>
      <c r="D207" s="208" t="s">
        <v>130</v>
      </c>
      <c r="E207" s="209" t="s">
        <v>319</v>
      </c>
      <c r="F207" s="210" t="s">
        <v>320</v>
      </c>
      <c r="G207" s="211" t="s">
        <v>315</v>
      </c>
      <c r="H207" s="212">
        <v>138.5</v>
      </c>
      <c r="I207" s="213"/>
      <c r="J207" s="214">
        <f>ROUND(I207*H207,2)</f>
        <v>0</v>
      </c>
      <c r="K207" s="210" t="s">
        <v>134</v>
      </c>
      <c r="L207" s="39"/>
      <c r="M207" s="215" t="s">
        <v>1</v>
      </c>
      <c r="N207" s="216" t="s">
        <v>37</v>
      </c>
      <c r="O207" s="71"/>
      <c r="P207" s="217">
        <f>O207*H207</f>
        <v>0</v>
      </c>
      <c r="Q207" s="217">
        <v>2.7599999999999999E-3</v>
      </c>
      <c r="R207" s="217">
        <f>Q207*H207</f>
        <v>0.38225999999999999</v>
      </c>
      <c r="S207" s="217">
        <v>0</v>
      </c>
      <c r="T207" s="21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9" t="s">
        <v>135</v>
      </c>
      <c r="AT207" s="219" t="s">
        <v>130</v>
      </c>
      <c r="AU207" s="219" t="s">
        <v>82</v>
      </c>
      <c r="AY207" s="17" t="s">
        <v>128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7" t="s">
        <v>80</v>
      </c>
      <c r="BK207" s="220">
        <f>ROUND(I207*H207,2)</f>
        <v>0</v>
      </c>
      <c r="BL207" s="17" t="s">
        <v>135</v>
      </c>
      <c r="BM207" s="219" t="s">
        <v>321</v>
      </c>
    </row>
    <row r="208" spans="1:65" s="2" customFormat="1" ht="29.25">
      <c r="A208" s="34"/>
      <c r="B208" s="35"/>
      <c r="C208" s="36"/>
      <c r="D208" s="221" t="s">
        <v>137</v>
      </c>
      <c r="E208" s="36"/>
      <c r="F208" s="222" t="s">
        <v>322</v>
      </c>
      <c r="G208" s="36"/>
      <c r="H208" s="36"/>
      <c r="I208" s="122"/>
      <c r="J208" s="36"/>
      <c r="K208" s="36"/>
      <c r="L208" s="39"/>
      <c r="M208" s="223"/>
      <c r="N208" s="224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137</v>
      </c>
      <c r="AU208" s="17" t="s">
        <v>82</v>
      </c>
    </row>
    <row r="209" spans="1:65" s="2" customFormat="1" ht="21.75" customHeight="1">
      <c r="A209" s="34"/>
      <c r="B209" s="35"/>
      <c r="C209" s="208" t="s">
        <v>323</v>
      </c>
      <c r="D209" s="208" t="s">
        <v>130</v>
      </c>
      <c r="E209" s="209" t="s">
        <v>324</v>
      </c>
      <c r="F209" s="210" t="s">
        <v>325</v>
      </c>
      <c r="G209" s="211" t="s">
        <v>259</v>
      </c>
      <c r="H209" s="212">
        <v>12</v>
      </c>
      <c r="I209" s="213"/>
      <c r="J209" s="214">
        <f>ROUND(I209*H209,2)</f>
        <v>0</v>
      </c>
      <c r="K209" s="210" t="s">
        <v>134</v>
      </c>
      <c r="L209" s="39"/>
      <c r="M209" s="215" t="s">
        <v>1</v>
      </c>
      <c r="N209" s="216" t="s">
        <v>37</v>
      </c>
      <c r="O209" s="71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135</v>
      </c>
      <c r="AT209" s="219" t="s">
        <v>130</v>
      </c>
      <c r="AU209" s="219" t="s">
        <v>82</v>
      </c>
      <c r="AY209" s="17" t="s">
        <v>128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7" t="s">
        <v>80</v>
      </c>
      <c r="BK209" s="220">
        <f>ROUND(I209*H209,2)</f>
        <v>0</v>
      </c>
      <c r="BL209" s="17" t="s">
        <v>135</v>
      </c>
      <c r="BM209" s="219" t="s">
        <v>326</v>
      </c>
    </row>
    <row r="210" spans="1:65" s="2" customFormat="1" ht="19.5">
      <c r="A210" s="34"/>
      <c r="B210" s="35"/>
      <c r="C210" s="36"/>
      <c r="D210" s="221" t="s">
        <v>137</v>
      </c>
      <c r="E210" s="36"/>
      <c r="F210" s="222" t="s">
        <v>327</v>
      </c>
      <c r="G210" s="36"/>
      <c r="H210" s="36"/>
      <c r="I210" s="122"/>
      <c r="J210" s="36"/>
      <c r="K210" s="36"/>
      <c r="L210" s="39"/>
      <c r="M210" s="223"/>
      <c r="N210" s="224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137</v>
      </c>
      <c r="AU210" s="17" t="s">
        <v>82</v>
      </c>
    </row>
    <row r="211" spans="1:65" s="2" customFormat="1" ht="16.5" customHeight="1">
      <c r="A211" s="34"/>
      <c r="B211" s="35"/>
      <c r="C211" s="235" t="s">
        <v>328</v>
      </c>
      <c r="D211" s="235" t="s">
        <v>245</v>
      </c>
      <c r="E211" s="236" t="s">
        <v>329</v>
      </c>
      <c r="F211" s="237" t="s">
        <v>330</v>
      </c>
      <c r="G211" s="238" t="s">
        <v>259</v>
      </c>
      <c r="H211" s="239">
        <v>12</v>
      </c>
      <c r="I211" s="240"/>
      <c r="J211" s="241">
        <f>ROUND(I211*H211,2)</f>
        <v>0</v>
      </c>
      <c r="K211" s="237" t="s">
        <v>134</v>
      </c>
      <c r="L211" s="242"/>
      <c r="M211" s="243" t="s">
        <v>1</v>
      </c>
      <c r="N211" s="244" t="s">
        <v>37</v>
      </c>
      <c r="O211" s="71"/>
      <c r="P211" s="217">
        <f>O211*H211</f>
        <v>0</v>
      </c>
      <c r="Q211" s="217">
        <v>3.5E-4</v>
      </c>
      <c r="R211" s="217">
        <f>Q211*H211</f>
        <v>4.1999999999999997E-3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168</v>
      </c>
      <c r="AT211" s="219" t="s">
        <v>245</v>
      </c>
      <c r="AU211" s="219" t="s">
        <v>82</v>
      </c>
      <c r="AY211" s="17" t="s">
        <v>128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80</v>
      </c>
      <c r="BK211" s="220">
        <f>ROUND(I211*H211,2)</f>
        <v>0</v>
      </c>
      <c r="BL211" s="17" t="s">
        <v>135</v>
      </c>
      <c r="BM211" s="219" t="s">
        <v>331</v>
      </c>
    </row>
    <row r="212" spans="1:65" s="2" customFormat="1" ht="11.25">
      <c r="A212" s="34"/>
      <c r="B212" s="35"/>
      <c r="C212" s="36"/>
      <c r="D212" s="221" t="s">
        <v>137</v>
      </c>
      <c r="E212" s="36"/>
      <c r="F212" s="222" t="s">
        <v>330</v>
      </c>
      <c r="G212" s="36"/>
      <c r="H212" s="36"/>
      <c r="I212" s="122"/>
      <c r="J212" s="36"/>
      <c r="K212" s="36"/>
      <c r="L212" s="39"/>
      <c r="M212" s="223"/>
      <c r="N212" s="224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137</v>
      </c>
      <c r="AU212" s="17" t="s">
        <v>82</v>
      </c>
    </row>
    <row r="213" spans="1:65" s="2" customFormat="1" ht="21.75" customHeight="1">
      <c r="A213" s="34"/>
      <c r="B213" s="35"/>
      <c r="C213" s="208" t="s">
        <v>332</v>
      </c>
      <c r="D213" s="208" t="s">
        <v>130</v>
      </c>
      <c r="E213" s="209" t="s">
        <v>333</v>
      </c>
      <c r="F213" s="210" t="s">
        <v>334</v>
      </c>
      <c r="G213" s="211" t="s">
        <v>259</v>
      </c>
      <c r="H213" s="212">
        <v>6</v>
      </c>
      <c r="I213" s="213"/>
      <c r="J213" s="214">
        <f>ROUND(I213*H213,2)</f>
        <v>0</v>
      </c>
      <c r="K213" s="210" t="s">
        <v>134</v>
      </c>
      <c r="L213" s="39"/>
      <c r="M213" s="215" t="s">
        <v>1</v>
      </c>
      <c r="N213" s="216" t="s">
        <v>37</v>
      </c>
      <c r="O213" s="71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135</v>
      </c>
      <c r="AT213" s="219" t="s">
        <v>130</v>
      </c>
      <c r="AU213" s="219" t="s">
        <v>82</v>
      </c>
      <c r="AY213" s="17" t="s">
        <v>128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7" t="s">
        <v>80</v>
      </c>
      <c r="BK213" s="220">
        <f>ROUND(I213*H213,2)</f>
        <v>0</v>
      </c>
      <c r="BL213" s="17" t="s">
        <v>135</v>
      </c>
      <c r="BM213" s="219" t="s">
        <v>335</v>
      </c>
    </row>
    <row r="214" spans="1:65" s="2" customFormat="1" ht="19.5">
      <c r="A214" s="34"/>
      <c r="B214" s="35"/>
      <c r="C214" s="36"/>
      <c r="D214" s="221" t="s">
        <v>137</v>
      </c>
      <c r="E214" s="36"/>
      <c r="F214" s="222" t="s">
        <v>336</v>
      </c>
      <c r="G214" s="36"/>
      <c r="H214" s="36"/>
      <c r="I214" s="122"/>
      <c r="J214" s="36"/>
      <c r="K214" s="36"/>
      <c r="L214" s="39"/>
      <c r="M214" s="223"/>
      <c r="N214" s="224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137</v>
      </c>
      <c r="AU214" s="17" t="s">
        <v>82</v>
      </c>
    </row>
    <row r="215" spans="1:65" s="2" customFormat="1" ht="16.5" customHeight="1">
      <c r="A215" s="34"/>
      <c r="B215" s="35"/>
      <c r="C215" s="235" t="s">
        <v>337</v>
      </c>
      <c r="D215" s="235" t="s">
        <v>245</v>
      </c>
      <c r="E215" s="236" t="s">
        <v>338</v>
      </c>
      <c r="F215" s="237" t="s">
        <v>339</v>
      </c>
      <c r="G215" s="238" t="s">
        <v>259</v>
      </c>
      <c r="H215" s="239">
        <v>4</v>
      </c>
      <c r="I215" s="240"/>
      <c r="J215" s="241">
        <f>ROUND(I215*H215,2)</f>
        <v>0</v>
      </c>
      <c r="K215" s="237" t="s">
        <v>134</v>
      </c>
      <c r="L215" s="242"/>
      <c r="M215" s="243" t="s">
        <v>1</v>
      </c>
      <c r="N215" s="244" t="s">
        <v>37</v>
      </c>
      <c r="O215" s="71"/>
      <c r="P215" s="217">
        <f>O215*H215</f>
        <v>0</v>
      </c>
      <c r="Q215" s="217">
        <v>4.0999999999999999E-4</v>
      </c>
      <c r="R215" s="217">
        <f>Q215*H215</f>
        <v>1.64E-3</v>
      </c>
      <c r="S215" s="217">
        <v>0</v>
      </c>
      <c r="T215" s="21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9" t="s">
        <v>168</v>
      </c>
      <c r="AT215" s="219" t="s">
        <v>245</v>
      </c>
      <c r="AU215" s="219" t="s">
        <v>82</v>
      </c>
      <c r="AY215" s="17" t="s">
        <v>128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7" t="s">
        <v>80</v>
      </c>
      <c r="BK215" s="220">
        <f>ROUND(I215*H215,2)</f>
        <v>0</v>
      </c>
      <c r="BL215" s="17" t="s">
        <v>135</v>
      </c>
      <c r="BM215" s="219" t="s">
        <v>340</v>
      </c>
    </row>
    <row r="216" spans="1:65" s="2" customFormat="1" ht="11.25">
      <c r="A216" s="34"/>
      <c r="B216" s="35"/>
      <c r="C216" s="36"/>
      <c r="D216" s="221" t="s">
        <v>137</v>
      </c>
      <c r="E216" s="36"/>
      <c r="F216" s="222" t="s">
        <v>339</v>
      </c>
      <c r="G216" s="36"/>
      <c r="H216" s="36"/>
      <c r="I216" s="122"/>
      <c r="J216" s="36"/>
      <c r="K216" s="36"/>
      <c r="L216" s="39"/>
      <c r="M216" s="223"/>
      <c r="N216" s="224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137</v>
      </c>
      <c r="AU216" s="17" t="s">
        <v>82</v>
      </c>
    </row>
    <row r="217" spans="1:65" s="2" customFormat="1" ht="16.5" customHeight="1">
      <c r="A217" s="34"/>
      <c r="B217" s="35"/>
      <c r="C217" s="235" t="s">
        <v>341</v>
      </c>
      <c r="D217" s="235" t="s">
        <v>245</v>
      </c>
      <c r="E217" s="236" t="s">
        <v>342</v>
      </c>
      <c r="F217" s="237" t="s">
        <v>343</v>
      </c>
      <c r="G217" s="238" t="s">
        <v>259</v>
      </c>
      <c r="H217" s="239">
        <v>2</v>
      </c>
      <c r="I217" s="240"/>
      <c r="J217" s="241">
        <f>ROUND(I217*H217,2)</f>
        <v>0</v>
      </c>
      <c r="K217" s="237" t="s">
        <v>134</v>
      </c>
      <c r="L217" s="242"/>
      <c r="M217" s="243" t="s">
        <v>1</v>
      </c>
      <c r="N217" s="244" t="s">
        <v>37</v>
      </c>
      <c r="O217" s="71"/>
      <c r="P217" s="217">
        <f>O217*H217</f>
        <v>0</v>
      </c>
      <c r="Q217" s="217">
        <v>6.4999999999999997E-4</v>
      </c>
      <c r="R217" s="217">
        <f>Q217*H217</f>
        <v>1.2999999999999999E-3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168</v>
      </c>
      <c r="AT217" s="219" t="s">
        <v>245</v>
      </c>
      <c r="AU217" s="219" t="s">
        <v>82</v>
      </c>
      <c r="AY217" s="17" t="s">
        <v>128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7" t="s">
        <v>80</v>
      </c>
      <c r="BK217" s="220">
        <f>ROUND(I217*H217,2)</f>
        <v>0</v>
      </c>
      <c r="BL217" s="17" t="s">
        <v>135</v>
      </c>
      <c r="BM217" s="219" t="s">
        <v>344</v>
      </c>
    </row>
    <row r="218" spans="1:65" s="2" customFormat="1" ht="11.25">
      <c r="A218" s="34"/>
      <c r="B218" s="35"/>
      <c r="C218" s="36"/>
      <c r="D218" s="221" t="s">
        <v>137</v>
      </c>
      <c r="E218" s="36"/>
      <c r="F218" s="222" t="s">
        <v>343</v>
      </c>
      <c r="G218" s="36"/>
      <c r="H218" s="36"/>
      <c r="I218" s="122"/>
      <c r="J218" s="36"/>
      <c r="K218" s="36"/>
      <c r="L218" s="39"/>
      <c r="M218" s="223"/>
      <c r="N218" s="224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137</v>
      </c>
      <c r="AU218" s="17" t="s">
        <v>82</v>
      </c>
    </row>
    <row r="219" spans="1:65" s="2" customFormat="1" ht="21.75" customHeight="1">
      <c r="A219" s="34"/>
      <c r="B219" s="35"/>
      <c r="C219" s="208" t="s">
        <v>345</v>
      </c>
      <c r="D219" s="208" t="s">
        <v>130</v>
      </c>
      <c r="E219" s="209" t="s">
        <v>346</v>
      </c>
      <c r="F219" s="210" t="s">
        <v>347</v>
      </c>
      <c r="G219" s="211" t="s">
        <v>259</v>
      </c>
      <c r="H219" s="212">
        <v>5</v>
      </c>
      <c r="I219" s="213"/>
      <c r="J219" s="214">
        <f>ROUND(I219*H219,2)</f>
        <v>0</v>
      </c>
      <c r="K219" s="210" t="s">
        <v>134</v>
      </c>
      <c r="L219" s="39"/>
      <c r="M219" s="215" t="s">
        <v>1</v>
      </c>
      <c r="N219" s="216" t="s">
        <v>37</v>
      </c>
      <c r="O219" s="71"/>
      <c r="P219" s="217">
        <f>O219*H219</f>
        <v>0</v>
      </c>
      <c r="Q219" s="217">
        <v>1.0000000000000001E-5</v>
      </c>
      <c r="R219" s="217">
        <f>Q219*H219</f>
        <v>5.0000000000000002E-5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135</v>
      </c>
      <c r="AT219" s="219" t="s">
        <v>130</v>
      </c>
      <c r="AU219" s="219" t="s">
        <v>82</v>
      </c>
      <c r="AY219" s="17" t="s">
        <v>128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7" t="s">
        <v>80</v>
      </c>
      <c r="BK219" s="220">
        <f>ROUND(I219*H219,2)</f>
        <v>0</v>
      </c>
      <c r="BL219" s="17" t="s">
        <v>135</v>
      </c>
      <c r="BM219" s="219" t="s">
        <v>348</v>
      </c>
    </row>
    <row r="220" spans="1:65" s="2" customFormat="1" ht="19.5">
      <c r="A220" s="34"/>
      <c r="B220" s="35"/>
      <c r="C220" s="36"/>
      <c r="D220" s="221" t="s">
        <v>137</v>
      </c>
      <c r="E220" s="36"/>
      <c r="F220" s="222" t="s">
        <v>349</v>
      </c>
      <c r="G220" s="36"/>
      <c r="H220" s="36"/>
      <c r="I220" s="122"/>
      <c r="J220" s="36"/>
      <c r="K220" s="36"/>
      <c r="L220" s="39"/>
      <c r="M220" s="223"/>
      <c r="N220" s="224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137</v>
      </c>
      <c r="AU220" s="17" t="s">
        <v>82</v>
      </c>
    </row>
    <row r="221" spans="1:65" s="2" customFormat="1" ht="21.75" customHeight="1">
      <c r="A221" s="34"/>
      <c r="B221" s="35"/>
      <c r="C221" s="235" t="s">
        <v>350</v>
      </c>
      <c r="D221" s="235" t="s">
        <v>245</v>
      </c>
      <c r="E221" s="236" t="s">
        <v>351</v>
      </c>
      <c r="F221" s="237" t="s">
        <v>352</v>
      </c>
      <c r="G221" s="238" t="s">
        <v>259</v>
      </c>
      <c r="H221" s="239">
        <v>5</v>
      </c>
      <c r="I221" s="240"/>
      <c r="J221" s="241">
        <f>ROUND(I221*H221,2)</f>
        <v>0</v>
      </c>
      <c r="K221" s="237" t="s">
        <v>134</v>
      </c>
      <c r="L221" s="242"/>
      <c r="M221" s="243" t="s">
        <v>1</v>
      </c>
      <c r="N221" s="244" t="s">
        <v>37</v>
      </c>
      <c r="O221" s="71"/>
      <c r="P221" s="217">
        <f>O221*H221</f>
        <v>0</v>
      </c>
      <c r="Q221" s="217">
        <v>1.2099999999999999E-3</v>
      </c>
      <c r="R221" s="217">
        <f>Q221*H221</f>
        <v>6.0499999999999998E-3</v>
      </c>
      <c r="S221" s="217">
        <v>0</v>
      </c>
      <c r="T221" s="21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9" t="s">
        <v>168</v>
      </c>
      <c r="AT221" s="219" t="s">
        <v>245</v>
      </c>
      <c r="AU221" s="219" t="s">
        <v>82</v>
      </c>
      <c r="AY221" s="17" t="s">
        <v>128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7" t="s">
        <v>80</v>
      </c>
      <c r="BK221" s="220">
        <f>ROUND(I221*H221,2)</f>
        <v>0</v>
      </c>
      <c r="BL221" s="17" t="s">
        <v>135</v>
      </c>
      <c r="BM221" s="219" t="s">
        <v>353</v>
      </c>
    </row>
    <row r="222" spans="1:65" s="2" customFormat="1" ht="11.25">
      <c r="A222" s="34"/>
      <c r="B222" s="35"/>
      <c r="C222" s="36"/>
      <c r="D222" s="221" t="s">
        <v>137</v>
      </c>
      <c r="E222" s="36"/>
      <c r="F222" s="222" t="s">
        <v>352</v>
      </c>
      <c r="G222" s="36"/>
      <c r="H222" s="36"/>
      <c r="I222" s="122"/>
      <c r="J222" s="36"/>
      <c r="K222" s="36"/>
      <c r="L222" s="39"/>
      <c r="M222" s="223"/>
      <c r="N222" s="224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137</v>
      </c>
      <c r="AU222" s="17" t="s">
        <v>82</v>
      </c>
    </row>
    <row r="223" spans="1:65" s="2" customFormat="1" ht="21.75" customHeight="1">
      <c r="A223" s="34"/>
      <c r="B223" s="35"/>
      <c r="C223" s="208" t="s">
        <v>354</v>
      </c>
      <c r="D223" s="208" t="s">
        <v>130</v>
      </c>
      <c r="E223" s="209" t="s">
        <v>355</v>
      </c>
      <c r="F223" s="210" t="s">
        <v>356</v>
      </c>
      <c r="G223" s="211" t="s">
        <v>259</v>
      </c>
      <c r="H223" s="212">
        <v>2</v>
      </c>
      <c r="I223" s="213"/>
      <c r="J223" s="214">
        <f>ROUND(I223*H223,2)</f>
        <v>0</v>
      </c>
      <c r="K223" s="210" t="s">
        <v>134</v>
      </c>
      <c r="L223" s="39"/>
      <c r="M223" s="215" t="s">
        <v>1</v>
      </c>
      <c r="N223" s="216" t="s">
        <v>37</v>
      </c>
      <c r="O223" s="71"/>
      <c r="P223" s="217">
        <f>O223*H223</f>
        <v>0</v>
      </c>
      <c r="Q223" s="217">
        <v>1.0000000000000001E-5</v>
      </c>
      <c r="R223" s="217">
        <f>Q223*H223</f>
        <v>2.0000000000000002E-5</v>
      </c>
      <c r="S223" s="217">
        <v>0</v>
      </c>
      <c r="T223" s="21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135</v>
      </c>
      <c r="AT223" s="219" t="s">
        <v>130</v>
      </c>
      <c r="AU223" s="219" t="s">
        <v>82</v>
      </c>
      <c r="AY223" s="17" t="s">
        <v>128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7" t="s">
        <v>80</v>
      </c>
      <c r="BK223" s="220">
        <f>ROUND(I223*H223,2)</f>
        <v>0</v>
      </c>
      <c r="BL223" s="17" t="s">
        <v>135</v>
      </c>
      <c r="BM223" s="219" t="s">
        <v>357</v>
      </c>
    </row>
    <row r="224" spans="1:65" s="2" customFormat="1" ht="19.5">
      <c r="A224" s="34"/>
      <c r="B224" s="35"/>
      <c r="C224" s="36"/>
      <c r="D224" s="221" t="s">
        <v>137</v>
      </c>
      <c r="E224" s="36"/>
      <c r="F224" s="222" t="s">
        <v>358</v>
      </c>
      <c r="G224" s="36"/>
      <c r="H224" s="36"/>
      <c r="I224" s="122"/>
      <c r="J224" s="36"/>
      <c r="K224" s="36"/>
      <c r="L224" s="39"/>
      <c r="M224" s="223"/>
      <c r="N224" s="224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137</v>
      </c>
      <c r="AU224" s="17" t="s">
        <v>82</v>
      </c>
    </row>
    <row r="225" spans="1:65" s="2" customFormat="1" ht="16.5" customHeight="1">
      <c r="A225" s="34"/>
      <c r="B225" s="35"/>
      <c r="C225" s="235" t="s">
        <v>359</v>
      </c>
      <c r="D225" s="235" t="s">
        <v>245</v>
      </c>
      <c r="E225" s="236" t="s">
        <v>360</v>
      </c>
      <c r="F225" s="237" t="s">
        <v>361</v>
      </c>
      <c r="G225" s="238" t="s">
        <v>259</v>
      </c>
      <c r="H225" s="239">
        <v>2</v>
      </c>
      <c r="I225" s="240"/>
      <c r="J225" s="241">
        <f>ROUND(I225*H225,2)</f>
        <v>0</v>
      </c>
      <c r="K225" s="237" t="s">
        <v>134</v>
      </c>
      <c r="L225" s="242"/>
      <c r="M225" s="243" t="s">
        <v>1</v>
      </c>
      <c r="N225" s="244" t="s">
        <v>37</v>
      </c>
      <c r="O225" s="71"/>
      <c r="P225" s="217">
        <f>O225*H225</f>
        <v>0</v>
      </c>
      <c r="Q225" s="217">
        <v>7.9000000000000001E-4</v>
      </c>
      <c r="R225" s="217">
        <f>Q225*H225</f>
        <v>1.58E-3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168</v>
      </c>
      <c r="AT225" s="219" t="s">
        <v>245</v>
      </c>
      <c r="AU225" s="219" t="s">
        <v>82</v>
      </c>
      <c r="AY225" s="17" t="s">
        <v>128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80</v>
      </c>
      <c r="BK225" s="220">
        <f>ROUND(I225*H225,2)</f>
        <v>0</v>
      </c>
      <c r="BL225" s="17" t="s">
        <v>135</v>
      </c>
      <c r="BM225" s="219" t="s">
        <v>362</v>
      </c>
    </row>
    <row r="226" spans="1:65" s="2" customFormat="1" ht="11.25">
      <c r="A226" s="34"/>
      <c r="B226" s="35"/>
      <c r="C226" s="36"/>
      <c r="D226" s="221" t="s">
        <v>137</v>
      </c>
      <c r="E226" s="36"/>
      <c r="F226" s="222" t="s">
        <v>361</v>
      </c>
      <c r="G226" s="36"/>
      <c r="H226" s="36"/>
      <c r="I226" s="122"/>
      <c r="J226" s="36"/>
      <c r="K226" s="36"/>
      <c r="L226" s="39"/>
      <c r="M226" s="223"/>
      <c r="N226" s="224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137</v>
      </c>
      <c r="AU226" s="17" t="s">
        <v>82</v>
      </c>
    </row>
    <row r="227" spans="1:65" s="2" customFormat="1" ht="21.75" customHeight="1">
      <c r="A227" s="34"/>
      <c r="B227" s="35"/>
      <c r="C227" s="208" t="s">
        <v>363</v>
      </c>
      <c r="D227" s="208" t="s">
        <v>130</v>
      </c>
      <c r="E227" s="209" t="s">
        <v>364</v>
      </c>
      <c r="F227" s="210" t="s">
        <v>365</v>
      </c>
      <c r="G227" s="211" t="s">
        <v>366</v>
      </c>
      <c r="H227" s="212">
        <v>3</v>
      </c>
      <c r="I227" s="213"/>
      <c r="J227" s="214">
        <f>ROUND(I227*H227,2)</f>
        <v>0</v>
      </c>
      <c r="K227" s="210" t="s">
        <v>134</v>
      </c>
      <c r="L227" s="39"/>
      <c r="M227" s="215" t="s">
        <v>1</v>
      </c>
      <c r="N227" s="216" t="s">
        <v>37</v>
      </c>
      <c r="O227" s="71"/>
      <c r="P227" s="217">
        <f>O227*H227</f>
        <v>0</v>
      </c>
      <c r="Q227" s="217">
        <v>1E-4</v>
      </c>
      <c r="R227" s="217">
        <f>Q227*H227</f>
        <v>3.0000000000000003E-4</v>
      </c>
      <c r="S227" s="217">
        <v>0</v>
      </c>
      <c r="T227" s="21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9" t="s">
        <v>135</v>
      </c>
      <c r="AT227" s="219" t="s">
        <v>130</v>
      </c>
      <c r="AU227" s="219" t="s">
        <v>82</v>
      </c>
      <c r="AY227" s="17" t="s">
        <v>128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7" t="s">
        <v>80</v>
      </c>
      <c r="BK227" s="220">
        <f>ROUND(I227*H227,2)</f>
        <v>0</v>
      </c>
      <c r="BL227" s="17" t="s">
        <v>135</v>
      </c>
      <c r="BM227" s="219" t="s">
        <v>367</v>
      </c>
    </row>
    <row r="228" spans="1:65" s="2" customFormat="1" ht="11.25">
      <c r="A228" s="34"/>
      <c r="B228" s="35"/>
      <c r="C228" s="36"/>
      <c r="D228" s="221" t="s">
        <v>137</v>
      </c>
      <c r="E228" s="36"/>
      <c r="F228" s="222" t="s">
        <v>368</v>
      </c>
      <c r="G228" s="36"/>
      <c r="H228" s="36"/>
      <c r="I228" s="122"/>
      <c r="J228" s="36"/>
      <c r="K228" s="36"/>
      <c r="L228" s="39"/>
      <c r="M228" s="223"/>
      <c r="N228" s="224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137</v>
      </c>
      <c r="AU228" s="17" t="s">
        <v>82</v>
      </c>
    </row>
    <row r="229" spans="1:65" s="2" customFormat="1" ht="21.75" customHeight="1">
      <c r="A229" s="34"/>
      <c r="B229" s="35"/>
      <c r="C229" s="208" t="s">
        <v>369</v>
      </c>
      <c r="D229" s="208" t="s">
        <v>130</v>
      </c>
      <c r="E229" s="209" t="s">
        <v>370</v>
      </c>
      <c r="F229" s="210" t="s">
        <v>371</v>
      </c>
      <c r="G229" s="211" t="s">
        <v>259</v>
      </c>
      <c r="H229" s="212">
        <v>1</v>
      </c>
      <c r="I229" s="213"/>
      <c r="J229" s="214">
        <f>ROUND(I229*H229,2)</f>
        <v>0</v>
      </c>
      <c r="K229" s="210" t="s">
        <v>134</v>
      </c>
      <c r="L229" s="39"/>
      <c r="M229" s="215" t="s">
        <v>1</v>
      </c>
      <c r="N229" s="216" t="s">
        <v>37</v>
      </c>
      <c r="O229" s="71"/>
      <c r="P229" s="217">
        <f>O229*H229</f>
        <v>0</v>
      </c>
      <c r="Q229" s="217">
        <v>0.1056</v>
      </c>
      <c r="R229" s="217">
        <f>Q229*H229</f>
        <v>0.1056</v>
      </c>
      <c r="S229" s="217">
        <v>0</v>
      </c>
      <c r="T229" s="21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135</v>
      </c>
      <c r="AT229" s="219" t="s">
        <v>130</v>
      </c>
      <c r="AU229" s="219" t="s">
        <v>82</v>
      </c>
      <c r="AY229" s="17" t="s">
        <v>128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7" t="s">
        <v>80</v>
      </c>
      <c r="BK229" s="220">
        <f>ROUND(I229*H229,2)</f>
        <v>0</v>
      </c>
      <c r="BL229" s="17" t="s">
        <v>135</v>
      </c>
      <c r="BM229" s="219" t="s">
        <v>372</v>
      </c>
    </row>
    <row r="230" spans="1:65" s="2" customFormat="1" ht="29.25">
      <c r="A230" s="34"/>
      <c r="B230" s="35"/>
      <c r="C230" s="36"/>
      <c r="D230" s="221" t="s">
        <v>137</v>
      </c>
      <c r="E230" s="36"/>
      <c r="F230" s="222" t="s">
        <v>373</v>
      </c>
      <c r="G230" s="36"/>
      <c r="H230" s="36"/>
      <c r="I230" s="122"/>
      <c r="J230" s="36"/>
      <c r="K230" s="36"/>
      <c r="L230" s="39"/>
      <c r="M230" s="223"/>
      <c r="N230" s="224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137</v>
      </c>
      <c r="AU230" s="17" t="s">
        <v>82</v>
      </c>
    </row>
    <row r="231" spans="1:65" s="2" customFormat="1" ht="21.75" customHeight="1">
      <c r="A231" s="34"/>
      <c r="B231" s="35"/>
      <c r="C231" s="208" t="s">
        <v>374</v>
      </c>
      <c r="D231" s="208" t="s">
        <v>130</v>
      </c>
      <c r="E231" s="209" t="s">
        <v>375</v>
      </c>
      <c r="F231" s="210" t="s">
        <v>376</v>
      </c>
      <c r="G231" s="211" t="s">
        <v>259</v>
      </c>
      <c r="H231" s="212">
        <v>3</v>
      </c>
      <c r="I231" s="213"/>
      <c r="J231" s="214">
        <f>ROUND(I231*H231,2)</f>
        <v>0</v>
      </c>
      <c r="K231" s="210" t="s">
        <v>134</v>
      </c>
      <c r="L231" s="39"/>
      <c r="M231" s="215" t="s">
        <v>1</v>
      </c>
      <c r="N231" s="216" t="s">
        <v>37</v>
      </c>
      <c r="O231" s="71"/>
      <c r="P231" s="217">
        <f>O231*H231</f>
        <v>0</v>
      </c>
      <c r="Q231" s="217">
        <v>0.1056</v>
      </c>
      <c r="R231" s="217">
        <f>Q231*H231</f>
        <v>0.31679999999999997</v>
      </c>
      <c r="S231" s="217">
        <v>0</v>
      </c>
      <c r="T231" s="21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9" t="s">
        <v>135</v>
      </c>
      <c r="AT231" s="219" t="s">
        <v>130</v>
      </c>
      <c r="AU231" s="219" t="s">
        <v>82</v>
      </c>
      <c r="AY231" s="17" t="s">
        <v>128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7" t="s">
        <v>80</v>
      </c>
      <c r="BK231" s="220">
        <f>ROUND(I231*H231,2)</f>
        <v>0</v>
      </c>
      <c r="BL231" s="17" t="s">
        <v>135</v>
      </c>
      <c r="BM231" s="219" t="s">
        <v>377</v>
      </c>
    </row>
    <row r="232" spans="1:65" s="2" customFormat="1" ht="29.25">
      <c r="A232" s="34"/>
      <c r="B232" s="35"/>
      <c r="C232" s="36"/>
      <c r="D232" s="221" t="s">
        <v>137</v>
      </c>
      <c r="E232" s="36"/>
      <c r="F232" s="222" t="s">
        <v>378</v>
      </c>
      <c r="G232" s="36"/>
      <c r="H232" s="36"/>
      <c r="I232" s="122"/>
      <c r="J232" s="36"/>
      <c r="K232" s="36"/>
      <c r="L232" s="39"/>
      <c r="M232" s="223"/>
      <c r="N232" s="224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137</v>
      </c>
      <c r="AU232" s="17" t="s">
        <v>82</v>
      </c>
    </row>
    <row r="233" spans="1:65" s="2" customFormat="1" ht="21.75" customHeight="1">
      <c r="A233" s="34"/>
      <c r="B233" s="35"/>
      <c r="C233" s="208" t="s">
        <v>379</v>
      </c>
      <c r="D233" s="208" t="s">
        <v>130</v>
      </c>
      <c r="E233" s="209" t="s">
        <v>380</v>
      </c>
      <c r="F233" s="210" t="s">
        <v>381</v>
      </c>
      <c r="G233" s="211" t="s">
        <v>259</v>
      </c>
      <c r="H233" s="212">
        <v>2</v>
      </c>
      <c r="I233" s="213"/>
      <c r="J233" s="214">
        <f>ROUND(I233*H233,2)</f>
        <v>0</v>
      </c>
      <c r="K233" s="210" t="s">
        <v>134</v>
      </c>
      <c r="L233" s="39"/>
      <c r="M233" s="215" t="s">
        <v>1</v>
      </c>
      <c r="N233" s="216" t="s">
        <v>37</v>
      </c>
      <c r="O233" s="71"/>
      <c r="P233" s="217">
        <f>O233*H233</f>
        <v>0</v>
      </c>
      <c r="Q233" s="217">
        <v>1.2120000000000001E-2</v>
      </c>
      <c r="R233" s="217">
        <f>Q233*H233</f>
        <v>2.4240000000000001E-2</v>
      </c>
      <c r="S233" s="217">
        <v>0</v>
      </c>
      <c r="T233" s="21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135</v>
      </c>
      <c r="AT233" s="219" t="s">
        <v>130</v>
      </c>
      <c r="AU233" s="219" t="s">
        <v>82</v>
      </c>
      <c r="AY233" s="17" t="s">
        <v>128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7" t="s">
        <v>80</v>
      </c>
      <c r="BK233" s="220">
        <f>ROUND(I233*H233,2)</f>
        <v>0</v>
      </c>
      <c r="BL233" s="17" t="s">
        <v>135</v>
      </c>
      <c r="BM233" s="219" t="s">
        <v>382</v>
      </c>
    </row>
    <row r="234" spans="1:65" s="2" customFormat="1" ht="19.5">
      <c r="A234" s="34"/>
      <c r="B234" s="35"/>
      <c r="C234" s="36"/>
      <c r="D234" s="221" t="s">
        <v>137</v>
      </c>
      <c r="E234" s="36"/>
      <c r="F234" s="222" t="s">
        <v>383</v>
      </c>
      <c r="G234" s="36"/>
      <c r="H234" s="36"/>
      <c r="I234" s="122"/>
      <c r="J234" s="36"/>
      <c r="K234" s="36"/>
      <c r="L234" s="39"/>
      <c r="M234" s="223"/>
      <c r="N234" s="224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137</v>
      </c>
      <c r="AU234" s="17" t="s">
        <v>82</v>
      </c>
    </row>
    <row r="235" spans="1:65" s="2" customFormat="1" ht="21.75" customHeight="1">
      <c r="A235" s="34"/>
      <c r="B235" s="35"/>
      <c r="C235" s="208" t="s">
        <v>384</v>
      </c>
      <c r="D235" s="208" t="s">
        <v>130</v>
      </c>
      <c r="E235" s="209" t="s">
        <v>385</v>
      </c>
      <c r="F235" s="210" t="s">
        <v>386</v>
      </c>
      <c r="G235" s="211" t="s">
        <v>259</v>
      </c>
      <c r="H235" s="212">
        <v>2</v>
      </c>
      <c r="I235" s="213"/>
      <c r="J235" s="214">
        <f>ROUND(I235*H235,2)</f>
        <v>0</v>
      </c>
      <c r="K235" s="210" t="s">
        <v>134</v>
      </c>
      <c r="L235" s="39"/>
      <c r="M235" s="215" t="s">
        <v>1</v>
      </c>
      <c r="N235" s="216" t="s">
        <v>37</v>
      </c>
      <c r="O235" s="71"/>
      <c r="P235" s="217">
        <f>O235*H235</f>
        <v>0</v>
      </c>
      <c r="Q235" s="217">
        <v>2.4240000000000001E-2</v>
      </c>
      <c r="R235" s="217">
        <f>Q235*H235</f>
        <v>4.8480000000000002E-2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135</v>
      </c>
      <c r="AT235" s="219" t="s">
        <v>130</v>
      </c>
      <c r="AU235" s="219" t="s">
        <v>82</v>
      </c>
      <c r="AY235" s="17" t="s">
        <v>128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80</v>
      </c>
      <c r="BK235" s="220">
        <f>ROUND(I235*H235,2)</f>
        <v>0</v>
      </c>
      <c r="BL235" s="17" t="s">
        <v>135</v>
      </c>
      <c r="BM235" s="219" t="s">
        <v>387</v>
      </c>
    </row>
    <row r="236" spans="1:65" s="2" customFormat="1" ht="19.5">
      <c r="A236" s="34"/>
      <c r="B236" s="35"/>
      <c r="C236" s="36"/>
      <c r="D236" s="221" t="s">
        <v>137</v>
      </c>
      <c r="E236" s="36"/>
      <c r="F236" s="222" t="s">
        <v>388</v>
      </c>
      <c r="G236" s="36"/>
      <c r="H236" s="36"/>
      <c r="I236" s="122"/>
      <c r="J236" s="36"/>
      <c r="K236" s="36"/>
      <c r="L236" s="39"/>
      <c r="M236" s="223"/>
      <c r="N236" s="224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137</v>
      </c>
      <c r="AU236" s="17" t="s">
        <v>82</v>
      </c>
    </row>
    <row r="237" spans="1:65" s="2" customFormat="1" ht="21.75" customHeight="1">
      <c r="A237" s="34"/>
      <c r="B237" s="35"/>
      <c r="C237" s="208" t="s">
        <v>389</v>
      </c>
      <c r="D237" s="208" t="s">
        <v>130</v>
      </c>
      <c r="E237" s="209" t="s">
        <v>390</v>
      </c>
      <c r="F237" s="210" t="s">
        <v>391</v>
      </c>
      <c r="G237" s="211" t="s">
        <v>259</v>
      </c>
      <c r="H237" s="212">
        <v>4</v>
      </c>
      <c r="I237" s="213"/>
      <c r="J237" s="214">
        <f>ROUND(I237*H237,2)</f>
        <v>0</v>
      </c>
      <c r="K237" s="210" t="s">
        <v>134</v>
      </c>
      <c r="L237" s="39"/>
      <c r="M237" s="215" t="s">
        <v>1</v>
      </c>
      <c r="N237" s="216" t="s">
        <v>37</v>
      </c>
      <c r="O237" s="71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9" t="s">
        <v>135</v>
      </c>
      <c r="AT237" s="219" t="s">
        <v>130</v>
      </c>
      <c r="AU237" s="219" t="s">
        <v>82</v>
      </c>
      <c r="AY237" s="17" t="s">
        <v>128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7" t="s">
        <v>80</v>
      </c>
      <c r="BK237" s="220">
        <f>ROUND(I237*H237,2)</f>
        <v>0</v>
      </c>
      <c r="BL237" s="17" t="s">
        <v>135</v>
      </c>
      <c r="BM237" s="219" t="s">
        <v>392</v>
      </c>
    </row>
    <row r="238" spans="1:65" s="2" customFormat="1" ht="19.5">
      <c r="A238" s="34"/>
      <c r="B238" s="35"/>
      <c r="C238" s="36"/>
      <c r="D238" s="221" t="s">
        <v>137</v>
      </c>
      <c r="E238" s="36"/>
      <c r="F238" s="222" t="s">
        <v>393</v>
      </c>
      <c r="G238" s="36"/>
      <c r="H238" s="36"/>
      <c r="I238" s="122"/>
      <c r="J238" s="36"/>
      <c r="K238" s="36"/>
      <c r="L238" s="39"/>
      <c r="M238" s="223"/>
      <c r="N238" s="224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137</v>
      </c>
      <c r="AU238" s="17" t="s">
        <v>82</v>
      </c>
    </row>
    <row r="239" spans="1:65" s="2" customFormat="1" ht="21.75" customHeight="1">
      <c r="A239" s="34"/>
      <c r="B239" s="35"/>
      <c r="C239" s="208" t="s">
        <v>394</v>
      </c>
      <c r="D239" s="208" t="s">
        <v>130</v>
      </c>
      <c r="E239" s="209" t="s">
        <v>395</v>
      </c>
      <c r="F239" s="210" t="s">
        <v>396</v>
      </c>
      <c r="G239" s="211" t="s">
        <v>259</v>
      </c>
      <c r="H239" s="212">
        <v>2</v>
      </c>
      <c r="I239" s="213"/>
      <c r="J239" s="214">
        <f>ROUND(I239*H239,2)</f>
        <v>0</v>
      </c>
      <c r="K239" s="210" t="s">
        <v>134</v>
      </c>
      <c r="L239" s="39"/>
      <c r="M239" s="215" t="s">
        <v>1</v>
      </c>
      <c r="N239" s="216" t="s">
        <v>37</v>
      </c>
      <c r="O239" s="71"/>
      <c r="P239" s="217">
        <f>O239*H239</f>
        <v>0</v>
      </c>
      <c r="Q239" s="217">
        <v>0.30399999999999999</v>
      </c>
      <c r="R239" s="217">
        <f>Q239*H239</f>
        <v>0.60799999999999998</v>
      </c>
      <c r="S239" s="217">
        <v>0</v>
      </c>
      <c r="T239" s="21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135</v>
      </c>
      <c r="AT239" s="219" t="s">
        <v>130</v>
      </c>
      <c r="AU239" s="219" t="s">
        <v>82</v>
      </c>
      <c r="AY239" s="17" t="s">
        <v>128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80</v>
      </c>
      <c r="BK239" s="220">
        <f>ROUND(I239*H239,2)</f>
        <v>0</v>
      </c>
      <c r="BL239" s="17" t="s">
        <v>135</v>
      </c>
      <c r="BM239" s="219" t="s">
        <v>397</v>
      </c>
    </row>
    <row r="240" spans="1:65" s="2" customFormat="1" ht="29.25">
      <c r="A240" s="34"/>
      <c r="B240" s="35"/>
      <c r="C240" s="36"/>
      <c r="D240" s="221" t="s">
        <v>137</v>
      </c>
      <c r="E240" s="36"/>
      <c r="F240" s="222" t="s">
        <v>398</v>
      </c>
      <c r="G240" s="36"/>
      <c r="H240" s="36"/>
      <c r="I240" s="122"/>
      <c r="J240" s="36"/>
      <c r="K240" s="36"/>
      <c r="L240" s="39"/>
      <c r="M240" s="223"/>
      <c r="N240" s="224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137</v>
      </c>
      <c r="AU240" s="17" t="s">
        <v>82</v>
      </c>
    </row>
    <row r="241" spans="1:65" s="2" customFormat="1" ht="21.75" customHeight="1">
      <c r="A241" s="34"/>
      <c r="B241" s="35"/>
      <c r="C241" s="208" t="s">
        <v>399</v>
      </c>
      <c r="D241" s="208" t="s">
        <v>130</v>
      </c>
      <c r="E241" s="209" t="s">
        <v>400</v>
      </c>
      <c r="F241" s="210" t="s">
        <v>401</v>
      </c>
      <c r="G241" s="211" t="s">
        <v>259</v>
      </c>
      <c r="H241" s="212">
        <v>2</v>
      </c>
      <c r="I241" s="213"/>
      <c r="J241" s="214">
        <f>ROUND(I241*H241,2)</f>
        <v>0</v>
      </c>
      <c r="K241" s="210" t="s">
        <v>134</v>
      </c>
      <c r="L241" s="39"/>
      <c r="M241" s="215" t="s">
        <v>1</v>
      </c>
      <c r="N241" s="216" t="s">
        <v>37</v>
      </c>
      <c r="O241" s="71"/>
      <c r="P241" s="217">
        <f>O241*H241</f>
        <v>0</v>
      </c>
      <c r="Q241" s="217">
        <v>0.21007999999999999</v>
      </c>
      <c r="R241" s="217">
        <f>Q241*H241</f>
        <v>0.42015999999999998</v>
      </c>
      <c r="S241" s="217">
        <v>0</v>
      </c>
      <c r="T241" s="21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9" t="s">
        <v>135</v>
      </c>
      <c r="AT241" s="219" t="s">
        <v>130</v>
      </c>
      <c r="AU241" s="219" t="s">
        <v>82</v>
      </c>
      <c r="AY241" s="17" t="s">
        <v>128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7" t="s">
        <v>80</v>
      </c>
      <c r="BK241" s="220">
        <f>ROUND(I241*H241,2)</f>
        <v>0</v>
      </c>
      <c r="BL241" s="17" t="s">
        <v>135</v>
      </c>
      <c r="BM241" s="219" t="s">
        <v>402</v>
      </c>
    </row>
    <row r="242" spans="1:65" s="2" customFormat="1" ht="29.25">
      <c r="A242" s="34"/>
      <c r="B242" s="35"/>
      <c r="C242" s="36"/>
      <c r="D242" s="221" t="s">
        <v>137</v>
      </c>
      <c r="E242" s="36"/>
      <c r="F242" s="222" t="s">
        <v>403</v>
      </c>
      <c r="G242" s="36"/>
      <c r="H242" s="36"/>
      <c r="I242" s="122"/>
      <c r="J242" s="36"/>
      <c r="K242" s="36"/>
      <c r="L242" s="39"/>
      <c r="M242" s="223"/>
      <c r="N242" s="224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137</v>
      </c>
      <c r="AU242" s="17" t="s">
        <v>82</v>
      </c>
    </row>
    <row r="243" spans="1:65" s="2" customFormat="1" ht="16.5" customHeight="1">
      <c r="A243" s="34"/>
      <c r="B243" s="35"/>
      <c r="C243" s="208" t="s">
        <v>404</v>
      </c>
      <c r="D243" s="208" t="s">
        <v>130</v>
      </c>
      <c r="E243" s="209" t="s">
        <v>405</v>
      </c>
      <c r="F243" s="210" t="s">
        <v>406</v>
      </c>
      <c r="G243" s="211" t="s">
        <v>259</v>
      </c>
      <c r="H243" s="212">
        <v>1</v>
      </c>
      <c r="I243" s="213"/>
      <c r="J243" s="214">
        <f>ROUND(I243*H243,2)</f>
        <v>0</v>
      </c>
      <c r="K243" s="210" t="s">
        <v>1</v>
      </c>
      <c r="L243" s="39"/>
      <c r="M243" s="215" t="s">
        <v>1</v>
      </c>
      <c r="N243" s="216" t="s">
        <v>37</v>
      </c>
      <c r="O243" s="71"/>
      <c r="P243" s="217">
        <f>O243*H243</f>
        <v>0</v>
      </c>
      <c r="Q243" s="217">
        <v>2.639E-2</v>
      </c>
      <c r="R243" s="217">
        <f>Q243*H243</f>
        <v>2.639E-2</v>
      </c>
      <c r="S243" s="217">
        <v>0</v>
      </c>
      <c r="T243" s="21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9" t="s">
        <v>135</v>
      </c>
      <c r="AT243" s="219" t="s">
        <v>130</v>
      </c>
      <c r="AU243" s="219" t="s">
        <v>82</v>
      </c>
      <c r="AY243" s="17" t="s">
        <v>128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7" t="s">
        <v>80</v>
      </c>
      <c r="BK243" s="220">
        <f>ROUND(I243*H243,2)</f>
        <v>0</v>
      </c>
      <c r="BL243" s="17" t="s">
        <v>135</v>
      </c>
      <c r="BM243" s="219" t="s">
        <v>407</v>
      </c>
    </row>
    <row r="244" spans="1:65" s="2" customFormat="1" ht="11.25">
      <c r="A244" s="34"/>
      <c r="B244" s="35"/>
      <c r="C244" s="36"/>
      <c r="D244" s="221" t="s">
        <v>137</v>
      </c>
      <c r="E244" s="36"/>
      <c r="F244" s="222" t="s">
        <v>408</v>
      </c>
      <c r="G244" s="36"/>
      <c r="H244" s="36"/>
      <c r="I244" s="122"/>
      <c r="J244" s="36"/>
      <c r="K244" s="36"/>
      <c r="L244" s="39"/>
      <c r="M244" s="223"/>
      <c r="N244" s="224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137</v>
      </c>
      <c r="AU244" s="17" t="s">
        <v>82</v>
      </c>
    </row>
    <row r="245" spans="1:65" s="2" customFormat="1" ht="21.75" customHeight="1">
      <c r="A245" s="34"/>
      <c r="B245" s="35"/>
      <c r="C245" s="208" t="s">
        <v>409</v>
      </c>
      <c r="D245" s="208" t="s">
        <v>130</v>
      </c>
      <c r="E245" s="209" t="s">
        <v>410</v>
      </c>
      <c r="F245" s="210" t="s">
        <v>411</v>
      </c>
      <c r="G245" s="211" t="s">
        <v>259</v>
      </c>
      <c r="H245" s="212">
        <v>1</v>
      </c>
      <c r="I245" s="213"/>
      <c r="J245" s="214">
        <f>ROUND(I245*H245,2)</f>
        <v>0</v>
      </c>
      <c r="K245" s="210" t="s">
        <v>134</v>
      </c>
      <c r="L245" s="39"/>
      <c r="M245" s="215" t="s">
        <v>1</v>
      </c>
      <c r="N245" s="216" t="s">
        <v>37</v>
      </c>
      <c r="O245" s="71"/>
      <c r="P245" s="217">
        <f>O245*H245</f>
        <v>0</v>
      </c>
      <c r="Q245" s="217">
        <v>0.21734000000000001</v>
      </c>
      <c r="R245" s="217">
        <f>Q245*H245</f>
        <v>0.21734000000000001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135</v>
      </c>
      <c r="AT245" s="219" t="s">
        <v>130</v>
      </c>
      <c r="AU245" s="219" t="s">
        <v>82</v>
      </c>
      <c r="AY245" s="17" t="s">
        <v>128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7" t="s">
        <v>80</v>
      </c>
      <c r="BK245" s="220">
        <f>ROUND(I245*H245,2)</f>
        <v>0</v>
      </c>
      <c r="BL245" s="17" t="s">
        <v>135</v>
      </c>
      <c r="BM245" s="219" t="s">
        <v>412</v>
      </c>
    </row>
    <row r="246" spans="1:65" s="2" customFormat="1" ht="19.5">
      <c r="A246" s="34"/>
      <c r="B246" s="35"/>
      <c r="C246" s="36"/>
      <c r="D246" s="221" t="s">
        <v>137</v>
      </c>
      <c r="E246" s="36"/>
      <c r="F246" s="222" t="s">
        <v>413</v>
      </c>
      <c r="G246" s="36"/>
      <c r="H246" s="36"/>
      <c r="I246" s="122"/>
      <c r="J246" s="36"/>
      <c r="K246" s="36"/>
      <c r="L246" s="39"/>
      <c r="M246" s="223"/>
      <c r="N246" s="224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137</v>
      </c>
      <c r="AU246" s="17" t="s">
        <v>82</v>
      </c>
    </row>
    <row r="247" spans="1:65" s="2" customFormat="1" ht="21.75" customHeight="1">
      <c r="A247" s="34"/>
      <c r="B247" s="35"/>
      <c r="C247" s="235" t="s">
        <v>414</v>
      </c>
      <c r="D247" s="235" t="s">
        <v>245</v>
      </c>
      <c r="E247" s="236" t="s">
        <v>415</v>
      </c>
      <c r="F247" s="237" t="s">
        <v>416</v>
      </c>
      <c r="G247" s="238" t="s">
        <v>259</v>
      </c>
      <c r="H247" s="239">
        <v>1</v>
      </c>
      <c r="I247" s="240"/>
      <c r="J247" s="241">
        <f>ROUND(I247*H247,2)</f>
        <v>0</v>
      </c>
      <c r="K247" s="237" t="s">
        <v>134</v>
      </c>
      <c r="L247" s="242"/>
      <c r="M247" s="243" t="s">
        <v>1</v>
      </c>
      <c r="N247" s="244" t="s">
        <v>37</v>
      </c>
      <c r="O247" s="71"/>
      <c r="P247" s="217">
        <f>O247*H247</f>
        <v>0</v>
      </c>
      <c r="Q247" s="217">
        <v>0.08</v>
      </c>
      <c r="R247" s="217">
        <f>Q247*H247</f>
        <v>0.08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168</v>
      </c>
      <c r="AT247" s="219" t="s">
        <v>245</v>
      </c>
      <c r="AU247" s="219" t="s">
        <v>82</v>
      </c>
      <c r="AY247" s="17" t="s">
        <v>128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7" t="s">
        <v>80</v>
      </c>
      <c r="BK247" s="220">
        <f>ROUND(I247*H247,2)</f>
        <v>0</v>
      </c>
      <c r="BL247" s="17" t="s">
        <v>135</v>
      </c>
      <c r="BM247" s="219" t="s">
        <v>417</v>
      </c>
    </row>
    <row r="248" spans="1:65" s="2" customFormat="1" ht="11.25">
      <c r="A248" s="34"/>
      <c r="B248" s="35"/>
      <c r="C248" s="36"/>
      <c r="D248" s="221" t="s">
        <v>137</v>
      </c>
      <c r="E248" s="36"/>
      <c r="F248" s="222" t="s">
        <v>416</v>
      </c>
      <c r="G248" s="36"/>
      <c r="H248" s="36"/>
      <c r="I248" s="122"/>
      <c r="J248" s="36"/>
      <c r="K248" s="36"/>
      <c r="L248" s="39"/>
      <c r="M248" s="223"/>
      <c r="N248" s="224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137</v>
      </c>
      <c r="AU248" s="17" t="s">
        <v>82</v>
      </c>
    </row>
    <row r="249" spans="1:65" s="2" customFormat="1" ht="21.75" customHeight="1">
      <c r="A249" s="34"/>
      <c r="B249" s="35"/>
      <c r="C249" s="235" t="s">
        <v>418</v>
      </c>
      <c r="D249" s="235" t="s">
        <v>245</v>
      </c>
      <c r="E249" s="236" t="s">
        <v>419</v>
      </c>
      <c r="F249" s="237" t="s">
        <v>420</v>
      </c>
      <c r="G249" s="238" t="s">
        <v>259</v>
      </c>
      <c r="H249" s="239">
        <v>1</v>
      </c>
      <c r="I249" s="240"/>
      <c r="J249" s="241">
        <f>ROUND(I249*H249,2)</f>
        <v>0</v>
      </c>
      <c r="K249" s="237" t="s">
        <v>134</v>
      </c>
      <c r="L249" s="242"/>
      <c r="M249" s="243" t="s">
        <v>1</v>
      </c>
      <c r="N249" s="244" t="s">
        <v>37</v>
      </c>
      <c r="O249" s="71"/>
      <c r="P249" s="217">
        <f>O249*H249</f>
        <v>0</v>
      </c>
      <c r="Q249" s="217">
        <v>5.5999999999999995E-4</v>
      </c>
      <c r="R249" s="217">
        <f>Q249*H249</f>
        <v>5.5999999999999995E-4</v>
      </c>
      <c r="S249" s="217">
        <v>0</v>
      </c>
      <c r="T249" s="21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168</v>
      </c>
      <c r="AT249" s="219" t="s">
        <v>245</v>
      </c>
      <c r="AU249" s="219" t="s">
        <v>82</v>
      </c>
      <c r="AY249" s="17" t="s">
        <v>128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7" t="s">
        <v>80</v>
      </c>
      <c r="BK249" s="220">
        <f>ROUND(I249*H249,2)</f>
        <v>0</v>
      </c>
      <c r="BL249" s="17" t="s">
        <v>135</v>
      </c>
      <c r="BM249" s="219" t="s">
        <v>421</v>
      </c>
    </row>
    <row r="250" spans="1:65" s="2" customFormat="1" ht="11.25">
      <c r="A250" s="34"/>
      <c r="B250" s="35"/>
      <c r="C250" s="36"/>
      <c r="D250" s="221" t="s">
        <v>137</v>
      </c>
      <c r="E250" s="36"/>
      <c r="F250" s="222" t="s">
        <v>420</v>
      </c>
      <c r="G250" s="36"/>
      <c r="H250" s="36"/>
      <c r="I250" s="122"/>
      <c r="J250" s="36"/>
      <c r="K250" s="36"/>
      <c r="L250" s="39"/>
      <c r="M250" s="223"/>
      <c r="N250" s="224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137</v>
      </c>
      <c r="AU250" s="17" t="s">
        <v>82</v>
      </c>
    </row>
    <row r="251" spans="1:65" s="2" customFormat="1" ht="21.75" customHeight="1">
      <c r="A251" s="34"/>
      <c r="B251" s="35"/>
      <c r="C251" s="208" t="s">
        <v>422</v>
      </c>
      <c r="D251" s="208" t="s">
        <v>130</v>
      </c>
      <c r="E251" s="209" t="s">
        <v>423</v>
      </c>
      <c r="F251" s="210" t="s">
        <v>424</v>
      </c>
      <c r="G251" s="211" t="s">
        <v>259</v>
      </c>
      <c r="H251" s="212">
        <v>1</v>
      </c>
      <c r="I251" s="213"/>
      <c r="J251" s="214">
        <f>ROUND(I251*H251,2)</f>
        <v>0</v>
      </c>
      <c r="K251" s="210" t="s">
        <v>134</v>
      </c>
      <c r="L251" s="39"/>
      <c r="M251" s="215" t="s">
        <v>1</v>
      </c>
      <c r="N251" s="216" t="s">
        <v>37</v>
      </c>
      <c r="O251" s="71"/>
      <c r="P251" s="217">
        <f>O251*H251</f>
        <v>0</v>
      </c>
      <c r="Q251" s="217">
        <v>0.67850999999999995</v>
      </c>
      <c r="R251" s="217">
        <f>Q251*H251</f>
        <v>0.67850999999999995</v>
      </c>
      <c r="S251" s="217">
        <v>0.45</v>
      </c>
      <c r="T251" s="218">
        <f>S251*H251</f>
        <v>0.45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135</v>
      </c>
      <c r="AT251" s="219" t="s">
        <v>130</v>
      </c>
      <c r="AU251" s="219" t="s">
        <v>82</v>
      </c>
      <c r="AY251" s="17" t="s">
        <v>128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7" t="s">
        <v>80</v>
      </c>
      <c r="BK251" s="220">
        <f>ROUND(I251*H251,2)</f>
        <v>0</v>
      </c>
      <c r="BL251" s="17" t="s">
        <v>135</v>
      </c>
      <c r="BM251" s="219" t="s">
        <v>425</v>
      </c>
    </row>
    <row r="252" spans="1:65" s="2" customFormat="1" ht="19.5">
      <c r="A252" s="34"/>
      <c r="B252" s="35"/>
      <c r="C252" s="36"/>
      <c r="D252" s="221" t="s">
        <v>137</v>
      </c>
      <c r="E252" s="36"/>
      <c r="F252" s="222" t="s">
        <v>426</v>
      </c>
      <c r="G252" s="36"/>
      <c r="H252" s="36"/>
      <c r="I252" s="122"/>
      <c r="J252" s="36"/>
      <c r="K252" s="36"/>
      <c r="L252" s="39"/>
      <c r="M252" s="223"/>
      <c r="N252" s="224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137</v>
      </c>
      <c r="AU252" s="17" t="s">
        <v>82</v>
      </c>
    </row>
    <row r="253" spans="1:65" s="2" customFormat="1" ht="21.75" customHeight="1">
      <c r="A253" s="34"/>
      <c r="B253" s="35"/>
      <c r="C253" s="208" t="s">
        <v>427</v>
      </c>
      <c r="D253" s="208" t="s">
        <v>130</v>
      </c>
      <c r="E253" s="209" t="s">
        <v>428</v>
      </c>
      <c r="F253" s="210" t="s">
        <v>429</v>
      </c>
      <c r="G253" s="211" t="s">
        <v>259</v>
      </c>
      <c r="H253" s="212">
        <v>1</v>
      </c>
      <c r="I253" s="213"/>
      <c r="J253" s="214">
        <f>ROUND(I253*H253,2)</f>
        <v>0</v>
      </c>
      <c r="K253" s="210" t="s">
        <v>134</v>
      </c>
      <c r="L253" s="39"/>
      <c r="M253" s="215" t="s">
        <v>1</v>
      </c>
      <c r="N253" s="216" t="s">
        <v>37</v>
      </c>
      <c r="O253" s="71"/>
      <c r="P253" s="217">
        <f>O253*H253</f>
        <v>0</v>
      </c>
      <c r="Q253" s="217">
        <v>0.42368</v>
      </c>
      <c r="R253" s="217">
        <f>Q253*H253</f>
        <v>0.42368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135</v>
      </c>
      <c r="AT253" s="219" t="s">
        <v>130</v>
      </c>
      <c r="AU253" s="219" t="s">
        <v>82</v>
      </c>
      <c r="AY253" s="17" t="s">
        <v>128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7" t="s">
        <v>80</v>
      </c>
      <c r="BK253" s="220">
        <f>ROUND(I253*H253,2)</f>
        <v>0</v>
      </c>
      <c r="BL253" s="17" t="s">
        <v>135</v>
      </c>
      <c r="BM253" s="219" t="s">
        <v>430</v>
      </c>
    </row>
    <row r="254" spans="1:65" s="2" customFormat="1" ht="19.5">
      <c r="A254" s="34"/>
      <c r="B254" s="35"/>
      <c r="C254" s="36"/>
      <c r="D254" s="221" t="s">
        <v>137</v>
      </c>
      <c r="E254" s="36"/>
      <c r="F254" s="222" t="s">
        <v>431</v>
      </c>
      <c r="G254" s="36"/>
      <c r="H254" s="36"/>
      <c r="I254" s="122"/>
      <c r="J254" s="36"/>
      <c r="K254" s="36"/>
      <c r="L254" s="39"/>
      <c r="M254" s="223"/>
      <c r="N254" s="224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137</v>
      </c>
      <c r="AU254" s="17" t="s">
        <v>82</v>
      </c>
    </row>
    <row r="255" spans="1:65" s="12" customFormat="1" ht="22.9" customHeight="1">
      <c r="B255" s="192"/>
      <c r="C255" s="193"/>
      <c r="D255" s="194" t="s">
        <v>71</v>
      </c>
      <c r="E255" s="206" t="s">
        <v>173</v>
      </c>
      <c r="F255" s="206" t="s">
        <v>432</v>
      </c>
      <c r="G255" s="193"/>
      <c r="H255" s="193"/>
      <c r="I255" s="196"/>
      <c r="J255" s="207">
        <f>BK255</f>
        <v>0</v>
      </c>
      <c r="K255" s="193"/>
      <c r="L255" s="198"/>
      <c r="M255" s="199"/>
      <c r="N255" s="200"/>
      <c r="O255" s="200"/>
      <c r="P255" s="201">
        <f>SUM(P256:P261)</f>
        <v>0</v>
      </c>
      <c r="Q255" s="200"/>
      <c r="R255" s="201">
        <f>SUM(R256:R261)</f>
        <v>10.187040000000001</v>
      </c>
      <c r="S255" s="200"/>
      <c r="T255" s="202">
        <f>SUM(T256:T261)</f>
        <v>0</v>
      </c>
      <c r="AR255" s="203" t="s">
        <v>80</v>
      </c>
      <c r="AT255" s="204" t="s">
        <v>71</v>
      </c>
      <c r="AU255" s="204" t="s">
        <v>80</v>
      </c>
      <c r="AY255" s="203" t="s">
        <v>128</v>
      </c>
      <c r="BK255" s="205">
        <f>SUM(BK256:BK261)</f>
        <v>0</v>
      </c>
    </row>
    <row r="256" spans="1:65" s="2" customFormat="1" ht="21.75" customHeight="1">
      <c r="A256" s="34"/>
      <c r="B256" s="35"/>
      <c r="C256" s="208" t="s">
        <v>433</v>
      </c>
      <c r="D256" s="208" t="s">
        <v>130</v>
      </c>
      <c r="E256" s="209" t="s">
        <v>434</v>
      </c>
      <c r="F256" s="210" t="s">
        <v>435</v>
      </c>
      <c r="G256" s="211" t="s">
        <v>315</v>
      </c>
      <c r="H256" s="212">
        <v>16</v>
      </c>
      <c r="I256" s="213"/>
      <c r="J256" s="214">
        <f>ROUND(I256*H256,2)</f>
        <v>0</v>
      </c>
      <c r="K256" s="210" t="s">
        <v>134</v>
      </c>
      <c r="L256" s="39"/>
      <c r="M256" s="215" t="s">
        <v>1</v>
      </c>
      <c r="N256" s="216" t="s">
        <v>37</v>
      </c>
      <c r="O256" s="71"/>
      <c r="P256" s="217">
        <f>O256*H256</f>
        <v>0</v>
      </c>
      <c r="Q256" s="217">
        <v>0.43819000000000002</v>
      </c>
      <c r="R256" s="217">
        <f>Q256*H256</f>
        <v>7.0110400000000004</v>
      </c>
      <c r="S256" s="217">
        <v>0</v>
      </c>
      <c r="T256" s="21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9" t="s">
        <v>135</v>
      </c>
      <c r="AT256" s="219" t="s">
        <v>130</v>
      </c>
      <c r="AU256" s="219" t="s">
        <v>82</v>
      </c>
      <c r="AY256" s="17" t="s">
        <v>128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7" t="s">
        <v>80</v>
      </c>
      <c r="BK256" s="220">
        <f>ROUND(I256*H256,2)</f>
        <v>0</v>
      </c>
      <c r="BL256" s="17" t="s">
        <v>135</v>
      </c>
      <c r="BM256" s="219" t="s">
        <v>436</v>
      </c>
    </row>
    <row r="257" spans="1:65" s="2" customFormat="1" ht="19.5">
      <c r="A257" s="34"/>
      <c r="B257" s="35"/>
      <c r="C257" s="36"/>
      <c r="D257" s="221" t="s">
        <v>137</v>
      </c>
      <c r="E257" s="36"/>
      <c r="F257" s="222" t="s">
        <v>437</v>
      </c>
      <c r="G257" s="36"/>
      <c r="H257" s="36"/>
      <c r="I257" s="122"/>
      <c r="J257" s="36"/>
      <c r="K257" s="36"/>
      <c r="L257" s="39"/>
      <c r="M257" s="223"/>
      <c r="N257" s="224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137</v>
      </c>
      <c r="AU257" s="17" t="s">
        <v>82</v>
      </c>
    </row>
    <row r="258" spans="1:65" s="2" customFormat="1" ht="21.75" customHeight="1">
      <c r="A258" s="34"/>
      <c r="B258" s="35"/>
      <c r="C258" s="235" t="s">
        <v>438</v>
      </c>
      <c r="D258" s="235" t="s">
        <v>245</v>
      </c>
      <c r="E258" s="236" t="s">
        <v>439</v>
      </c>
      <c r="F258" s="237" t="s">
        <v>440</v>
      </c>
      <c r="G258" s="238" t="s">
        <v>315</v>
      </c>
      <c r="H258" s="239">
        <v>8</v>
      </c>
      <c r="I258" s="240"/>
      <c r="J258" s="241">
        <f>ROUND(I258*H258,2)</f>
        <v>0</v>
      </c>
      <c r="K258" s="237" t="s">
        <v>134</v>
      </c>
      <c r="L258" s="242"/>
      <c r="M258" s="243" t="s">
        <v>1</v>
      </c>
      <c r="N258" s="244" t="s">
        <v>37</v>
      </c>
      <c r="O258" s="71"/>
      <c r="P258" s="217">
        <f>O258*H258</f>
        <v>0</v>
      </c>
      <c r="Q258" s="217">
        <v>0.33700000000000002</v>
      </c>
      <c r="R258" s="217">
        <f>Q258*H258</f>
        <v>2.6960000000000002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168</v>
      </c>
      <c r="AT258" s="219" t="s">
        <v>245</v>
      </c>
      <c r="AU258" s="219" t="s">
        <v>82</v>
      </c>
      <c r="AY258" s="17" t="s">
        <v>128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7" t="s">
        <v>80</v>
      </c>
      <c r="BK258" s="220">
        <f>ROUND(I258*H258,2)</f>
        <v>0</v>
      </c>
      <c r="BL258" s="17" t="s">
        <v>135</v>
      </c>
      <c r="BM258" s="219" t="s">
        <v>441</v>
      </c>
    </row>
    <row r="259" spans="1:65" s="2" customFormat="1" ht="11.25">
      <c r="A259" s="34"/>
      <c r="B259" s="35"/>
      <c r="C259" s="36"/>
      <c r="D259" s="221" t="s">
        <v>137</v>
      </c>
      <c r="E259" s="36"/>
      <c r="F259" s="222" t="s">
        <v>440</v>
      </c>
      <c r="G259" s="36"/>
      <c r="H259" s="36"/>
      <c r="I259" s="122"/>
      <c r="J259" s="36"/>
      <c r="K259" s="36"/>
      <c r="L259" s="39"/>
      <c r="M259" s="223"/>
      <c r="N259" s="224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137</v>
      </c>
      <c r="AU259" s="17" t="s">
        <v>82</v>
      </c>
    </row>
    <row r="260" spans="1:65" s="2" customFormat="1" ht="16.5" customHeight="1">
      <c r="A260" s="34"/>
      <c r="B260" s="35"/>
      <c r="C260" s="235" t="s">
        <v>442</v>
      </c>
      <c r="D260" s="235" t="s">
        <v>245</v>
      </c>
      <c r="E260" s="236" t="s">
        <v>443</v>
      </c>
      <c r="F260" s="237" t="s">
        <v>444</v>
      </c>
      <c r="G260" s="238" t="s">
        <v>259</v>
      </c>
      <c r="H260" s="239">
        <v>8</v>
      </c>
      <c r="I260" s="240"/>
      <c r="J260" s="241">
        <f>ROUND(I260*H260,2)</f>
        <v>0</v>
      </c>
      <c r="K260" s="237" t="s">
        <v>134</v>
      </c>
      <c r="L260" s="242"/>
      <c r="M260" s="243" t="s">
        <v>1</v>
      </c>
      <c r="N260" s="244" t="s">
        <v>37</v>
      </c>
      <c r="O260" s="71"/>
      <c r="P260" s="217">
        <f>O260*H260</f>
        <v>0</v>
      </c>
      <c r="Q260" s="217">
        <v>0.06</v>
      </c>
      <c r="R260" s="217">
        <f>Q260*H260</f>
        <v>0.48</v>
      </c>
      <c r="S260" s="217">
        <v>0</v>
      </c>
      <c r="T260" s="21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9" t="s">
        <v>168</v>
      </c>
      <c r="AT260" s="219" t="s">
        <v>245</v>
      </c>
      <c r="AU260" s="219" t="s">
        <v>82</v>
      </c>
      <c r="AY260" s="17" t="s">
        <v>128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7" t="s">
        <v>80</v>
      </c>
      <c r="BK260" s="220">
        <f>ROUND(I260*H260,2)</f>
        <v>0</v>
      </c>
      <c r="BL260" s="17" t="s">
        <v>135</v>
      </c>
      <c r="BM260" s="219" t="s">
        <v>445</v>
      </c>
    </row>
    <row r="261" spans="1:65" s="2" customFormat="1" ht="11.25">
      <c r="A261" s="34"/>
      <c r="B261" s="35"/>
      <c r="C261" s="36"/>
      <c r="D261" s="221" t="s">
        <v>137</v>
      </c>
      <c r="E261" s="36"/>
      <c r="F261" s="222" t="s">
        <v>444</v>
      </c>
      <c r="G261" s="36"/>
      <c r="H261" s="36"/>
      <c r="I261" s="122"/>
      <c r="J261" s="36"/>
      <c r="K261" s="36"/>
      <c r="L261" s="39"/>
      <c r="M261" s="223"/>
      <c r="N261" s="224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137</v>
      </c>
      <c r="AU261" s="17" t="s">
        <v>82</v>
      </c>
    </row>
    <row r="262" spans="1:65" s="12" customFormat="1" ht="22.9" customHeight="1">
      <c r="B262" s="192"/>
      <c r="C262" s="193"/>
      <c r="D262" s="194" t="s">
        <v>71</v>
      </c>
      <c r="E262" s="206" t="s">
        <v>446</v>
      </c>
      <c r="F262" s="206" t="s">
        <v>447</v>
      </c>
      <c r="G262" s="193"/>
      <c r="H262" s="193"/>
      <c r="I262" s="196"/>
      <c r="J262" s="207">
        <f>BK262</f>
        <v>0</v>
      </c>
      <c r="K262" s="193"/>
      <c r="L262" s="198"/>
      <c r="M262" s="199"/>
      <c r="N262" s="200"/>
      <c r="O262" s="200"/>
      <c r="P262" s="201">
        <f>SUM(P263:P280)</f>
        <v>0</v>
      </c>
      <c r="Q262" s="200"/>
      <c r="R262" s="201">
        <f>SUM(R263:R280)</f>
        <v>0</v>
      </c>
      <c r="S262" s="200"/>
      <c r="T262" s="202">
        <f>SUM(T263:T280)</f>
        <v>0</v>
      </c>
      <c r="AR262" s="203" t="s">
        <v>80</v>
      </c>
      <c r="AT262" s="204" t="s">
        <v>71</v>
      </c>
      <c r="AU262" s="204" t="s">
        <v>80</v>
      </c>
      <c r="AY262" s="203" t="s">
        <v>128</v>
      </c>
      <c r="BK262" s="205">
        <f>SUM(BK263:BK280)</f>
        <v>0</v>
      </c>
    </row>
    <row r="263" spans="1:65" s="2" customFormat="1" ht="21.75" customHeight="1">
      <c r="A263" s="34"/>
      <c r="B263" s="35"/>
      <c r="C263" s="208" t="s">
        <v>448</v>
      </c>
      <c r="D263" s="208" t="s">
        <v>130</v>
      </c>
      <c r="E263" s="209" t="s">
        <v>449</v>
      </c>
      <c r="F263" s="210" t="s">
        <v>450</v>
      </c>
      <c r="G263" s="211" t="s">
        <v>232</v>
      </c>
      <c r="H263" s="212">
        <v>142.63999999999999</v>
      </c>
      <c r="I263" s="213"/>
      <c r="J263" s="214">
        <f>ROUND(I263*H263,2)</f>
        <v>0</v>
      </c>
      <c r="K263" s="210" t="s">
        <v>134</v>
      </c>
      <c r="L263" s="39"/>
      <c r="M263" s="215" t="s">
        <v>1</v>
      </c>
      <c r="N263" s="216" t="s">
        <v>37</v>
      </c>
      <c r="O263" s="71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9" t="s">
        <v>135</v>
      </c>
      <c r="AT263" s="219" t="s">
        <v>130</v>
      </c>
      <c r="AU263" s="219" t="s">
        <v>82</v>
      </c>
      <c r="AY263" s="17" t="s">
        <v>128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7" t="s">
        <v>80</v>
      </c>
      <c r="BK263" s="220">
        <f>ROUND(I263*H263,2)</f>
        <v>0</v>
      </c>
      <c r="BL263" s="17" t="s">
        <v>135</v>
      </c>
      <c r="BM263" s="219" t="s">
        <v>451</v>
      </c>
    </row>
    <row r="264" spans="1:65" s="2" customFormat="1" ht="19.5">
      <c r="A264" s="34"/>
      <c r="B264" s="35"/>
      <c r="C264" s="36"/>
      <c r="D264" s="221" t="s">
        <v>137</v>
      </c>
      <c r="E264" s="36"/>
      <c r="F264" s="222" t="s">
        <v>452</v>
      </c>
      <c r="G264" s="36"/>
      <c r="H264" s="36"/>
      <c r="I264" s="122"/>
      <c r="J264" s="36"/>
      <c r="K264" s="36"/>
      <c r="L264" s="39"/>
      <c r="M264" s="223"/>
      <c r="N264" s="224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137</v>
      </c>
      <c r="AU264" s="17" t="s">
        <v>82</v>
      </c>
    </row>
    <row r="265" spans="1:65" s="13" customFormat="1" ht="11.25">
      <c r="B265" s="225"/>
      <c r="C265" s="226"/>
      <c r="D265" s="221" t="s">
        <v>227</v>
      </c>
      <c r="E265" s="245" t="s">
        <v>1</v>
      </c>
      <c r="F265" s="227" t="s">
        <v>453</v>
      </c>
      <c r="G265" s="226"/>
      <c r="H265" s="228">
        <v>142.63999999999999</v>
      </c>
      <c r="I265" s="229"/>
      <c r="J265" s="226"/>
      <c r="K265" s="226"/>
      <c r="L265" s="230"/>
      <c r="M265" s="231"/>
      <c r="N265" s="232"/>
      <c r="O265" s="232"/>
      <c r="P265" s="232"/>
      <c r="Q265" s="232"/>
      <c r="R265" s="232"/>
      <c r="S265" s="232"/>
      <c r="T265" s="233"/>
      <c r="AT265" s="234" t="s">
        <v>227</v>
      </c>
      <c r="AU265" s="234" t="s">
        <v>82</v>
      </c>
      <c r="AV265" s="13" t="s">
        <v>82</v>
      </c>
      <c r="AW265" s="13" t="s">
        <v>29</v>
      </c>
      <c r="AX265" s="13" t="s">
        <v>72</v>
      </c>
      <c r="AY265" s="234" t="s">
        <v>128</v>
      </c>
    </row>
    <row r="266" spans="1:65" s="14" customFormat="1" ht="11.25">
      <c r="B266" s="246"/>
      <c r="C266" s="247"/>
      <c r="D266" s="221" t="s">
        <v>227</v>
      </c>
      <c r="E266" s="248" t="s">
        <v>1</v>
      </c>
      <c r="F266" s="249" t="s">
        <v>454</v>
      </c>
      <c r="G266" s="247"/>
      <c r="H266" s="250">
        <v>142.63999999999999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AT266" s="256" t="s">
        <v>227</v>
      </c>
      <c r="AU266" s="256" t="s">
        <v>82</v>
      </c>
      <c r="AV266" s="14" t="s">
        <v>135</v>
      </c>
      <c r="AW266" s="14" t="s">
        <v>29</v>
      </c>
      <c r="AX266" s="14" t="s">
        <v>80</v>
      </c>
      <c r="AY266" s="256" t="s">
        <v>128</v>
      </c>
    </row>
    <row r="267" spans="1:65" s="2" customFormat="1" ht="21.75" customHeight="1">
      <c r="A267" s="34"/>
      <c r="B267" s="35"/>
      <c r="C267" s="208" t="s">
        <v>455</v>
      </c>
      <c r="D267" s="208" t="s">
        <v>130</v>
      </c>
      <c r="E267" s="209" t="s">
        <v>456</v>
      </c>
      <c r="F267" s="210" t="s">
        <v>457</v>
      </c>
      <c r="G267" s="211" t="s">
        <v>232</v>
      </c>
      <c r="H267" s="212">
        <v>2852.8</v>
      </c>
      <c r="I267" s="213"/>
      <c r="J267" s="214">
        <f>ROUND(I267*H267,2)</f>
        <v>0</v>
      </c>
      <c r="K267" s="210" t="s">
        <v>134</v>
      </c>
      <c r="L267" s="39"/>
      <c r="M267" s="215" t="s">
        <v>1</v>
      </c>
      <c r="N267" s="216" t="s">
        <v>37</v>
      </c>
      <c r="O267" s="71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9" t="s">
        <v>135</v>
      </c>
      <c r="AT267" s="219" t="s">
        <v>130</v>
      </c>
      <c r="AU267" s="219" t="s">
        <v>82</v>
      </c>
      <c r="AY267" s="17" t="s">
        <v>128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7" t="s">
        <v>80</v>
      </c>
      <c r="BK267" s="220">
        <f>ROUND(I267*H267,2)</f>
        <v>0</v>
      </c>
      <c r="BL267" s="17" t="s">
        <v>135</v>
      </c>
      <c r="BM267" s="219" t="s">
        <v>458</v>
      </c>
    </row>
    <row r="268" spans="1:65" s="2" customFormat="1" ht="29.25">
      <c r="A268" s="34"/>
      <c r="B268" s="35"/>
      <c r="C268" s="36"/>
      <c r="D268" s="221" t="s">
        <v>137</v>
      </c>
      <c r="E268" s="36"/>
      <c r="F268" s="222" t="s">
        <v>459</v>
      </c>
      <c r="G268" s="36"/>
      <c r="H268" s="36"/>
      <c r="I268" s="122"/>
      <c r="J268" s="36"/>
      <c r="K268" s="36"/>
      <c r="L268" s="39"/>
      <c r="M268" s="223"/>
      <c r="N268" s="224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137</v>
      </c>
      <c r="AU268" s="17" t="s">
        <v>82</v>
      </c>
    </row>
    <row r="269" spans="1:65" s="13" customFormat="1" ht="11.25">
      <c r="B269" s="225"/>
      <c r="C269" s="226"/>
      <c r="D269" s="221" t="s">
        <v>227</v>
      </c>
      <c r="E269" s="245" t="s">
        <v>1</v>
      </c>
      <c r="F269" s="227" t="s">
        <v>460</v>
      </c>
      <c r="G269" s="226"/>
      <c r="H269" s="228">
        <v>142.63999999999999</v>
      </c>
      <c r="I269" s="229"/>
      <c r="J269" s="226"/>
      <c r="K269" s="226"/>
      <c r="L269" s="230"/>
      <c r="M269" s="231"/>
      <c r="N269" s="232"/>
      <c r="O269" s="232"/>
      <c r="P269" s="232"/>
      <c r="Q269" s="232"/>
      <c r="R269" s="232"/>
      <c r="S269" s="232"/>
      <c r="T269" s="233"/>
      <c r="AT269" s="234" t="s">
        <v>227</v>
      </c>
      <c r="AU269" s="234" t="s">
        <v>82</v>
      </c>
      <c r="AV269" s="13" t="s">
        <v>82</v>
      </c>
      <c r="AW269" s="13" t="s">
        <v>29</v>
      </c>
      <c r="AX269" s="13" t="s">
        <v>80</v>
      </c>
      <c r="AY269" s="234" t="s">
        <v>128</v>
      </c>
    </row>
    <row r="270" spans="1:65" s="13" customFormat="1" ht="11.25">
      <c r="B270" s="225"/>
      <c r="C270" s="226"/>
      <c r="D270" s="221" t="s">
        <v>227</v>
      </c>
      <c r="E270" s="226"/>
      <c r="F270" s="227" t="s">
        <v>461</v>
      </c>
      <c r="G270" s="226"/>
      <c r="H270" s="228">
        <v>2852.8</v>
      </c>
      <c r="I270" s="229"/>
      <c r="J270" s="226"/>
      <c r="K270" s="226"/>
      <c r="L270" s="230"/>
      <c r="M270" s="231"/>
      <c r="N270" s="232"/>
      <c r="O270" s="232"/>
      <c r="P270" s="232"/>
      <c r="Q270" s="232"/>
      <c r="R270" s="232"/>
      <c r="S270" s="232"/>
      <c r="T270" s="233"/>
      <c r="AT270" s="234" t="s">
        <v>227</v>
      </c>
      <c r="AU270" s="234" t="s">
        <v>82</v>
      </c>
      <c r="AV270" s="13" t="s">
        <v>82</v>
      </c>
      <c r="AW270" s="13" t="s">
        <v>4</v>
      </c>
      <c r="AX270" s="13" t="s">
        <v>80</v>
      </c>
      <c r="AY270" s="234" t="s">
        <v>128</v>
      </c>
    </row>
    <row r="271" spans="1:65" s="2" customFormat="1" ht="21.75" customHeight="1">
      <c r="A271" s="34"/>
      <c r="B271" s="35"/>
      <c r="C271" s="208" t="s">
        <v>462</v>
      </c>
      <c r="D271" s="208" t="s">
        <v>130</v>
      </c>
      <c r="E271" s="209" t="s">
        <v>463</v>
      </c>
      <c r="F271" s="210" t="s">
        <v>464</v>
      </c>
      <c r="G271" s="211" t="s">
        <v>232</v>
      </c>
      <c r="H271" s="212">
        <v>12.64</v>
      </c>
      <c r="I271" s="213"/>
      <c r="J271" s="214">
        <f>ROUND(I271*H271,2)</f>
        <v>0</v>
      </c>
      <c r="K271" s="210" t="s">
        <v>134</v>
      </c>
      <c r="L271" s="39"/>
      <c r="M271" s="215" t="s">
        <v>1</v>
      </c>
      <c r="N271" s="216" t="s">
        <v>37</v>
      </c>
      <c r="O271" s="71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9" t="s">
        <v>135</v>
      </c>
      <c r="AT271" s="219" t="s">
        <v>130</v>
      </c>
      <c r="AU271" s="219" t="s">
        <v>82</v>
      </c>
      <c r="AY271" s="17" t="s">
        <v>128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7" t="s">
        <v>80</v>
      </c>
      <c r="BK271" s="220">
        <f>ROUND(I271*H271,2)</f>
        <v>0</v>
      </c>
      <c r="BL271" s="17" t="s">
        <v>135</v>
      </c>
      <c r="BM271" s="219" t="s">
        <v>465</v>
      </c>
    </row>
    <row r="272" spans="1:65" s="2" customFormat="1" ht="29.25">
      <c r="A272" s="34"/>
      <c r="B272" s="35"/>
      <c r="C272" s="36"/>
      <c r="D272" s="221" t="s">
        <v>137</v>
      </c>
      <c r="E272" s="36"/>
      <c r="F272" s="222" t="s">
        <v>466</v>
      </c>
      <c r="G272" s="36"/>
      <c r="H272" s="36"/>
      <c r="I272" s="122"/>
      <c r="J272" s="36"/>
      <c r="K272" s="36"/>
      <c r="L272" s="39"/>
      <c r="M272" s="223"/>
      <c r="N272" s="224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137</v>
      </c>
      <c r="AU272" s="17" t="s">
        <v>82</v>
      </c>
    </row>
    <row r="273" spans="1:65" s="13" customFormat="1" ht="11.25">
      <c r="B273" s="225"/>
      <c r="C273" s="226"/>
      <c r="D273" s="221" t="s">
        <v>227</v>
      </c>
      <c r="E273" s="245" t="s">
        <v>1</v>
      </c>
      <c r="F273" s="227" t="s">
        <v>467</v>
      </c>
      <c r="G273" s="226"/>
      <c r="H273" s="228">
        <v>12.64</v>
      </c>
      <c r="I273" s="229"/>
      <c r="J273" s="226"/>
      <c r="K273" s="226"/>
      <c r="L273" s="230"/>
      <c r="M273" s="231"/>
      <c r="N273" s="232"/>
      <c r="O273" s="232"/>
      <c r="P273" s="232"/>
      <c r="Q273" s="232"/>
      <c r="R273" s="232"/>
      <c r="S273" s="232"/>
      <c r="T273" s="233"/>
      <c r="AT273" s="234" t="s">
        <v>227</v>
      </c>
      <c r="AU273" s="234" t="s">
        <v>82</v>
      </c>
      <c r="AV273" s="13" t="s">
        <v>82</v>
      </c>
      <c r="AW273" s="13" t="s">
        <v>29</v>
      </c>
      <c r="AX273" s="13" t="s">
        <v>72</v>
      </c>
      <c r="AY273" s="234" t="s">
        <v>128</v>
      </c>
    </row>
    <row r="274" spans="1:65" s="14" customFormat="1" ht="11.25">
      <c r="B274" s="246"/>
      <c r="C274" s="247"/>
      <c r="D274" s="221" t="s">
        <v>227</v>
      </c>
      <c r="E274" s="248" t="s">
        <v>1</v>
      </c>
      <c r="F274" s="249" t="s">
        <v>454</v>
      </c>
      <c r="G274" s="247"/>
      <c r="H274" s="250">
        <v>12.64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AT274" s="256" t="s">
        <v>227</v>
      </c>
      <c r="AU274" s="256" t="s">
        <v>82</v>
      </c>
      <c r="AV274" s="14" t="s">
        <v>135</v>
      </c>
      <c r="AW274" s="14" t="s">
        <v>29</v>
      </c>
      <c r="AX274" s="14" t="s">
        <v>80</v>
      </c>
      <c r="AY274" s="256" t="s">
        <v>128</v>
      </c>
    </row>
    <row r="275" spans="1:65" s="2" customFormat="1" ht="33" customHeight="1">
      <c r="A275" s="34"/>
      <c r="B275" s="35"/>
      <c r="C275" s="208" t="s">
        <v>468</v>
      </c>
      <c r="D275" s="208" t="s">
        <v>130</v>
      </c>
      <c r="E275" s="209" t="s">
        <v>469</v>
      </c>
      <c r="F275" s="210" t="s">
        <v>470</v>
      </c>
      <c r="G275" s="211" t="s">
        <v>232</v>
      </c>
      <c r="H275" s="212">
        <v>130</v>
      </c>
      <c r="I275" s="213"/>
      <c r="J275" s="214">
        <f>ROUND(I275*H275,2)</f>
        <v>0</v>
      </c>
      <c r="K275" s="210" t="s">
        <v>134</v>
      </c>
      <c r="L275" s="39"/>
      <c r="M275" s="215" t="s">
        <v>1</v>
      </c>
      <c r="N275" s="216" t="s">
        <v>37</v>
      </c>
      <c r="O275" s="71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9" t="s">
        <v>135</v>
      </c>
      <c r="AT275" s="219" t="s">
        <v>130</v>
      </c>
      <c r="AU275" s="219" t="s">
        <v>82</v>
      </c>
      <c r="AY275" s="17" t="s">
        <v>128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7" t="s">
        <v>80</v>
      </c>
      <c r="BK275" s="220">
        <f>ROUND(I275*H275,2)</f>
        <v>0</v>
      </c>
      <c r="BL275" s="17" t="s">
        <v>135</v>
      </c>
      <c r="BM275" s="219" t="s">
        <v>471</v>
      </c>
    </row>
    <row r="276" spans="1:65" s="2" customFormat="1" ht="29.25">
      <c r="A276" s="34"/>
      <c r="B276" s="35"/>
      <c r="C276" s="36"/>
      <c r="D276" s="221" t="s">
        <v>137</v>
      </c>
      <c r="E276" s="36"/>
      <c r="F276" s="222" t="s">
        <v>472</v>
      </c>
      <c r="G276" s="36"/>
      <c r="H276" s="36"/>
      <c r="I276" s="122"/>
      <c r="J276" s="36"/>
      <c r="K276" s="36"/>
      <c r="L276" s="39"/>
      <c r="M276" s="223"/>
      <c r="N276" s="224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137</v>
      </c>
      <c r="AU276" s="17" t="s">
        <v>82</v>
      </c>
    </row>
    <row r="277" spans="1:65" s="13" customFormat="1" ht="11.25">
      <c r="B277" s="225"/>
      <c r="C277" s="226"/>
      <c r="D277" s="221" t="s">
        <v>227</v>
      </c>
      <c r="E277" s="245" t="s">
        <v>1</v>
      </c>
      <c r="F277" s="227" t="s">
        <v>473</v>
      </c>
      <c r="G277" s="226"/>
      <c r="H277" s="228">
        <v>130</v>
      </c>
      <c r="I277" s="229"/>
      <c r="J277" s="226"/>
      <c r="K277" s="226"/>
      <c r="L277" s="230"/>
      <c r="M277" s="231"/>
      <c r="N277" s="232"/>
      <c r="O277" s="232"/>
      <c r="P277" s="232"/>
      <c r="Q277" s="232"/>
      <c r="R277" s="232"/>
      <c r="S277" s="232"/>
      <c r="T277" s="233"/>
      <c r="AT277" s="234" t="s">
        <v>227</v>
      </c>
      <c r="AU277" s="234" t="s">
        <v>82</v>
      </c>
      <c r="AV277" s="13" t="s">
        <v>82</v>
      </c>
      <c r="AW277" s="13" t="s">
        <v>29</v>
      </c>
      <c r="AX277" s="13" t="s">
        <v>72</v>
      </c>
      <c r="AY277" s="234" t="s">
        <v>128</v>
      </c>
    </row>
    <row r="278" spans="1:65" s="14" customFormat="1" ht="11.25">
      <c r="B278" s="246"/>
      <c r="C278" s="247"/>
      <c r="D278" s="221" t="s">
        <v>227</v>
      </c>
      <c r="E278" s="248" t="s">
        <v>1</v>
      </c>
      <c r="F278" s="249" t="s">
        <v>454</v>
      </c>
      <c r="G278" s="247"/>
      <c r="H278" s="250">
        <v>130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AT278" s="256" t="s">
        <v>227</v>
      </c>
      <c r="AU278" s="256" t="s">
        <v>82</v>
      </c>
      <c r="AV278" s="14" t="s">
        <v>135</v>
      </c>
      <c r="AW278" s="14" t="s">
        <v>29</v>
      </c>
      <c r="AX278" s="14" t="s">
        <v>80</v>
      </c>
      <c r="AY278" s="256" t="s">
        <v>128</v>
      </c>
    </row>
    <row r="279" spans="1:65" s="2" customFormat="1" ht="21.75" customHeight="1">
      <c r="A279" s="34"/>
      <c r="B279" s="35"/>
      <c r="C279" s="208" t="s">
        <v>474</v>
      </c>
      <c r="D279" s="208" t="s">
        <v>130</v>
      </c>
      <c r="E279" s="209" t="s">
        <v>475</v>
      </c>
      <c r="F279" s="210" t="s">
        <v>476</v>
      </c>
      <c r="G279" s="211" t="s">
        <v>232</v>
      </c>
      <c r="H279" s="212">
        <v>1</v>
      </c>
      <c r="I279" s="213"/>
      <c r="J279" s="214">
        <f>ROUND(I279*H279,2)</f>
        <v>0</v>
      </c>
      <c r="K279" s="210" t="s">
        <v>134</v>
      </c>
      <c r="L279" s="39"/>
      <c r="M279" s="215" t="s">
        <v>1</v>
      </c>
      <c r="N279" s="216" t="s">
        <v>37</v>
      </c>
      <c r="O279" s="71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9" t="s">
        <v>135</v>
      </c>
      <c r="AT279" s="219" t="s">
        <v>130</v>
      </c>
      <c r="AU279" s="219" t="s">
        <v>82</v>
      </c>
      <c r="AY279" s="17" t="s">
        <v>128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7" t="s">
        <v>80</v>
      </c>
      <c r="BK279" s="220">
        <f>ROUND(I279*H279,2)</f>
        <v>0</v>
      </c>
      <c r="BL279" s="17" t="s">
        <v>135</v>
      </c>
      <c r="BM279" s="219" t="s">
        <v>477</v>
      </c>
    </row>
    <row r="280" spans="1:65" s="2" customFormat="1" ht="29.25">
      <c r="A280" s="34"/>
      <c r="B280" s="35"/>
      <c r="C280" s="36"/>
      <c r="D280" s="221" t="s">
        <v>137</v>
      </c>
      <c r="E280" s="36"/>
      <c r="F280" s="222" t="s">
        <v>478</v>
      </c>
      <c r="G280" s="36"/>
      <c r="H280" s="36"/>
      <c r="I280" s="122"/>
      <c r="J280" s="36"/>
      <c r="K280" s="36"/>
      <c r="L280" s="39"/>
      <c r="M280" s="223"/>
      <c r="N280" s="224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137</v>
      </c>
      <c r="AU280" s="17" t="s">
        <v>82</v>
      </c>
    </row>
    <row r="281" spans="1:65" s="12" customFormat="1" ht="22.9" customHeight="1">
      <c r="B281" s="192"/>
      <c r="C281" s="193"/>
      <c r="D281" s="194" t="s">
        <v>71</v>
      </c>
      <c r="E281" s="206" t="s">
        <v>479</v>
      </c>
      <c r="F281" s="206" t="s">
        <v>480</v>
      </c>
      <c r="G281" s="193"/>
      <c r="H281" s="193"/>
      <c r="I281" s="196"/>
      <c r="J281" s="207">
        <f>BK281</f>
        <v>0</v>
      </c>
      <c r="K281" s="193"/>
      <c r="L281" s="198"/>
      <c r="M281" s="199"/>
      <c r="N281" s="200"/>
      <c r="O281" s="200"/>
      <c r="P281" s="201">
        <f>SUM(P282:P283)</f>
        <v>0</v>
      </c>
      <c r="Q281" s="200"/>
      <c r="R281" s="201">
        <f>SUM(R282:R283)</f>
        <v>0</v>
      </c>
      <c r="S281" s="200"/>
      <c r="T281" s="202">
        <f>SUM(T282:T283)</f>
        <v>0</v>
      </c>
      <c r="AR281" s="203" t="s">
        <v>80</v>
      </c>
      <c r="AT281" s="204" t="s">
        <v>71</v>
      </c>
      <c r="AU281" s="204" t="s">
        <v>80</v>
      </c>
      <c r="AY281" s="203" t="s">
        <v>128</v>
      </c>
      <c r="BK281" s="205">
        <f>SUM(BK282:BK283)</f>
        <v>0</v>
      </c>
    </row>
    <row r="282" spans="1:65" s="2" customFormat="1" ht="21.75" customHeight="1">
      <c r="A282" s="34"/>
      <c r="B282" s="35"/>
      <c r="C282" s="208" t="s">
        <v>481</v>
      </c>
      <c r="D282" s="208" t="s">
        <v>130</v>
      </c>
      <c r="E282" s="209" t="s">
        <v>482</v>
      </c>
      <c r="F282" s="210" t="s">
        <v>483</v>
      </c>
      <c r="G282" s="211" t="s">
        <v>232</v>
      </c>
      <c r="H282" s="212">
        <v>299.88600000000002</v>
      </c>
      <c r="I282" s="213"/>
      <c r="J282" s="214">
        <f>ROUND(I282*H282,2)</f>
        <v>0</v>
      </c>
      <c r="K282" s="210" t="s">
        <v>134</v>
      </c>
      <c r="L282" s="39"/>
      <c r="M282" s="215" t="s">
        <v>1</v>
      </c>
      <c r="N282" s="216" t="s">
        <v>37</v>
      </c>
      <c r="O282" s="71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9" t="s">
        <v>135</v>
      </c>
      <c r="AT282" s="219" t="s">
        <v>130</v>
      </c>
      <c r="AU282" s="219" t="s">
        <v>82</v>
      </c>
      <c r="AY282" s="17" t="s">
        <v>128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7" t="s">
        <v>80</v>
      </c>
      <c r="BK282" s="220">
        <f>ROUND(I282*H282,2)</f>
        <v>0</v>
      </c>
      <c r="BL282" s="17" t="s">
        <v>135</v>
      </c>
      <c r="BM282" s="219" t="s">
        <v>484</v>
      </c>
    </row>
    <row r="283" spans="1:65" s="2" customFormat="1" ht="29.25">
      <c r="A283" s="34"/>
      <c r="B283" s="35"/>
      <c r="C283" s="36"/>
      <c r="D283" s="221" t="s">
        <v>137</v>
      </c>
      <c r="E283" s="36"/>
      <c r="F283" s="222" t="s">
        <v>485</v>
      </c>
      <c r="G283" s="36"/>
      <c r="H283" s="36"/>
      <c r="I283" s="122"/>
      <c r="J283" s="36"/>
      <c r="K283" s="36"/>
      <c r="L283" s="39"/>
      <c r="M283" s="223"/>
      <c r="N283" s="224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137</v>
      </c>
      <c r="AU283" s="17" t="s">
        <v>82</v>
      </c>
    </row>
    <row r="284" spans="1:65" s="12" customFormat="1" ht="25.9" customHeight="1">
      <c r="B284" s="192"/>
      <c r="C284" s="193"/>
      <c r="D284" s="194" t="s">
        <v>71</v>
      </c>
      <c r="E284" s="195" t="s">
        <v>486</v>
      </c>
      <c r="F284" s="195" t="s">
        <v>487</v>
      </c>
      <c r="G284" s="193"/>
      <c r="H284" s="193"/>
      <c r="I284" s="196"/>
      <c r="J284" s="197">
        <f>BK284</f>
        <v>0</v>
      </c>
      <c r="K284" s="193"/>
      <c r="L284" s="198"/>
      <c r="M284" s="199"/>
      <c r="N284" s="200"/>
      <c r="O284" s="200"/>
      <c r="P284" s="201">
        <f>P285+P292</f>
        <v>0</v>
      </c>
      <c r="Q284" s="200"/>
      <c r="R284" s="201">
        <f>R285+R292</f>
        <v>0.30317000000000005</v>
      </c>
      <c r="S284" s="200"/>
      <c r="T284" s="202">
        <f>T285+T292</f>
        <v>0.39269999999999994</v>
      </c>
      <c r="AR284" s="203" t="s">
        <v>82</v>
      </c>
      <c r="AT284" s="204" t="s">
        <v>71</v>
      </c>
      <c r="AU284" s="204" t="s">
        <v>72</v>
      </c>
      <c r="AY284" s="203" t="s">
        <v>128</v>
      </c>
      <c r="BK284" s="205">
        <f>BK285+BK292</f>
        <v>0</v>
      </c>
    </row>
    <row r="285" spans="1:65" s="12" customFormat="1" ht="22.9" customHeight="1">
      <c r="B285" s="192"/>
      <c r="C285" s="193"/>
      <c r="D285" s="194" t="s">
        <v>71</v>
      </c>
      <c r="E285" s="206" t="s">
        <v>488</v>
      </c>
      <c r="F285" s="206" t="s">
        <v>489</v>
      </c>
      <c r="G285" s="193"/>
      <c r="H285" s="193"/>
      <c r="I285" s="196"/>
      <c r="J285" s="207">
        <f>BK285</f>
        <v>0</v>
      </c>
      <c r="K285" s="193"/>
      <c r="L285" s="198"/>
      <c r="M285" s="199"/>
      <c r="N285" s="200"/>
      <c r="O285" s="200"/>
      <c r="P285" s="201">
        <f>SUM(P286:P291)</f>
        <v>0</v>
      </c>
      <c r="Q285" s="200"/>
      <c r="R285" s="201">
        <f>SUM(R286:R291)</f>
        <v>6.1530000000000008E-2</v>
      </c>
      <c r="S285" s="200"/>
      <c r="T285" s="202">
        <f>SUM(T286:T291)</f>
        <v>0</v>
      </c>
      <c r="AR285" s="203" t="s">
        <v>82</v>
      </c>
      <c r="AT285" s="204" t="s">
        <v>71</v>
      </c>
      <c r="AU285" s="204" t="s">
        <v>80</v>
      </c>
      <c r="AY285" s="203" t="s">
        <v>128</v>
      </c>
      <c r="BK285" s="205">
        <f>SUM(BK286:BK291)</f>
        <v>0</v>
      </c>
    </row>
    <row r="286" spans="1:65" s="2" customFormat="1" ht="21.75" customHeight="1">
      <c r="A286" s="34"/>
      <c r="B286" s="35"/>
      <c r="C286" s="208" t="s">
        <v>490</v>
      </c>
      <c r="D286" s="208" t="s">
        <v>130</v>
      </c>
      <c r="E286" s="209" t="s">
        <v>491</v>
      </c>
      <c r="F286" s="210" t="s">
        <v>492</v>
      </c>
      <c r="G286" s="211" t="s">
        <v>315</v>
      </c>
      <c r="H286" s="212">
        <v>3</v>
      </c>
      <c r="I286" s="213"/>
      <c r="J286" s="214">
        <f>ROUND(I286*H286,2)</f>
        <v>0</v>
      </c>
      <c r="K286" s="210" t="s">
        <v>134</v>
      </c>
      <c r="L286" s="39"/>
      <c r="M286" s="215" t="s">
        <v>1</v>
      </c>
      <c r="N286" s="216" t="s">
        <v>37</v>
      </c>
      <c r="O286" s="71"/>
      <c r="P286" s="217">
        <f>O286*H286</f>
        <v>0</v>
      </c>
      <c r="Q286" s="217">
        <v>1.7010000000000001E-2</v>
      </c>
      <c r="R286" s="217">
        <f>Q286*H286</f>
        <v>5.1030000000000006E-2</v>
      </c>
      <c r="S286" s="217">
        <v>0</v>
      </c>
      <c r="T286" s="21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9" t="s">
        <v>207</v>
      </c>
      <c r="AT286" s="219" t="s">
        <v>130</v>
      </c>
      <c r="AU286" s="219" t="s">
        <v>82</v>
      </c>
      <c r="AY286" s="17" t="s">
        <v>128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7" t="s">
        <v>80</v>
      </c>
      <c r="BK286" s="220">
        <f>ROUND(I286*H286,2)</f>
        <v>0</v>
      </c>
      <c r="BL286" s="17" t="s">
        <v>207</v>
      </c>
      <c r="BM286" s="219" t="s">
        <v>493</v>
      </c>
    </row>
    <row r="287" spans="1:65" s="2" customFormat="1" ht="11.25">
      <c r="A287" s="34"/>
      <c r="B287" s="35"/>
      <c r="C287" s="36"/>
      <c r="D287" s="221" t="s">
        <v>137</v>
      </c>
      <c r="E287" s="36"/>
      <c r="F287" s="222" t="s">
        <v>494</v>
      </c>
      <c r="G287" s="36"/>
      <c r="H287" s="36"/>
      <c r="I287" s="122"/>
      <c r="J287" s="36"/>
      <c r="K287" s="36"/>
      <c r="L287" s="39"/>
      <c r="M287" s="223"/>
      <c r="N287" s="224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137</v>
      </c>
      <c r="AU287" s="17" t="s">
        <v>82</v>
      </c>
    </row>
    <row r="288" spans="1:65" s="2" customFormat="1" ht="21.75" customHeight="1">
      <c r="A288" s="34"/>
      <c r="B288" s="35"/>
      <c r="C288" s="208" t="s">
        <v>495</v>
      </c>
      <c r="D288" s="208" t="s">
        <v>130</v>
      </c>
      <c r="E288" s="209" t="s">
        <v>496</v>
      </c>
      <c r="F288" s="210" t="s">
        <v>497</v>
      </c>
      <c r="G288" s="211" t="s">
        <v>259</v>
      </c>
      <c r="H288" s="212">
        <v>7</v>
      </c>
      <c r="I288" s="213"/>
      <c r="J288" s="214">
        <f>ROUND(I288*H288,2)</f>
        <v>0</v>
      </c>
      <c r="K288" s="210" t="s">
        <v>134</v>
      </c>
      <c r="L288" s="39"/>
      <c r="M288" s="215" t="s">
        <v>1</v>
      </c>
      <c r="N288" s="216" t="s">
        <v>37</v>
      </c>
      <c r="O288" s="71"/>
      <c r="P288" s="217">
        <f>O288*H288</f>
        <v>0</v>
      </c>
      <c r="Q288" s="217">
        <v>1.5E-3</v>
      </c>
      <c r="R288" s="217">
        <f>Q288*H288</f>
        <v>1.0500000000000001E-2</v>
      </c>
      <c r="S288" s="217">
        <v>0</v>
      </c>
      <c r="T288" s="21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9" t="s">
        <v>207</v>
      </c>
      <c r="AT288" s="219" t="s">
        <v>130</v>
      </c>
      <c r="AU288" s="219" t="s">
        <v>82</v>
      </c>
      <c r="AY288" s="17" t="s">
        <v>128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7" t="s">
        <v>80</v>
      </c>
      <c r="BK288" s="220">
        <f>ROUND(I288*H288,2)</f>
        <v>0</v>
      </c>
      <c r="BL288" s="17" t="s">
        <v>207</v>
      </c>
      <c r="BM288" s="219" t="s">
        <v>498</v>
      </c>
    </row>
    <row r="289" spans="1:65" s="2" customFormat="1" ht="19.5">
      <c r="A289" s="34"/>
      <c r="B289" s="35"/>
      <c r="C289" s="36"/>
      <c r="D289" s="221" t="s">
        <v>137</v>
      </c>
      <c r="E289" s="36"/>
      <c r="F289" s="222" t="s">
        <v>499</v>
      </c>
      <c r="G289" s="36"/>
      <c r="H289" s="36"/>
      <c r="I289" s="122"/>
      <c r="J289" s="36"/>
      <c r="K289" s="36"/>
      <c r="L289" s="39"/>
      <c r="M289" s="223"/>
      <c r="N289" s="224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137</v>
      </c>
      <c r="AU289" s="17" t="s">
        <v>82</v>
      </c>
    </row>
    <row r="290" spans="1:65" s="2" customFormat="1" ht="21.75" customHeight="1">
      <c r="A290" s="34"/>
      <c r="B290" s="35"/>
      <c r="C290" s="208" t="s">
        <v>500</v>
      </c>
      <c r="D290" s="208" t="s">
        <v>130</v>
      </c>
      <c r="E290" s="209" t="s">
        <v>501</v>
      </c>
      <c r="F290" s="210" t="s">
        <v>502</v>
      </c>
      <c r="G290" s="211" t="s">
        <v>232</v>
      </c>
      <c r="H290" s="212">
        <v>6.2E-2</v>
      </c>
      <c r="I290" s="213"/>
      <c r="J290" s="214">
        <f>ROUND(I290*H290,2)</f>
        <v>0</v>
      </c>
      <c r="K290" s="210" t="s">
        <v>134</v>
      </c>
      <c r="L290" s="39"/>
      <c r="M290" s="215" t="s">
        <v>1</v>
      </c>
      <c r="N290" s="216" t="s">
        <v>37</v>
      </c>
      <c r="O290" s="71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9" t="s">
        <v>207</v>
      </c>
      <c r="AT290" s="219" t="s">
        <v>130</v>
      </c>
      <c r="AU290" s="219" t="s">
        <v>82</v>
      </c>
      <c r="AY290" s="17" t="s">
        <v>128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7" t="s">
        <v>80</v>
      </c>
      <c r="BK290" s="220">
        <f>ROUND(I290*H290,2)</f>
        <v>0</v>
      </c>
      <c r="BL290" s="17" t="s">
        <v>207</v>
      </c>
      <c r="BM290" s="219" t="s">
        <v>503</v>
      </c>
    </row>
    <row r="291" spans="1:65" s="2" customFormat="1" ht="29.25">
      <c r="A291" s="34"/>
      <c r="B291" s="35"/>
      <c r="C291" s="36"/>
      <c r="D291" s="221" t="s">
        <v>137</v>
      </c>
      <c r="E291" s="36"/>
      <c r="F291" s="222" t="s">
        <v>504</v>
      </c>
      <c r="G291" s="36"/>
      <c r="H291" s="36"/>
      <c r="I291" s="122"/>
      <c r="J291" s="36"/>
      <c r="K291" s="36"/>
      <c r="L291" s="39"/>
      <c r="M291" s="223"/>
      <c r="N291" s="224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137</v>
      </c>
      <c r="AU291" s="17" t="s">
        <v>82</v>
      </c>
    </row>
    <row r="292" spans="1:65" s="12" customFormat="1" ht="22.9" customHeight="1">
      <c r="B292" s="192"/>
      <c r="C292" s="193"/>
      <c r="D292" s="194" t="s">
        <v>71</v>
      </c>
      <c r="E292" s="206" t="s">
        <v>505</v>
      </c>
      <c r="F292" s="206" t="s">
        <v>506</v>
      </c>
      <c r="G292" s="193"/>
      <c r="H292" s="193"/>
      <c r="I292" s="196"/>
      <c r="J292" s="207">
        <f>BK292</f>
        <v>0</v>
      </c>
      <c r="K292" s="193"/>
      <c r="L292" s="198"/>
      <c r="M292" s="199"/>
      <c r="N292" s="200"/>
      <c r="O292" s="200"/>
      <c r="P292" s="201">
        <f>SUM(P293:P304)</f>
        <v>0</v>
      </c>
      <c r="Q292" s="200"/>
      <c r="R292" s="201">
        <f>SUM(R293:R304)</f>
        <v>0.24164000000000002</v>
      </c>
      <c r="S292" s="200"/>
      <c r="T292" s="202">
        <f>SUM(T293:T304)</f>
        <v>0.39269999999999994</v>
      </c>
      <c r="AR292" s="203" t="s">
        <v>82</v>
      </c>
      <c r="AT292" s="204" t="s">
        <v>71</v>
      </c>
      <c r="AU292" s="204" t="s">
        <v>80</v>
      </c>
      <c r="AY292" s="203" t="s">
        <v>128</v>
      </c>
      <c r="BK292" s="205">
        <f>SUM(BK293:BK304)</f>
        <v>0</v>
      </c>
    </row>
    <row r="293" spans="1:65" s="2" customFormat="1" ht="16.5" customHeight="1">
      <c r="A293" s="34"/>
      <c r="B293" s="35"/>
      <c r="C293" s="208" t="s">
        <v>507</v>
      </c>
      <c r="D293" s="208" t="s">
        <v>130</v>
      </c>
      <c r="E293" s="209" t="s">
        <v>508</v>
      </c>
      <c r="F293" s="210" t="s">
        <v>509</v>
      </c>
      <c r="G293" s="211" t="s">
        <v>315</v>
      </c>
      <c r="H293" s="212">
        <v>98</v>
      </c>
      <c r="I293" s="213"/>
      <c r="J293" s="214">
        <f>ROUND(I293*H293,2)</f>
        <v>0</v>
      </c>
      <c r="K293" s="210" t="s">
        <v>134</v>
      </c>
      <c r="L293" s="39"/>
      <c r="M293" s="215" t="s">
        <v>1</v>
      </c>
      <c r="N293" s="216" t="s">
        <v>37</v>
      </c>
      <c r="O293" s="71"/>
      <c r="P293" s="217">
        <f>O293*H293</f>
        <v>0</v>
      </c>
      <c r="Q293" s="217">
        <v>0</v>
      </c>
      <c r="R293" s="217">
        <f>Q293*H293</f>
        <v>0</v>
      </c>
      <c r="S293" s="217">
        <v>2.5999999999999999E-3</v>
      </c>
      <c r="T293" s="218">
        <f>S293*H293</f>
        <v>0.25479999999999997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9" t="s">
        <v>207</v>
      </c>
      <c r="AT293" s="219" t="s">
        <v>130</v>
      </c>
      <c r="AU293" s="219" t="s">
        <v>82</v>
      </c>
      <c r="AY293" s="17" t="s">
        <v>128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7" t="s">
        <v>80</v>
      </c>
      <c r="BK293" s="220">
        <f>ROUND(I293*H293,2)</f>
        <v>0</v>
      </c>
      <c r="BL293" s="17" t="s">
        <v>207</v>
      </c>
      <c r="BM293" s="219" t="s">
        <v>510</v>
      </c>
    </row>
    <row r="294" spans="1:65" s="2" customFormat="1" ht="11.25">
      <c r="A294" s="34"/>
      <c r="B294" s="35"/>
      <c r="C294" s="36"/>
      <c r="D294" s="221" t="s">
        <v>137</v>
      </c>
      <c r="E294" s="36"/>
      <c r="F294" s="222" t="s">
        <v>511</v>
      </c>
      <c r="G294" s="36"/>
      <c r="H294" s="36"/>
      <c r="I294" s="122"/>
      <c r="J294" s="36"/>
      <c r="K294" s="36"/>
      <c r="L294" s="39"/>
      <c r="M294" s="223"/>
      <c r="N294" s="224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137</v>
      </c>
      <c r="AU294" s="17" t="s">
        <v>82</v>
      </c>
    </row>
    <row r="295" spans="1:65" s="2" customFormat="1" ht="16.5" customHeight="1">
      <c r="A295" s="34"/>
      <c r="B295" s="35"/>
      <c r="C295" s="208" t="s">
        <v>512</v>
      </c>
      <c r="D295" s="208" t="s">
        <v>130</v>
      </c>
      <c r="E295" s="209" t="s">
        <v>513</v>
      </c>
      <c r="F295" s="210" t="s">
        <v>514</v>
      </c>
      <c r="G295" s="211" t="s">
        <v>315</v>
      </c>
      <c r="H295" s="212">
        <v>35</v>
      </c>
      <c r="I295" s="213"/>
      <c r="J295" s="214">
        <f>ROUND(I295*H295,2)</f>
        <v>0</v>
      </c>
      <c r="K295" s="210" t="s">
        <v>134</v>
      </c>
      <c r="L295" s="39"/>
      <c r="M295" s="215" t="s">
        <v>1</v>
      </c>
      <c r="N295" s="216" t="s">
        <v>37</v>
      </c>
      <c r="O295" s="71"/>
      <c r="P295" s="217">
        <f>O295*H295</f>
        <v>0</v>
      </c>
      <c r="Q295" s="217">
        <v>0</v>
      </c>
      <c r="R295" s="217">
        <f>Q295*H295</f>
        <v>0</v>
      </c>
      <c r="S295" s="217">
        <v>3.9399999999999999E-3</v>
      </c>
      <c r="T295" s="218">
        <f>S295*H295</f>
        <v>0.13789999999999999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9" t="s">
        <v>207</v>
      </c>
      <c r="AT295" s="219" t="s">
        <v>130</v>
      </c>
      <c r="AU295" s="219" t="s">
        <v>82</v>
      </c>
      <c r="AY295" s="17" t="s">
        <v>128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7" t="s">
        <v>80</v>
      </c>
      <c r="BK295" s="220">
        <f>ROUND(I295*H295,2)</f>
        <v>0</v>
      </c>
      <c r="BL295" s="17" t="s">
        <v>207</v>
      </c>
      <c r="BM295" s="219" t="s">
        <v>515</v>
      </c>
    </row>
    <row r="296" spans="1:65" s="2" customFormat="1" ht="11.25">
      <c r="A296" s="34"/>
      <c r="B296" s="35"/>
      <c r="C296" s="36"/>
      <c r="D296" s="221" t="s">
        <v>137</v>
      </c>
      <c r="E296" s="36"/>
      <c r="F296" s="222" t="s">
        <v>516</v>
      </c>
      <c r="G296" s="36"/>
      <c r="H296" s="36"/>
      <c r="I296" s="122"/>
      <c r="J296" s="36"/>
      <c r="K296" s="36"/>
      <c r="L296" s="39"/>
      <c r="M296" s="223"/>
      <c r="N296" s="224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137</v>
      </c>
      <c r="AU296" s="17" t="s">
        <v>82</v>
      </c>
    </row>
    <row r="297" spans="1:65" s="2" customFormat="1" ht="21.75" customHeight="1">
      <c r="A297" s="34"/>
      <c r="B297" s="35"/>
      <c r="C297" s="208" t="s">
        <v>517</v>
      </c>
      <c r="D297" s="208" t="s">
        <v>130</v>
      </c>
      <c r="E297" s="209" t="s">
        <v>518</v>
      </c>
      <c r="F297" s="210" t="s">
        <v>519</v>
      </c>
      <c r="G297" s="211" t="s">
        <v>315</v>
      </c>
      <c r="H297" s="212">
        <v>98</v>
      </c>
      <c r="I297" s="213"/>
      <c r="J297" s="214">
        <f>ROUND(I297*H297,2)</f>
        <v>0</v>
      </c>
      <c r="K297" s="210" t="s">
        <v>134</v>
      </c>
      <c r="L297" s="39"/>
      <c r="M297" s="215" t="s">
        <v>1</v>
      </c>
      <c r="N297" s="216" t="s">
        <v>37</v>
      </c>
      <c r="O297" s="71"/>
      <c r="P297" s="217">
        <f>O297*H297</f>
        <v>0</v>
      </c>
      <c r="Q297" s="217">
        <v>1.6900000000000001E-3</v>
      </c>
      <c r="R297" s="217">
        <f>Q297*H297</f>
        <v>0.16562000000000002</v>
      </c>
      <c r="S297" s="217">
        <v>0</v>
      </c>
      <c r="T297" s="21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9" t="s">
        <v>207</v>
      </c>
      <c r="AT297" s="219" t="s">
        <v>130</v>
      </c>
      <c r="AU297" s="219" t="s">
        <v>82</v>
      </c>
      <c r="AY297" s="17" t="s">
        <v>128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7" t="s">
        <v>80</v>
      </c>
      <c r="BK297" s="220">
        <f>ROUND(I297*H297,2)</f>
        <v>0</v>
      </c>
      <c r="BL297" s="17" t="s">
        <v>207</v>
      </c>
      <c r="BM297" s="219" t="s">
        <v>520</v>
      </c>
    </row>
    <row r="298" spans="1:65" s="2" customFormat="1" ht="19.5">
      <c r="A298" s="34"/>
      <c r="B298" s="35"/>
      <c r="C298" s="36"/>
      <c r="D298" s="221" t="s">
        <v>137</v>
      </c>
      <c r="E298" s="36"/>
      <c r="F298" s="222" t="s">
        <v>521</v>
      </c>
      <c r="G298" s="36"/>
      <c r="H298" s="36"/>
      <c r="I298" s="122"/>
      <c r="J298" s="36"/>
      <c r="K298" s="36"/>
      <c r="L298" s="39"/>
      <c r="M298" s="223"/>
      <c r="N298" s="224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137</v>
      </c>
      <c r="AU298" s="17" t="s">
        <v>82</v>
      </c>
    </row>
    <row r="299" spans="1:65" s="2" customFormat="1" ht="21.75" customHeight="1">
      <c r="A299" s="34"/>
      <c r="B299" s="35"/>
      <c r="C299" s="208" t="s">
        <v>522</v>
      </c>
      <c r="D299" s="208" t="s">
        <v>130</v>
      </c>
      <c r="E299" s="209" t="s">
        <v>523</v>
      </c>
      <c r="F299" s="210" t="s">
        <v>524</v>
      </c>
      <c r="G299" s="211" t="s">
        <v>259</v>
      </c>
      <c r="H299" s="212">
        <v>7</v>
      </c>
      <c r="I299" s="213"/>
      <c r="J299" s="214">
        <f>ROUND(I299*H299,2)</f>
        <v>0</v>
      </c>
      <c r="K299" s="210" t="s">
        <v>134</v>
      </c>
      <c r="L299" s="39"/>
      <c r="M299" s="215" t="s">
        <v>1</v>
      </c>
      <c r="N299" s="216" t="s">
        <v>37</v>
      </c>
      <c r="O299" s="71"/>
      <c r="P299" s="217">
        <f>O299*H299</f>
        <v>0</v>
      </c>
      <c r="Q299" s="217">
        <v>3.6000000000000002E-4</v>
      </c>
      <c r="R299" s="217">
        <f>Q299*H299</f>
        <v>2.5200000000000001E-3</v>
      </c>
      <c r="S299" s="217">
        <v>0</v>
      </c>
      <c r="T299" s="21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9" t="s">
        <v>207</v>
      </c>
      <c r="AT299" s="219" t="s">
        <v>130</v>
      </c>
      <c r="AU299" s="219" t="s">
        <v>82</v>
      </c>
      <c r="AY299" s="17" t="s">
        <v>128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7" t="s">
        <v>80</v>
      </c>
      <c r="BK299" s="220">
        <f>ROUND(I299*H299,2)</f>
        <v>0</v>
      </c>
      <c r="BL299" s="17" t="s">
        <v>207</v>
      </c>
      <c r="BM299" s="219" t="s">
        <v>525</v>
      </c>
    </row>
    <row r="300" spans="1:65" s="2" customFormat="1" ht="29.25">
      <c r="A300" s="34"/>
      <c r="B300" s="35"/>
      <c r="C300" s="36"/>
      <c r="D300" s="221" t="s">
        <v>137</v>
      </c>
      <c r="E300" s="36"/>
      <c r="F300" s="222" t="s">
        <v>526</v>
      </c>
      <c r="G300" s="36"/>
      <c r="H300" s="36"/>
      <c r="I300" s="122"/>
      <c r="J300" s="36"/>
      <c r="K300" s="36"/>
      <c r="L300" s="39"/>
      <c r="M300" s="223"/>
      <c r="N300" s="224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137</v>
      </c>
      <c r="AU300" s="17" t="s">
        <v>82</v>
      </c>
    </row>
    <row r="301" spans="1:65" s="2" customFormat="1" ht="21.75" customHeight="1">
      <c r="A301" s="34"/>
      <c r="B301" s="35"/>
      <c r="C301" s="208" t="s">
        <v>527</v>
      </c>
      <c r="D301" s="208" t="s">
        <v>130</v>
      </c>
      <c r="E301" s="209" t="s">
        <v>528</v>
      </c>
      <c r="F301" s="210" t="s">
        <v>529</v>
      </c>
      <c r="G301" s="211" t="s">
        <v>315</v>
      </c>
      <c r="H301" s="212">
        <v>35</v>
      </c>
      <c r="I301" s="213"/>
      <c r="J301" s="214">
        <f>ROUND(I301*H301,2)</f>
        <v>0</v>
      </c>
      <c r="K301" s="210" t="s">
        <v>134</v>
      </c>
      <c r="L301" s="39"/>
      <c r="M301" s="215" t="s">
        <v>1</v>
      </c>
      <c r="N301" s="216" t="s">
        <v>37</v>
      </c>
      <c r="O301" s="71"/>
      <c r="P301" s="217">
        <f>O301*H301</f>
        <v>0</v>
      </c>
      <c r="Q301" s="217">
        <v>2.0999999999999999E-3</v>
      </c>
      <c r="R301" s="217">
        <f>Q301*H301</f>
        <v>7.3499999999999996E-2</v>
      </c>
      <c r="S301" s="217">
        <v>0</v>
      </c>
      <c r="T301" s="21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9" t="s">
        <v>207</v>
      </c>
      <c r="AT301" s="219" t="s">
        <v>130</v>
      </c>
      <c r="AU301" s="219" t="s">
        <v>82</v>
      </c>
      <c r="AY301" s="17" t="s">
        <v>128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7" t="s">
        <v>80</v>
      </c>
      <c r="BK301" s="220">
        <f>ROUND(I301*H301,2)</f>
        <v>0</v>
      </c>
      <c r="BL301" s="17" t="s">
        <v>207</v>
      </c>
      <c r="BM301" s="219" t="s">
        <v>530</v>
      </c>
    </row>
    <row r="302" spans="1:65" s="2" customFormat="1" ht="19.5">
      <c r="A302" s="34"/>
      <c r="B302" s="35"/>
      <c r="C302" s="36"/>
      <c r="D302" s="221" t="s">
        <v>137</v>
      </c>
      <c r="E302" s="36"/>
      <c r="F302" s="222" t="s">
        <v>531</v>
      </c>
      <c r="G302" s="36"/>
      <c r="H302" s="36"/>
      <c r="I302" s="122"/>
      <c r="J302" s="36"/>
      <c r="K302" s="36"/>
      <c r="L302" s="39"/>
      <c r="M302" s="223"/>
      <c r="N302" s="224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137</v>
      </c>
      <c r="AU302" s="17" t="s">
        <v>82</v>
      </c>
    </row>
    <row r="303" spans="1:65" s="2" customFormat="1" ht="21.75" customHeight="1">
      <c r="A303" s="34"/>
      <c r="B303" s="35"/>
      <c r="C303" s="208" t="s">
        <v>532</v>
      </c>
      <c r="D303" s="208" t="s">
        <v>130</v>
      </c>
      <c r="E303" s="209" t="s">
        <v>533</v>
      </c>
      <c r="F303" s="210" t="s">
        <v>534</v>
      </c>
      <c r="G303" s="211" t="s">
        <v>232</v>
      </c>
      <c r="H303" s="212">
        <v>0.24199999999999999</v>
      </c>
      <c r="I303" s="213"/>
      <c r="J303" s="214">
        <f>ROUND(I303*H303,2)</f>
        <v>0</v>
      </c>
      <c r="K303" s="210" t="s">
        <v>134</v>
      </c>
      <c r="L303" s="39"/>
      <c r="M303" s="215" t="s">
        <v>1</v>
      </c>
      <c r="N303" s="216" t="s">
        <v>37</v>
      </c>
      <c r="O303" s="71"/>
      <c r="P303" s="217">
        <f>O303*H303</f>
        <v>0</v>
      </c>
      <c r="Q303" s="217">
        <v>0</v>
      </c>
      <c r="R303" s="217">
        <f>Q303*H303</f>
        <v>0</v>
      </c>
      <c r="S303" s="217">
        <v>0</v>
      </c>
      <c r="T303" s="21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9" t="s">
        <v>207</v>
      </c>
      <c r="AT303" s="219" t="s">
        <v>130</v>
      </c>
      <c r="AU303" s="219" t="s">
        <v>82</v>
      </c>
      <c r="AY303" s="17" t="s">
        <v>128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7" t="s">
        <v>80</v>
      </c>
      <c r="BK303" s="220">
        <f>ROUND(I303*H303,2)</f>
        <v>0</v>
      </c>
      <c r="BL303" s="17" t="s">
        <v>207</v>
      </c>
      <c r="BM303" s="219" t="s">
        <v>535</v>
      </c>
    </row>
    <row r="304" spans="1:65" s="2" customFormat="1" ht="29.25">
      <c r="A304" s="34"/>
      <c r="B304" s="35"/>
      <c r="C304" s="36"/>
      <c r="D304" s="221" t="s">
        <v>137</v>
      </c>
      <c r="E304" s="36"/>
      <c r="F304" s="222" t="s">
        <v>536</v>
      </c>
      <c r="G304" s="36"/>
      <c r="H304" s="36"/>
      <c r="I304" s="122"/>
      <c r="J304" s="36"/>
      <c r="K304" s="36"/>
      <c r="L304" s="39"/>
      <c r="M304" s="257"/>
      <c r="N304" s="258"/>
      <c r="O304" s="259"/>
      <c r="P304" s="259"/>
      <c r="Q304" s="259"/>
      <c r="R304" s="259"/>
      <c r="S304" s="259"/>
      <c r="T304" s="260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137</v>
      </c>
      <c r="AU304" s="17" t="s">
        <v>82</v>
      </c>
    </row>
    <row r="305" spans="1:31" s="2" customFormat="1" ht="6.95" customHeight="1">
      <c r="A305" s="34"/>
      <c r="B305" s="54"/>
      <c r="C305" s="55"/>
      <c r="D305" s="55"/>
      <c r="E305" s="55"/>
      <c r="F305" s="55"/>
      <c r="G305" s="55"/>
      <c r="H305" s="55"/>
      <c r="I305" s="158"/>
      <c r="J305" s="55"/>
      <c r="K305" s="55"/>
      <c r="L305" s="39"/>
      <c r="M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</row>
  </sheetData>
  <sheetProtection algorithmName="SHA-512" hashValue="Rzin/s+JSbw5LqF0rxWJu2tLG83qArk95OyrwDZWn+hBvfGTza3EOxGWJvSIRM5aawNb04sr9gNb5eSRbTjboA==" saltValue="e8MoC6Ba+6SaCNu3lB2T2B6IZYRnrDM8OtJkDPgYLrzFBaQRngX0xY6+PZhZJ9k9jx4ieZv0ezS94xmNazSjVg==" spinCount="100000" sheet="1" objects="1" scenarios="1" formatColumns="0" formatRows="0" autoFilter="0"/>
  <autoFilter ref="C126:K304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85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94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6" t="str">
        <f>'Rekapitulace stavby'!K6</f>
        <v>Červenka TNS-oprava dešťové kanalizace a oplocení</v>
      </c>
      <c r="F7" s="317"/>
      <c r="G7" s="317"/>
      <c r="H7" s="317"/>
      <c r="I7" s="115"/>
      <c r="L7" s="20"/>
    </row>
    <row r="8" spans="1:46" s="2" customFormat="1" ht="12" customHeight="1">
      <c r="A8" s="34"/>
      <c r="B8" s="39"/>
      <c r="C8" s="34"/>
      <c r="D8" s="121" t="s">
        <v>95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537</v>
      </c>
      <c r="F9" s="319"/>
      <c r="G9" s="319"/>
      <c r="H9" s="31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</v>
      </c>
      <c r="G11" s="34"/>
      <c r="H11" s="34"/>
      <c r="I11" s="123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20</v>
      </c>
      <c r="E12" s="34"/>
      <c r="F12" s="110" t="s">
        <v>21</v>
      </c>
      <c r="G12" s="34"/>
      <c r="H12" s="34"/>
      <c r="I12" s="123" t="s">
        <v>22</v>
      </c>
      <c r="J12" s="12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23</v>
      </c>
      <c r="E14" s="34"/>
      <c r="F14" s="34"/>
      <c r="G14" s="34"/>
      <c r="H14" s="34"/>
      <c r="I14" s="123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3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26</v>
      </c>
      <c r="E17" s="34"/>
      <c r="F17" s="34"/>
      <c r="G17" s="34"/>
      <c r="H17" s="34"/>
      <c r="I17" s="12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23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28</v>
      </c>
      <c r="E20" s="34"/>
      <c r="F20" s="34"/>
      <c r="G20" s="34"/>
      <c r="H20" s="34"/>
      <c r="I20" s="123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3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30</v>
      </c>
      <c r="E23" s="34"/>
      <c r="F23" s="34"/>
      <c r="G23" s="34"/>
      <c r="H23" s="34"/>
      <c r="I23" s="123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31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2" t="s">
        <v>1</v>
      </c>
      <c r="F27" s="322"/>
      <c r="G27" s="322"/>
      <c r="H27" s="322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32</v>
      </c>
      <c r="E30" s="34"/>
      <c r="F30" s="34"/>
      <c r="G30" s="34"/>
      <c r="H30" s="34"/>
      <c r="I30" s="122"/>
      <c r="J30" s="132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34</v>
      </c>
      <c r="G32" s="34"/>
      <c r="H32" s="34"/>
      <c r="I32" s="134" t="s">
        <v>33</v>
      </c>
      <c r="J32" s="133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36</v>
      </c>
      <c r="E33" s="121" t="s">
        <v>37</v>
      </c>
      <c r="F33" s="136">
        <f>ROUND((SUM(BE124:BE255)),  2)</f>
        <v>0</v>
      </c>
      <c r="G33" s="34"/>
      <c r="H33" s="34"/>
      <c r="I33" s="137">
        <v>0.21</v>
      </c>
      <c r="J33" s="136">
        <f>ROUND(((SUM(BE124:BE255))*I33),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38</v>
      </c>
      <c r="F34" s="136">
        <f>ROUND((SUM(BF124:BF255)),  2)</f>
        <v>0</v>
      </c>
      <c r="G34" s="34"/>
      <c r="H34" s="34"/>
      <c r="I34" s="137">
        <v>0.15</v>
      </c>
      <c r="J34" s="136">
        <f>ROUND(((SUM(BF124:BF255))*I34),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39</v>
      </c>
      <c r="F35" s="136">
        <f>ROUND((SUM(BG124:BG255)),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40</v>
      </c>
      <c r="F36" s="136">
        <f>ROUND((SUM(BH124:BH255)),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41</v>
      </c>
      <c r="F37" s="136">
        <f>ROUND((SUM(BI124:BI255)),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42</v>
      </c>
      <c r="E39" s="140"/>
      <c r="F39" s="140"/>
      <c r="G39" s="141" t="s">
        <v>43</v>
      </c>
      <c r="H39" s="142" t="s">
        <v>44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45</v>
      </c>
      <c r="E50" s="147"/>
      <c r="F50" s="147"/>
      <c r="G50" s="146" t="s">
        <v>46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47</v>
      </c>
      <c r="E61" s="150"/>
      <c r="F61" s="151" t="s">
        <v>48</v>
      </c>
      <c r="G61" s="149" t="s">
        <v>47</v>
      </c>
      <c r="H61" s="150"/>
      <c r="I61" s="152"/>
      <c r="J61" s="153" t="s">
        <v>48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49</v>
      </c>
      <c r="E65" s="154"/>
      <c r="F65" s="154"/>
      <c r="G65" s="146" t="s">
        <v>50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47</v>
      </c>
      <c r="E76" s="150"/>
      <c r="F76" s="151" t="s">
        <v>48</v>
      </c>
      <c r="G76" s="149" t="s">
        <v>47</v>
      </c>
      <c r="H76" s="150"/>
      <c r="I76" s="152"/>
      <c r="J76" s="153" t="s">
        <v>48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Červenka TNS-oprava dešťové kanalizace a oplocení</v>
      </c>
      <c r="F85" s="324"/>
      <c r="G85" s="324"/>
      <c r="H85" s="324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95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SO 02 - oplocení</v>
      </c>
      <c r="F87" s="325"/>
      <c r="G87" s="325"/>
      <c r="H87" s="325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23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23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23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98</v>
      </c>
      <c r="D94" s="163"/>
      <c r="E94" s="163"/>
      <c r="F94" s="163"/>
      <c r="G94" s="163"/>
      <c r="H94" s="163"/>
      <c r="I94" s="164"/>
      <c r="J94" s="165" t="s">
        <v>99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100</v>
      </c>
      <c r="D96" s="36"/>
      <c r="E96" s="36"/>
      <c r="F96" s="36"/>
      <c r="G96" s="36"/>
      <c r="H96" s="36"/>
      <c r="I96" s="122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31" s="9" customFormat="1" ht="24.95" customHeight="1">
      <c r="B97" s="167"/>
      <c r="C97" s="168"/>
      <c r="D97" s="169" t="s">
        <v>102</v>
      </c>
      <c r="E97" s="170"/>
      <c r="F97" s="170"/>
      <c r="G97" s="170"/>
      <c r="H97" s="170"/>
      <c r="I97" s="171"/>
      <c r="J97" s="172">
        <f>J125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103</v>
      </c>
      <c r="E98" s="176"/>
      <c r="F98" s="176"/>
      <c r="G98" s="176"/>
      <c r="H98" s="176"/>
      <c r="I98" s="177"/>
      <c r="J98" s="178">
        <f>J126</f>
        <v>0</v>
      </c>
      <c r="K98" s="104"/>
      <c r="L98" s="179"/>
    </row>
    <row r="99" spans="1:31" s="10" customFormat="1" ht="19.899999999999999" customHeight="1">
      <c r="B99" s="174"/>
      <c r="C99" s="104"/>
      <c r="D99" s="175" t="s">
        <v>538</v>
      </c>
      <c r="E99" s="176"/>
      <c r="F99" s="176"/>
      <c r="G99" s="176"/>
      <c r="H99" s="176"/>
      <c r="I99" s="177"/>
      <c r="J99" s="178">
        <f>J170</f>
        <v>0</v>
      </c>
      <c r="K99" s="104"/>
      <c r="L99" s="179"/>
    </row>
    <row r="100" spans="1:31" s="10" customFormat="1" ht="19.899999999999999" customHeight="1">
      <c r="B100" s="174"/>
      <c r="C100" s="104"/>
      <c r="D100" s="175" t="s">
        <v>107</v>
      </c>
      <c r="E100" s="176"/>
      <c r="F100" s="176"/>
      <c r="G100" s="176"/>
      <c r="H100" s="176"/>
      <c r="I100" s="177"/>
      <c r="J100" s="178">
        <f>J208</f>
        <v>0</v>
      </c>
      <c r="K100" s="104"/>
      <c r="L100" s="179"/>
    </row>
    <row r="101" spans="1:31" s="10" customFormat="1" ht="19.899999999999999" customHeight="1">
      <c r="B101" s="174"/>
      <c r="C101" s="104"/>
      <c r="D101" s="175" t="s">
        <v>108</v>
      </c>
      <c r="E101" s="176"/>
      <c r="F101" s="176"/>
      <c r="G101" s="176"/>
      <c r="H101" s="176"/>
      <c r="I101" s="177"/>
      <c r="J101" s="178">
        <f>J237</f>
        <v>0</v>
      </c>
      <c r="K101" s="104"/>
      <c r="L101" s="179"/>
    </row>
    <row r="102" spans="1:31" s="10" customFormat="1" ht="19.899999999999999" customHeight="1">
      <c r="B102" s="174"/>
      <c r="C102" s="104"/>
      <c r="D102" s="175" t="s">
        <v>109</v>
      </c>
      <c r="E102" s="176"/>
      <c r="F102" s="176"/>
      <c r="G102" s="176"/>
      <c r="H102" s="176"/>
      <c r="I102" s="177"/>
      <c r="J102" s="178">
        <f>J247</f>
        <v>0</v>
      </c>
      <c r="K102" s="104"/>
      <c r="L102" s="179"/>
    </row>
    <row r="103" spans="1:31" s="9" customFormat="1" ht="24.95" customHeight="1">
      <c r="B103" s="167"/>
      <c r="C103" s="168"/>
      <c r="D103" s="169" t="s">
        <v>539</v>
      </c>
      <c r="E103" s="170"/>
      <c r="F103" s="170"/>
      <c r="G103" s="170"/>
      <c r="H103" s="170"/>
      <c r="I103" s="171"/>
      <c r="J103" s="172">
        <f>J252</f>
        <v>0</v>
      </c>
      <c r="K103" s="168"/>
      <c r="L103" s="173"/>
    </row>
    <row r="104" spans="1:31" s="10" customFormat="1" ht="19.899999999999999" customHeight="1">
      <c r="B104" s="174"/>
      <c r="C104" s="104"/>
      <c r="D104" s="175" t="s">
        <v>540</v>
      </c>
      <c r="E104" s="176"/>
      <c r="F104" s="176"/>
      <c r="G104" s="176"/>
      <c r="H104" s="176"/>
      <c r="I104" s="177"/>
      <c r="J104" s="178">
        <f>J253</f>
        <v>0</v>
      </c>
      <c r="K104" s="104"/>
      <c r="L104" s="17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113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23" t="str">
        <f>E7</f>
        <v>Červenka TNS-oprava dešťové kanalizace a oplocení</v>
      </c>
      <c r="F114" s="324"/>
      <c r="G114" s="324"/>
      <c r="H114" s="324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95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1" t="str">
        <f>E9</f>
        <v>SO 02 - oplocení</v>
      </c>
      <c r="F116" s="325"/>
      <c r="G116" s="325"/>
      <c r="H116" s="325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 xml:space="preserve"> </v>
      </c>
      <c r="G118" s="36"/>
      <c r="H118" s="36"/>
      <c r="I118" s="123" t="s">
        <v>22</v>
      </c>
      <c r="J118" s="66">
        <f>IF(J12="","",J12)</f>
        <v>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23</v>
      </c>
      <c r="D120" s="36"/>
      <c r="E120" s="36"/>
      <c r="F120" s="27" t="str">
        <f>E15</f>
        <v xml:space="preserve"> </v>
      </c>
      <c r="G120" s="36"/>
      <c r="H120" s="36"/>
      <c r="I120" s="123" t="s">
        <v>28</v>
      </c>
      <c r="J120" s="32" t="str">
        <f>E21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26</v>
      </c>
      <c r="D121" s="36"/>
      <c r="E121" s="36"/>
      <c r="F121" s="27" t="str">
        <f>IF(E18="","",E18)</f>
        <v>Vyplň údaj</v>
      </c>
      <c r="G121" s="36"/>
      <c r="H121" s="36"/>
      <c r="I121" s="123" t="s">
        <v>30</v>
      </c>
      <c r="J121" s="32" t="str">
        <f>E24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114</v>
      </c>
      <c r="D123" s="183" t="s">
        <v>57</v>
      </c>
      <c r="E123" s="183" t="s">
        <v>53</v>
      </c>
      <c r="F123" s="183" t="s">
        <v>54</v>
      </c>
      <c r="G123" s="183" t="s">
        <v>115</v>
      </c>
      <c r="H123" s="183" t="s">
        <v>116</v>
      </c>
      <c r="I123" s="184" t="s">
        <v>117</v>
      </c>
      <c r="J123" s="183" t="s">
        <v>99</v>
      </c>
      <c r="K123" s="185" t="s">
        <v>118</v>
      </c>
      <c r="L123" s="186"/>
      <c r="M123" s="75" t="s">
        <v>1</v>
      </c>
      <c r="N123" s="76" t="s">
        <v>36</v>
      </c>
      <c r="O123" s="76" t="s">
        <v>119</v>
      </c>
      <c r="P123" s="76" t="s">
        <v>120</v>
      </c>
      <c r="Q123" s="76" t="s">
        <v>121</v>
      </c>
      <c r="R123" s="76" t="s">
        <v>122</v>
      </c>
      <c r="S123" s="76" t="s">
        <v>123</v>
      </c>
      <c r="T123" s="77" t="s">
        <v>124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125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P125+P252</f>
        <v>0</v>
      </c>
      <c r="Q124" s="79"/>
      <c r="R124" s="189">
        <f>R125+R252</f>
        <v>34.462360000000011</v>
      </c>
      <c r="S124" s="79"/>
      <c r="T124" s="190">
        <f>T125+T252</f>
        <v>13.595700000000001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71</v>
      </c>
      <c r="AU124" s="17" t="s">
        <v>101</v>
      </c>
      <c r="BK124" s="191">
        <f>BK125+BK252</f>
        <v>0</v>
      </c>
    </row>
    <row r="125" spans="1:65" s="12" customFormat="1" ht="25.9" customHeight="1">
      <c r="B125" s="192"/>
      <c r="C125" s="193"/>
      <c r="D125" s="194" t="s">
        <v>71</v>
      </c>
      <c r="E125" s="195" t="s">
        <v>126</v>
      </c>
      <c r="F125" s="195" t="s">
        <v>127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P126+P170+P208+P237+P247</f>
        <v>0</v>
      </c>
      <c r="Q125" s="200"/>
      <c r="R125" s="201">
        <f>R126+R170+R208+R237+R247</f>
        <v>34.462360000000011</v>
      </c>
      <c r="S125" s="200"/>
      <c r="T125" s="202">
        <f>T126+T170+T208+T237+T247</f>
        <v>13.595700000000001</v>
      </c>
      <c r="AR125" s="203" t="s">
        <v>80</v>
      </c>
      <c r="AT125" s="204" t="s">
        <v>71</v>
      </c>
      <c r="AU125" s="204" t="s">
        <v>72</v>
      </c>
      <c r="AY125" s="203" t="s">
        <v>128</v>
      </c>
      <c r="BK125" s="205">
        <f>BK126+BK170+BK208+BK237+BK247</f>
        <v>0</v>
      </c>
    </row>
    <row r="126" spans="1:65" s="12" customFormat="1" ht="22.9" customHeight="1">
      <c r="B126" s="192"/>
      <c r="C126" s="193"/>
      <c r="D126" s="194" t="s">
        <v>71</v>
      </c>
      <c r="E126" s="206" t="s">
        <v>80</v>
      </c>
      <c r="F126" s="206" t="s">
        <v>129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SUM(P127:P169)</f>
        <v>0</v>
      </c>
      <c r="Q126" s="200"/>
      <c r="R126" s="201">
        <f>SUM(R127:R169)</f>
        <v>1.14E-2</v>
      </c>
      <c r="S126" s="200"/>
      <c r="T126" s="202">
        <f>SUM(T127:T169)</f>
        <v>0</v>
      </c>
      <c r="AR126" s="203" t="s">
        <v>80</v>
      </c>
      <c r="AT126" s="204" t="s">
        <v>71</v>
      </c>
      <c r="AU126" s="204" t="s">
        <v>80</v>
      </c>
      <c r="AY126" s="203" t="s">
        <v>128</v>
      </c>
      <c r="BK126" s="205">
        <f>SUM(BK127:BK169)</f>
        <v>0</v>
      </c>
    </row>
    <row r="127" spans="1:65" s="2" customFormat="1" ht="21.75" customHeight="1">
      <c r="A127" s="34"/>
      <c r="B127" s="35"/>
      <c r="C127" s="208" t="s">
        <v>80</v>
      </c>
      <c r="D127" s="208" t="s">
        <v>130</v>
      </c>
      <c r="E127" s="209" t="s">
        <v>541</v>
      </c>
      <c r="F127" s="210" t="s">
        <v>542</v>
      </c>
      <c r="G127" s="211" t="s">
        <v>133</v>
      </c>
      <c r="H127" s="212">
        <v>260</v>
      </c>
      <c r="I127" s="213"/>
      <c r="J127" s="214">
        <f>ROUND(I127*H127,2)</f>
        <v>0</v>
      </c>
      <c r="K127" s="210" t="s">
        <v>134</v>
      </c>
      <c r="L127" s="39"/>
      <c r="M127" s="215" t="s">
        <v>1</v>
      </c>
      <c r="N127" s="216" t="s">
        <v>37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135</v>
      </c>
      <c r="AT127" s="219" t="s">
        <v>130</v>
      </c>
      <c r="AU127" s="219" t="s">
        <v>82</v>
      </c>
      <c r="AY127" s="17" t="s">
        <v>128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7" t="s">
        <v>80</v>
      </c>
      <c r="BK127" s="220">
        <f>ROUND(I127*H127,2)</f>
        <v>0</v>
      </c>
      <c r="BL127" s="17" t="s">
        <v>135</v>
      </c>
      <c r="BM127" s="219" t="s">
        <v>543</v>
      </c>
    </row>
    <row r="128" spans="1:65" s="2" customFormat="1" ht="19.5">
      <c r="A128" s="34"/>
      <c r="B128" s="35"/>
      <c r="C128" s="36"/>
      <c r="D128" s="221" t="s">
        <v>137</v>
      </c>
      <c r="E128" s="36"/>
      <c r="F128" s="222" t="s">
        <v>544</v>
      </c>
      <c r="G128" s="36"/>
      <c r="H128" s="36"/>
      <c r="I128" s="122"/>
      <c r="J128" s="36"/>
      <c r="K128" s="36"/>
      <c r="L128" s="39"/>
      <c r="M128" s="223"/>
      <c r="N128" s="224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137</v>
      </c>
      <c r="AU128" s="17" t="s">
        <v>82</v>
      </c>
    </row>
    <row r="129" spans="1:65" s="2" customFormat="1" ht="21.75" customHeight="1">
      <c r="A129" s="34"/>
      <c r="B129" s="35"/>
      <c r="C129" s="208" t="s">
        <v>82</v>
      </c>
      <c r="D129" s="208" t="s">
        <v>130</v>
      </c>
      <c r="E129" s="209" t="s">
        <v>545</v>
      </c>
      <c r="F129" s="210" t="s">
        <v>546</v>
      </c>
      <c r="G129" s="211" t="s">
        <v>133</v>
      </c>
      <c r="H129" s="212">
        <v>260</v>
      </c>
      <c r="I129" s="213"/>
      <c r="J129" s="214">
        <f>ROUND(I129*H129,2)</f>
        <v>0</v>
      </c>
      <c r="K129" s="210" t="s">
        <v>134</v>
      </c>
      <c r="L129" s="39"/>
      <c r="M129" s="215" t="s">
        <v>1</v>
      </c>
      <c r="N129" s="216" t="s">
        <v>37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135</v>
      </c>
      <c r="AT129" s="219" t="s">
        <v>130</v>
      </c>
      <c r="AU129" s="219" t="s">
        <v>82</v>
      </c>
      <c r="AY129" s="17" t="s">
        <v>128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80</v>
      </c>
      <c r="BK129" s="220">
        <f>ROUND(I129*H129,2)</f>
        <v>0</v>
      </c>
      <c r="BL129" s="17" t="s">
        <v>135</v>
      </c>
      <c r="BM129" s="219" t="s">
        <v>547</v>
      </c>
    </row>
    <row r="130" spans="1:65" s="2" customFormat="1" ht="29.25">
      <c r="A130" s="34"/>
      <c r="B130" s="35"/>
      <c r="C130" s="36"/>
      <c r="D130" s="221" t="s">
        <v>137</v>
      </c>
      <c r="E130" s="36"/>
      <c r="F130" s="222" t="s">
        <v>548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137</v>
      </c>
      <c r="AU130" s="17" t="s">
        <v>82</v>
      </c>
    </row>
    <row r="131" spans="1:65" s="2" customFormat="1" ht="21.75" customHeight="1">
      <c r="A131" s="34"/>
      <c r="B131" s="35"/>
      <c r="C131" s="208" t="s">
        <v>143</v>
      </c>
      <c r="D131" s="208" t="s">
        <v>130</v>
      </c>
      <c r="E131" s="209" t="s">
        <v>549</v>
      </c>
      <c r="F131" s="210" t="s">
        <v>550</v>
      </c>
      <c r="G131" s="211" t="s">
        <v>146</v>
      </c>
      <c r="H131" s="212">
        <v>2</v>
      </c>
      <c r="I131" s="213"/>
      <c r="J131" s="214">
        <f>ROUND(I131*H131,2)</f>
        <v>0</v>
      </c>
      <c r="K131" s="210" t="s">
        <v>134</v>
      </c>
      <c r="L131" s="39"/>
      <c r="M131" s="215" t="s">
        <v>1</v>
      </c>
      <c r="N131" s="216" t="s">
        <v>37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135</v>
      </c>
      <c r="AT131" s="219" t="s">
        <v>130</v>
      </c>
      <c r="AU131" s="219" t="s">
        <v>82</v>
      </c>
      <c r="AY131" s="17" t="s">
        <v>128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80</v>
      </c>
      <c r="BK131" s="220">
        <f>ROUND(I131*H131,2)</f>
        <v>0</v>
      </c>
      <c r="BL131" s="17" t="s">
        <v>135</v>
      </c>
      <c r="BM131" s="219" t="s">
        <v>551</v>
      </c>
    </row>
    <row r="132" spans="1:65" s="2" customFormat="1" ht="29.25">
      <c r="A132" s="34"/>
      <c r="B132" s="35"/>
      <c r="C132" s="36"/>
      <c r="D132" s="221" t="s">
        <v>137</v>
      </c>
      <c r="E132" s="36"/>
      <c r="F132" s="222" t="s">
        <v>552</v>
      </c>
      <c r="G132" s="36"/>
      <c r="H132" s="36"/>
      <c r="I132" s="122"/>
      <c r="J132" s="36"/>
      <c r="K132" s="36"/>
      <c r="L132" s="39"/>
      <c r="M132" s="223"/>
      <c r="N132" s="224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137</v>
      </c>
      <c r="AU132" s="17" t="s">
        <v>82</v>
      </c>
    </row>
    <row r="133" spans="1:65" s="2" customFormat="1" ht="21.75" customHeight="1">
      <c r="A133" s="34"/>
      <c r="B133" s="35"/>
      <c r="C133" s="208" t="s">
        <v>135</v>
      </c>
      <c r="D133" s="208" t="s">
        <v>130</v>
      </c>
      <c r="E133" s="209" t="s">
        <v>553</v>
      </c>
      <c r="F133" s="210" t="s">
        <v>554</v>
      </c>
      <c r="G133" s="211" t="s">
        <v>146</v>
      </c>
      <c r="H133" s="212">
        <v>90</v>
      </c>
      <c r="I133" s="213"/>
      <c r="J133" s="214">
        <f>ROUND(I133*H133,2)</f>
        <v>0</v>
      </c>
      <c r="K133" s="210" t="s">
        <v>134</v>
      </c>
      <c r="L133" s="39"/>
      <c r="M133" s="215" t="s">
        <v>1</v>
      </c>
      <c r="N133" s="216" t="s">
        <v>37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135</v>
      </c>
      <c r="AT133" s="219" t="s">
        <v>130</v>
      </c>
      <c r="AU133" s="219" t="s">
        <v>82</v>
      </c>
      <c r="AY133" s="17" t="s">
        <v>128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80</v>
      </c>
      <c r="BK133" s="220">
        <f>ROUND(I133*H133,2)</f>
        <v>0</v>
      </c>
      <c r="BL133" s="17" t="s">
        <v>135</v>
      </c>
      <c r="BM133" s="219" t="s">
        <v>555</v>
      </c>
    </row>
    <row r="134" spans="1:65" s="2" customFormat="1" ht="19.5">
      <c r="A134" s="34"/>
      <c r="B134" s="35"/>
      <c r="C134" s="36"/>
      <c r="D134" s="221" t="s">
        <v>137</v>
      </c>
      <c r="E134" s="36"/>
      <c r="F134" s="222" t="s">
        <v>556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137</v>
      </c>
      <c r="AU134" s="17" t="s">
        <v>82</v>
      </c>
    </row>
    <row r="135" spans="1:65" s="15" customFormat="1" ht="11.25">
      <c r="B135" s="261"/>
      <c r="C135" s="262"/>
      <c r="D135" s="221" t="s">
        <v>227</v>
      </c>
      <c r="E135" s="263" t="s">
        <v>1</v>
      </c>
      <c r="F135" s="264" t="s">
        <v>557</v>
      </c>
      <c r="G135" s="262"/>
      <c r="H135" s="263" t="s">
        <v>1</v>
      </c>
      <c r="I135" s="265"/>
      <c r="J135" s="262"/>
      <c r="K135" s="262"/>
      <c r="L135" s="266"/>
      <c r="M135" s="267"/>
      <c r="N135" s="268"/>
      <c r="O135" s="268"/>
      <c r="P135" s="268"/>
      <c r="Q135" s="268"/>
      <c r="R135" s="268"/>
      <c r="S135" s="268"/>
      <c r="T135" s="269"/>
      <c r="AT135" s="270" t="s">
        <v>227</v>
      </c>
      <c r="AU135" s="270" t="s">
        <v>82</v>
      </c>
      <c r="AV135" s="15" t="s">
        <v>80</v>
      </c>
      <c r="AW135" s="15" t="s">
        <v>29</v>
      </c>
      <c r="AX135" s="15" t="s">
        <v>72</v>
      </c>
      <c r="AY135" s="270" t="s">
        <v>128</v>
      </c>
    </row>
    <row r="136" spans="1:65" s="13" customFormat="1" ht="11.25">
      <c r="B136" s="225"/>
      <c r="C136" s="226"/>
      <c r="D136" s="221" t="s">
        <v>227</v>
      </c>
      <c r="E136" s="245" t="s">
        <v>1</v>
      </c>
      <c r="F136" s="227" t="s">
        <v>558</v>
      </c>
      <c r="G136" s="226"/>
      <c r="H136" s="228">
        <v>90</v>
      </c>
      <c r="I136" s="229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AT136" s="234" t="s">
        <v>227</v>
      </c>
      <c r="AU136" s="234" t="s">
        <v>82</v>
      </c>
      <c r="AV136" s="13" t="s">
        <v>82</v>
      </c>
      <c r="AW136" s="13" t="s">
        <v>29</v>
      </c>
      <c r="AX136" s="13" t="s">
        <v>72</v>
      </c>
      <c r="AY136" s="234" t="s">
        <v>128</v>
      </c>
    </row>
    <row r="137" spans="1:65" s="14" customFormat="1" ht="11.25">
      <c r="B137" s="246"/>
      <c r="C137" s="247"/>
      <c r="D137" s="221" t="s">
        <v>227</v>
      </c>
      <c r="E137" s="248" t="s">
        <v>1</v>
      </c>
      <c r="F137" s="249" t="s">
        <v>454</v>
      </c>
      <c r="G137" s="247"/>
      <c r="H137" s="250">
        <v>90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227</v>
      </c>
      <c r="AU137" s="256" t="s">
        <v>82</v>
      </c>
      <c r="AV137" s="14" t="s">
        <v>135</v>
      </c>
      <c r="AW137" s="14" t="s">
        <v>29</v>
      </c>
      <c r="AX137" s="14" t="s">
        <v>80</v>
      </c>
      <c r="AY137" s="256" t="s">
        <v>128</v>
      </c>
    </row>
    <row r="138" spans="1:65" s="2" customFormat="1" ht="21.75" customHeight="1">
      <c r="A138" s="34"/>
      <c r="B138" s="35"/>
      <c r="C138" s="208" t="s">
        <v>153</v>
      </c>
      <c r="D138" s="208" t="s">
        <v>130</v>
      </c>
      <c r="E138" s="209" t="s">
        <v>559</v>
      </c>
      <c r="F138" s="210" t="s">
        <v>560</v>
      </c>
      <c r="G138" s="211" t="s">
        <v>315</v>
      </c>
      <c r="H138" s="212">
        <v>52</v>
      </c>
      <c r="I138" s="213"/>
      <c r="J138" s="214">
        <f>ROUND(I138*H138,2)</f>
        <v>0</v>
      </c>
      <c r="K138" s="210" t="s">
        <v>134</v>
      </c>
      <c r="L138" s="39"/>
      <c r="M138" s="215" t="s">
        <v>1</v>
      </c>
      <c r="N138" s="216" t="s">
        <v>37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135</v>
      </c>
      <c r="AT138" s="219" t="s">
        <v>130</v>
      </c>
      <c r="AU138" s="219" t="s">
        <v>82</v>
      </c>
      <c r="AY138" s="17" t="s">
        <v>128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80</v>
      </c>
      <c r="BK138" s="220">
        <f>ROUND(I138*H138,2)</f>
        <v>0</v>
      </c>
      <c r="BL138" s="17" t="s">
        <v>135</v>
      </c>
      <c r="BM138" s="219" t="s">
        <v>561</v>
      </c>
    </row>
    <row r="139" spans="1:65" s="2" customFormat="1" ht="19.5">
      <c r="A139" s="34"/>
      <c r="B139" s="35"/>
      <c r="C139" s="36"/>
      <c r="D139" s="221" t="s">
        <v>137</v>
      </c>
      <c r="E139" s="36"/>
      <c r="F139" s="222" t="s">
        <v>562</v>
      </c>
      <c r="G139" s="36"/>
      <c r="H139" s="36"/>
      <c r="I139" s="122"/>
      <c r="J139" s="36"/>
      <c r="K139" s="36"/>
      <c r="L139" s="39"/>
      <c r="M139" s="223"/>
      <c r="N139" s="22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137</v>
      </c>
      <c r="AU139" s="17" t="s">
        <v>82</v>
      </c>
    </row>
    <row r="140" spans="1:65" s="13" customFormat="1" ht="11.25">
      <c r="B140" s="225"/>
      <c r="C140" s="226"/>
      <c r="D140" s="221" t="s">
        <v>227</v>
      </c>
      <c r="E140" s="245" t="s">
        <v>1</v>
      </c>
      <c r="F140" s="227" t="s">
        <v>563</v>
      </c>
      <c r="G140" s="226"/>
      <c r="H140" s="228">
        <v>52</v>
      </c>
      <c r="I140" s="229"/>
      <c r="J140" s="226"/>
      <c r="K140" s="226"/>
      <c r="L140" s="230"/>
      <c r="M140" s="231"/>
      <c r="N140" s="232"/>
      <c r="O140" s="232"/>
      <c r="P140" s="232"/>
      <c r="Q140" s="232"/>
      <c r="R140" s="232"/>
      <c r="S140" s="232"/>
      <c r="T140" s="233"/>
      <c r="AT140" s="234" t="s">
        <v>227</v>
      </c>
      <c r="AU140" s="234" t="s">
        <v>82</v>
      </c>
      <c r="AV140" s="13" t="s">
        <v>82</v>
      </c>
      <c r="AW140" s="13" t="s">
        <v>29</v>
      </c>
      <c r="AX140" s="13" t="s">
        <v>72</v>
      </c>
      <c r="AY140" s="234" t="s">
        <v>128</v>
      </c>
    </row>
    <row r="141" spans="1:65" s="14" customFormat="1" ht="11.25">
      <c r="B141" s="246"/>
      <c r="C141" s="247"/>
      <c r="D141" s="221" t="s">
        <v>227</v>
      </c>
      <c r="E141" s="248" t="s">
        <v>1</v>
      </c>
      <c r="F141" s="249" t="s">
        <v>454</v>
      </c>
      <c r="G141" s="247"/>
      <c r="H141" s="250">
        <v>52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227</v>
      </c>
      <c r="AU141" s="256" t="s">
        <v>82</v>
      </c>
      <c r="AV141" s="14" t="s">
        <v>135</v>
      </c>
      <c r="AW141" s="14" t="s">
        <v>29</v>
      </c>
      <c r="AX141" s="14" t="s">
        <v>80</v>
      </c>
      <c r="AY141" s="256" t="s">
        <v>128</v>
      </c>
    </row>
    <row r="142" spans="1:65" s="2" customFormat="1" ht="21.75" customHeight="1">
      <c r="A142" s="34"/>
      <c r="B142" s="35"/>
      <c r="C142" s="208" t="s">
        <v>158</v>
      </c>
      <c r="D142" s="208" t="s">
        <v>130</v>
      </c>
      <c r="E142" s="209" t="s">
        <v>564</v>
      </c>
      <c r="F142" s="210" t="s">
        <v>565</v>
      </c>
      <c r="G142" s="211" t="s">
        <v>315</v>
      </c>
      <c r="H142" s="212">
        <v>52</v>
      </c>
      <c r="I142" s="213"/>
      <c r="J142" s="214">
        <f>ROUND(I142*H142,2)</f>
        <v>0</v>
      </c>
      <c r="K142" s="210" t="s">
        <v>134</v>
      </c>
      <c r="L142" s="39"/>
      <c r="M142" s="215" t="s">
        <v>1</v>
      </c>
      <c r="N142" s="216" t="s">
        <v>37</v>
      </c>
      <c r="O142" s="71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135</v>
      </c>
      <c r="AT142" s="219" t="s">
        <v>130</v>
      </c>
      <c r="AU142" s="219" t="s">
        <v>82</v>
      </c>
      <c r="AY142" s="17" t="s">
        <v>128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80</v>
      </c>
      <c r="BK142" s="220">
        <f>ROUND(I142*H142,2)</f>
        <v>0</v>
      </c>
      <c r="BL142" s="17" t="s">
        <v>135</v>
      </c>
      <c r="BM142" s="219" t="s">
        <v>566</v>
      </c>
    </row>
    <row r="143" spans="1:65" s="2" customFormat="1" ht="19.5">
      <c r="A143" s="34"/>
      <c r="B143" s="35"/>
      <c r="C143" s="36"/>
      <c r="D143" s="221" t="s">
        <v>137</v>
      </c>
      <c r="E143" s="36"/>
      <c r="F143" s="222" t="s">
        <v>567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137</v>
      </c>
      <c r="AU143" s="17" t="s">
        <v>82</v>
      </c>
    </row>
    <row r="144" spans="1:65" s="2" customFormat="1" ht="21.75" customHeight="1">
      <c r="A144" s="34"/>
      <c r="B144" s="35"/>
      <c r="C144" s="208" t="s">
        <v>163</v>
      </c>
      <c r="D144" s="208" t="s">
        <v>130</v>
      </c>
      <c r="E144" s="209" t="s">
        <v>218</v>
      </c>
      <c r="F144" s="210" t="s">
        <v>219</v>
      </c>
      <c r="G144" s="211" t="s">
        <v>146</v>
      </c>
      <c r="H144" s="212">
        <v>90</v>
      </c>
      <c r="I144" s="213"/>
      <c r="J144" s="214">
        <f>ROUND(I144*H144,2)</f>
        <v>0</v>
      </c>
      <c r="K144" s="210" t="s">
        <v>134</v>
      </c>
      <c r="L144" s="39"/>
      <c r="M144" s="215" t="s">
        <v>1</v>
      </c>
      <c r="N144" s="216" t="s">
        <v>37</v>
      </c>
      <c r="O144" s="71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135</v>
      </c>
      <c r="AT144" s="219" t="s">
        <v>130</v>
      </c>
      <c r="AU144" s="219" t="s">
        <v>82</v>
      </c>
      <c r="AY144" s="17" t="s">
        <v>128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80</v>
      </c>
      <c r="BK144" s="220">
        <f>ROUND(I144*H144,2)</f>
        <v>0</v>
      </c>
      <c r="BL144" s="17" t="s">
        <v>135</v>
      </c>
      <c r="BM144" s="219" t="s">
        <v>568</v>
      </c>
    </row>
    <row r="145" spans="1:65" s="2" customFormat="1" ht="39">
      <c r="A145" s="34"/>
      <c r="B145" s="35"/>
      <c r="C145" s="36"/>
      <c r="D145" s="221" t="s">
        <v>137</v>
      </c>
      <c r="E145" s="36"/>
      <c r="F145" s="222" t="s">
        <v>221</v>
      </c>
      <c r="G145" s="36"/>
      <c r="H145" s="36"/>
      <c r="I145" s="122"/>
      <c r="J145" s="36"/>
      <c r="K145" s="36"/>
      <c r="L145" s="39"/>
      <c r="M145" s="223"/>
      <c r="N145" s="224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137</v>
      </c>
      <c r="AU145" s="17" t="s">
        <v>82</v>
      </c>
    </row>
    <row r="146" spans="1:65" s="15" customFormat="1" ht="11.25">
      <c r="B146" s="261"/>
      <c r="C146" s="262"/>
      <c r="D146" s="221" t="s">
        <v>227</v>
      </c>
      <c r="E146" s="263" t="s">
        <v>1</v>
      </c>
      <c r="F146" s="264" t="s">
        <v>557</v>
      </c>
      <c r="G146" s="262"/>
      <c r="H146" s="263" t="s">
        <v>1</v>
      </c>
      <c r="I146" s="265"/>
      <c r="J146" s="262"/>
      <c r="K146" s="262"/>
      <c r="L146" s="266"/>
      <c r="M146" s="267"/>
      <c r="N146" s="268"/>
      <c r="O146" s="268"/>
      <c r="P146" s="268"/>
      <c r="Q146" s="268"/>
      <c r="R146" s="268"/>
      <c r="S146" s="268"/>
      <c r="T146" s="269"/>
      <c r="AT146" s="270" t="s">
        <v>227</v>
      </c>
      <c r="AU146" s="270" t="s">
        <v>82</v>
      </c>
      <c r="AV146" s="15" t="s">
        <v>80</v>
      </c>
      <c r="AW146" s="15" t="s">
        <v>29</v>
      </c>
      <c r="AX146" s="15" t="s">
        <v>72</v>
      </c>
      <c r="AY146" s="270" t="s">
        <v>128</v>
      </c>
    </row>
    <row r="147" spans="1:65" s="13" customFormat="1" ht="11.25">
      <c r="B147" s="225"/>
      <c r="C147" s="226"/>
      <c r="D147" s="221" t="s">
        <v>227</v>
      </c>
      <c r="E147" s="245" t="s">
        <v>1</v>
      </c>
      <c r="F147" s="227" t="s">
        <v>558</v>
      </c>
      <c r="G147" s="226"/>
      <c r="H147" s="228">
        <v>90</v>
      </c>
      <c r="I147" s="229"/>
      <c r="J147" s="226"/>
      <c r="K147" s="226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227</v>
      </c>
      <c r="AU147" s="234" t="s">
        <v>82</v>
      </c>
      <c r="AV147" s="13" t="s">
        <v>82</v>
      </c>
      <c r="AW147" s="13" t="s">
        <v>29</v>
      </c>
      <c r="AX147" s="13" t="s">
        <v>72</v>
      </c>
      <c r="AY147" s="234" t="s">
        <v>128</v>
      </c>
    </row>
    <row r="148" spans="1:65" s="14" customFormat="1" ht="11.25">
      <c r="B148" s="246"/>
      <c r="C148" s="247"/>
      <c r="D148" s="221" t="s">
        <v>227</v>
      </c>
      <c r="E148" s="248" t="s">
        <v>1</v>
      </c>
      <c r="F148" s="249" t="s">
        <v>454</v>
      </c>
      <c r="G148" s="247"/>
      <c r="H148" s="250">
        <v>90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227</v>
      </c>
      <c r="AU148" s="256" t="s">
        <v>82</v>
      </c>
      <c r="AV148" s="14" t="s">
        <v>135</v>
      </c>
      <c r="AW148" s="14" t="s">
        <v>29</v>
      </c>
      <c r="AX148" s="14" t="s">
        <v>80</v>
      </c>
      <c r="AY148" s="256" t="s">
        <v>128</v>
      </c>
    </row>
    <row r="149" spans="1:65" s="2" customFormat="1" ht="33" customHeight="1">
      <c r="A149" s="34"/>
      <c r="B149" s="35"/>
      <c r="C149" s="208" t="s">
        <v>168</v>
      </c>
      <c r="D149" s="208" t="s">
        <v>130</v>
      </c>
      <c r="E149" s="209" t="s">
        <v>223</v>
      </c>
      <c r="F149" s="210" t="s">
        <v>224</v>
      </c>
      <c r="G149" s="211" t="s">
        <v>146</v>
      </c>
      <c r="H149" s="212">
        <v>90</v>
      </c>
      <c r="I149" s="213"/>
      <c r="J149" s="214">
        <f>ROUND(I149*H149,2)</f>
        <v>0</v>
      </c>
      <c r="K149" s="210" t="s">
        <v>134</v>
      </c>
      <c r="L149" s="39"/>
      <c r="M149" s="215" t="s">
        <v>1</v>
      </c>
      <c r="N149" s="216" t="s">
        <v>37</v>
      </c>
      <c r="O149" s="71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135</v>
      </c>
      <c r="AT149" s="219" t="s">
        <v>130</v>
      </c>
      <c r="AU149" s="219" t="s">
        <v>82</v>
      </c>
      <c r="AY149" s="17" t="s">
        <v>128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80</v>
      </c>
      <c r="BK149" s="220">
        <f>ROUND(I149*H149,2)</f>
        <v>0</v>
      </c>
      <c r="BL149" s="17" t="s">
        <v>135</v>
      </c>
      <c r="BM149" s="219" t="s">
        <v>569</v>
      </c>
    </row>
    <row r="150" spans="1:65" s="2" customFormat="1" ht="48.75">
      <c r="A150" s="34"/>
      <c r="B150" s="35"/>
      <c r="C150" s="36"/>
      <c r="D150" s="221" t="s">
        <v>137</v>
      </c>
      <c r="E150" s="36"/>
      <c r="F150" s="222" t="s">
        <v>226</v>
      </c>
      <c r="G150" s="36"/>
      <c r="H150" s="36"/>
      <c r="I150" s="122"/>
      <c r="J150" s="36"/>
      <c r="K150" s="36"/>
      <c r="L150" s="39"/>
      <c r="M150" s="223"/>
      <c r="N150" s="22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137</v>
      </c>
      <c r="AU150" s="17" t="s">
        <v>82</v>
      </c>
    </row>
    <row r="151" spans="1:65" s="2" customFormat="1" ht="21.75" customHeight="1">
      <c r="A151" s="34"/>
      <c r="B151" s="35"/>
      <c r="C151" s="208" t="s">
        <v>422</v>
      </c>
      <c r="D151" s="208" t="s">
        <v>130</v>
      </c>
      <c r="E151" s="209" t="s">
        <v>230</v>
      </c>
      <c r="F151" s="210" t="s">
        <v>231</v>
      </c>
      <c r="G151" s="211" t="s">
        <v>232</v>
      </c>
      <c r="H151" s="212">
        <v>144</v>
      </c>
      <c r="I151" s="213"/>
      <c r="J151" s="214">
        <f>ROUND(I151*H151,2)</f>
        <v>0</v>
      </c>
      <c r="K151" s="210" t="s">
        <v>134</v>
      </c>
      <c r="L151" s="39"/>
      <c r="M151" s="215" t="s">
        <v>1</v>
      </c>
      <c r="N151" s="216" t="s">
        <v>37</v>
      </c>
      <c r="O151" s="71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135</v>
      </c>
      <c r="AT151" s="219" t="s">
        <v>130</v>
      </c>
      <c r="AU151" s="219" t="s">
        <v>82</v>
      </c>
      <c r="AY151" s="17" t="s">
        <v>128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7" t="s">
        <v>80</v>
      </c>
      <c r="BK151" s="220">
        <f>ROUND(I151*H151,2)</f>
        <v>0</v>
      </c>
      <c r="BL151" s="17" t="s">
        <v>135</v>
      </c>
      <c r="BM151" s="219" t="s">
        <v>570</v>
      </c>
    </row>
    <row r="152" spans="1:65" s="2" customFormat="1" ht="29.25">
      <c r="A152" s="34"/>
      <c r="B152" s="35"/>
      <c r="C152" s="36"/>
      <c r="D152" s="221" t="s">
        <v>137</v>
      </c>
      <c r="E152" s="36"/>
      <c r="F152" s="222" t="s">
        <v>234</v>
      </c>
      <c r="G152" s="36"/>
      <c r="H152" s="36"/>
      <c r="I152" s="122"/>
      <c r="J152" s="36"/>
      <c r="K152" s="36"/>
      <c r="L152" s="39"/>
      <c r="M152" s="223"/>
      <c r="N152" s="224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137</v>
      </c>
      <c r="AU152" s="17" t="s">
        <v>82</v>
      </c>
    </row>
    <row r="153" spans="1:65" s="15" customFormat="1" ht="11.25">
      <c r="B153" s="261"/>
      <c r="C153" s="262"/>
      <c r="D153" s="221" t="s">
        <v>227</v>
      </c>
      <c r="E153" s="263" t="s">
        <v>1</v>
      </c>
      <c r="F153" s="264" t="s">
        <v>557</v>
      </c>
      <c r="G153" s="262"/>
      <c r="H153" s="263" t="s">
        <v>1</v>
      </c>
      <c r="I153" s="265"/>
      <c r="J153" s="262"/>
      <c r="K153" s="262"/>
      <c r="L153" s="266"/>
      <c r="M153" s="267"/>
      <c r="N153" s="268"/>
      <c r="O153" s="268"/>
      <c r="P153" s="268"/>
      <c r="Q153" s="268"/>
      <c r="R153" s="268"/>
      <c r="S153" s="268"/>
      <c r="T153" s="269"/>
      <c r="AT153" s="270" t="s">
        <v>227</v>
      </c>
      <c r="AU153" s="270" t="s">
        <v>82</v>
      </c>
      <c r="AV153" s="15" t="s">
        <v>80</v>
      </c>
      <c r="AW153" s="15" t="s">
        <v>29</v>
      </c>
      <c r="AX153" s="15" t="s">
        <v>72</v>
      </c>
      <c r="AY153" s="270" t="s">
        <v>128</v>
      </c>
    </row>
    <row r="154" spans="1:65" s="13" customFormat="1" ht="11.25">
      <c r="B154" s="225"/>
      <c r="C154" s="226"/>
      <c r="D154" s="221" t="s">
        <v>227</v>
      </c>
      <c r="E154" s="245" t="s">
        <v>1</v>
      </c>
      <c r="F154" s="227" t="s">
        <v>571</v>
      </c>
      <c r="G154" s="226"/>
      <c r="H154" s="228">
        <v>144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AT154" s="234" t="s">
        <v>227</v>
      </c>
      <c r="AU154" s="234" t="s">
        <v>82</v>
      </c>
      <c r="AV154" s="13" t="s">
        <v>82</v>
      </c>
      <c r="AW154" s="13" t="s">
        <v>29</v>
      </c>
      <c r="AX154" s="13" t="s">
        <v>72</v>
      </c>
      <c r="AY154" s="234" t="s">
        <v>128</v>
      </c>
    </row>
    <row r="155" spans="1:65" s="14" customFormat="1" ht="11.25">
      <c r="B155" s="246"/>
      <c r="C155" s="247"/>
      <c r="D155" s="221" t="s">
        <v>227</v>
      </c>
      <c r="E155" s="248" t="s">
        <v>1</v>
      </c>
      <c r="F155" s="249" t="s">
        <v>454</v>
      </c>
      <c r="G155" s="247"/>
      <c r="H155" s="250">
        <v>144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227</v>
      </c>
      <c r="AU155" s="256" t="s">
        <v>82</v>
      </c>
      <c r="AV155" s="14" t="s">
        <v>135</v>
      </c>
      <c r="AW155" s="14" t="s">
        <v>29</v>
      </c>
      <c r="AX155" s="14" t="s">
        <v>80</v>
      </c>
      <c r="AY155" s="256" t="s">
        <v>128</v>
      </c>
    </row>
    <row r="156" spans="1:65" s="2" customFormat="1" ht="21.75" customHeight="1">
      <c r="A156" s="34"/>
      <c r="B156" s="35"/>
      <c r="C156" s="208" t="s">
        <v>178</v>
      </c>
      <c r="D156" s="208" t="s">
        <v>130</v>
      </c>
      <c r="E156" s="209" t="s">
        <v>572</v>
      </c>
      <c r="F156" s="210" t="s">
        <v>573</v>
      </c>
      <c r="G156" s="211" t="s">
        <v>133</v>
      </c>
      <c r="H156" s="212">
        <v>520</v>
      </c>
      <c r="I156" s="213"/>
      <c r="J156" s="214">
        <f>ROUND(I156*H156,2)</f>
        <v>0</v>
      </c>
      <c r="K156" s="210" t="s">
        <v>134</v>
      </c>
      <c r="L156" s="39"/>
      <c r="M156" s="215" t="s">
        <v>1</v>
      </c>
      <c r="N156" s="216" t="s">
        <v>37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135</v>
      </c>
      <c r="AT156" s="219" t="s">
        <v>130</v>
      </c>
      <c r="AU156" s="219" t="s">
        <v>82</v>
      </c>
      <c r="AY156" s="17" t="s">
        <v>128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80</v>
      </c>
      <c r="BK156" s="220">
        <f>ROUND(I156*H156,2)</f>
        <v>0</v>
      </c>
      <c r="BL156" s="17" t="s">
        <v>135</v>
      </c>
      <c r="BM156" s="219" t="s">
        <v>574</v>
      </c>
    </row>
    <row r="157" spans="1:65" s="2" customFormat="1" ht="29.25">
      <c r="A157" s="34"/>
      <c r="B157" s="35"/>
      <c r="C157" s="36"/>
      <c r="D157" s="221" t="s">
        <v>137</v>
      </c>
      <c r="E157" s="36"/>
      <c r="F157" s="222" t="s">
        <v>575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137</v>
      </c>
      <c r="AU157" s="17" t="s">
        <v>82</v>
      </c>
    </row>
    <row r="158" spans="1:65" s="15" customFormat="1" ht="11.25">
      <c r="B158" s="261"/>
      <c r="C158" s="262"/>
      <c r="D158" s="221" t="s">
        <v>227</v>
      </c>
      <c r="E158" s="263" t="s">
        <v>1</v>
      </c>
      <c r="F158" s="264" t="s">
        <v>576</v>
      </c>
      <c r="G158" s="262"/>
      <c r="H158" s="263" t="s">
        <v>1</v>
      </c>
      <c r="I158" s="265"/>
      <c r="J158" s="262"/>
      <c r="K158" s="262"/>
      <c r="L158" s="266"/>
      <c r="M158" s="267"/>
      <c r="N158" s="268"/>
      <c r="O158" s="268"/>
      <c r="P158" s="268"/>
      <c r="Q158" s="268"/>
      <c r="R158" s="268"/>
      <c r="S158" s="268"/>
      <c r="T158" s="269"/>
      <c r="AT158" s="270" t="s">
        <v>227</v>
      </c>
      <c r="AU158" s="270" t="s">
        <v>82</v>
      </c>
      <c r="AV158" s="15" t="s">
        <v>80</v>
      </c>
      <c r="AW158" s="15" t="s">
        <v>29</v>
      </c>
      <c r="AX158" s="15" t="s">
        <v>72</v>
      </c>
      <c r="AY158" s="270" t="s">
        <v>128</v>
      </c>
    </row>
    <row r="159" spans="1:65" s="13" customFormat="1" ht="11.25">
      <c r="B159" s="225"/>
      <c r="C159" s="226"/>
      <c r="D159" s="221" t="s">
        <v>227</v>
      </c>
      <c r="E159" s="245" t="s">
        <v>1</v>
      </c>
      <c r="F159" s="227" t="s">
        <v>577</v>
      </c>
      <c r="G159" s="226"/>
      <c r="H159" s="228">
        <v>520</v>
      </c>
      <c r="I159" s="229"/>
      <c r="J159" s="226"/>
      <c r="K159" s="226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227</v>
      </c>
      <c r="AU159" s="234" t="s">
        <v>82</v>
      </c>
      <c r="AV159" s="13" t="s">
        <v>82</v>
      </c>
      <c r="AW159" s="13" t="s">
        <v>29</v>
      </c>
      <c r="AX159" s="13" t="s">
        <v>72</v>
      </c>
      <c r="AY159" s="234" t="s">
        <v>128</v>
      </c>
    </row>
    <row r="160" spans="1:65" s="14" customFormat="1" ht="11.25">
      <c r="B160" s="246"/>
      <c r="C160" s="247"/>
      <c r="D160" s="221" t="s">
        <v>227</v>
      </c>
      <c r="E160" s="248" t="s">
        <v>1</v>
      </c>
      <c r="F160" s="249" t="s">
        <v>454</v>
      </c>
      <c r="G160" s="247"/>
      <c r="H160" s="250">
        <v>520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227</v>
      </c>
      <c r="AU160" s="256" t="s">
        <v>82</v>
      </c>
      <c r="AV160" s="14" t="s">
        <v>135</v>
      </c>
      <c r="AW160" s="14" t="s">
        <v>29</v>
      </c>
      <c r="AX160" s="14" t="s">
        <v>80</v>
      </c>
      <c r="AY160" s="256" t="s">
        <v>128</v>
      </c>
    </row>
    <row r="161" spans="1:65" s="2" customFormat="1" ht="21.75" customHeight="1">
      <c r="A161" s="34"/>
      <c r="B161" s="35"/>
      <c r="C161" s="208" t="s">
        <v>183</v>
      </c>
      <c r="D161" s="208" t="s">
        <v>130</v>
      </c>
      <c r="E161" s="209" t="s">
        <v>578</v>
      </c>
      <c r="F161" s="210" t="s">
        <v>579</v>
      </c>
      <c r="G161" s="211" t="s">
        <v>133</v>
      </c>
      <c r="H161" s="212">
        <v>760</v>
      </c>
      <c r="I161" s="213"/>
      <c r="J161" s="214">
        <f>ROUND(I161*H161,2)</f>
        <v>0</v>
      </c>
      <c r="K161" s="210" t="s">
        <v>134</v>
      </c>
      <c r="L161" s="39"/>
      <c r="M161" s="215" t="s">
        <v>1</v>
      </c>
      <c r="N161" s="216" t="s">
        <v>37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135</v>
      </c>
      <c r="AT161" s="219" t="s">
        <v>130</v>
      </c>
      <c r="AU161" s="219" t="s">
        <v>82</v>
      </c>
      <c r="AY161" s="17" t="s">
        <v>128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80</v>
      </c>
      <c r="BK161" s="220">
        <f>ROUND(I161*H161,2)</f>
        <v>0</v>
      </c>
      <c r="BL161" s="17" t="s">
        <v>135</v>
      </c>
      <c r="BM161" s="219" t="s">
        <v>580</v>
      </c>
    </row>
    <row r="162" spans="1:65" s="2" customFormat="1" ht="29.25">
      <c r="A162" s="34"/>
      <c r="B162" s="35"/>
      <c r="C162" s="36"/>
      <c r="D162" s="221" t="s">
        <v>137</v>
      </c>
      <c r="E162" s="36"/>
      <c r="F162" s="222" t="s">
        <v>581</v>
      </c>
      <c r="G162" s="36"/>
      <c r="H162" s="36"/>
      <c r="I162" s="122"/>
      <c r="J162" s="36"/>
      <c r="K162" s="36"/>
      <c r="L162" s="39"/>
      <c r="M162" s="223"/>
      <c r="N162" s="22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137</v>
      </c>
      <c r="AU162" s="17" t="s">
        <v>82</v>
      </c>
    </row>
    <row r="163" spans="1:65" s="13" customFormat="1" ht="11.25">
      <c r="B163" s="225"/>
      <c r="C163" s="226"/>
      <c r="D163" s="221" t="s">
        <v>227</v>
      </c>
      <c r="E163" s="245" t="s">
        <v>1</v>
      </c>
      <c r="F163" s="227" t="s">
        <v>582</v>
      </c>
      <c r="G163" s="226"/>
      <c r="H163" s="228">
        <v>760</v>
      </c>
      <c r="I163" s="229"/>
      <c r="J163" s="226"/>
      <c r="K163" s="226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227</v>
      </c>
      <c r="AU163" s="234" t="s">
        <v>82</v>
      </c>
      <c r="AV163" s="13" t="s">
        <v>82</v>
      </c>
      <c r="AW163" s="13" t="s">
        <v>29</v>
      </c>
      <c r="AX163" s="13" t="s">
        <v>72</v>
      </c>
      <c r="AY163" s="234" t="s">
        <v>128</v>
      </c>
    </row>
    <row r="164" spans="1:65" s="14" customFormat="1" ht="11.25">
      <c r="B164" s="246"/>
      <c r="C164" s="247"/>
      <c r="D164" s="221" t="s">
        <v>227</v>
      </c>
      <c r="E164" s="248" t="s">
        <v>1</v>
      </c>
      <c r="F164" s="249" t="s">
        <v>454</v>
      </c>
      <c r="G164" s="247"/>
      <c r="H164" s="250">
        <v>760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227</v>
      </c>
      <c r="AU164" s="256" t="s">
        <v>82</v>
      </c>
      <c r="AV164" s="14" t="s">
        <v>135</v>
      </c>
      <c r="AW164" s="14" t="s">
        <v>29</v>
      </c>
      <c r="AX164" s="14" t="s">
        <v>80</v>
      </c>
      <c r="AY164" s="256" t="s">
        <v>128</v>
      </c>
    </row>
    <row r="165" spans="1:65" s="2" customFormat="1" ht="21.75" customHeight="1">
      <c r="A165" s="34"/>
      <c r="B165" s="35"/>
      <c r="C165" s="208" t="s">
        <v>188</v>
      </c>
      <c r="D165" s="208" t="s">
        <v>130</v>
      </c>
      <c r="E165" s="209" t="s">
        <v>583</v>
      </c>
      <c r="F165" s="210" t="s">
        <v>584</v>
      </c>
      <c r="G165" s="211" t="s">
        <v>133</v>
      </c>
      <c r="H165" s="212">
        <v>760</v>
      </c>
      <c r="I165" s="213"/>
      <c r="J165" s="214">
        <f>ROUND(I165*H165,2)</f>
        <v>0</v>
      </c>
      <c r="K165" s="210" t="s">
        <v>134</v>
      </c>
      <c r="L165" s="39"/>
      <c r="M165" s="215" t="s">
        <v>1</v>
      </c>
      <c r="N165" s="216" t="s">
        <v>37</v>
      </c>
      <c r="O165" s="71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135</v>
      </c>
      <c r="AT165" s="219" t="s">
        <v>130</v>
      </c>
      <c r="AU165" s="219" t="s">
        <v>82</v>
      </c>
      <c r="AY165" s="17" t="s">
        <v>128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80</v>
      </c>
      <c r="BK165" s="220">
        <f>ROUND(I165*H165,2)</f>
        <v>0</v>
      </c>
      <c r="BL165" s="17" t="s">
        <v>135</v>
      </c>
      <c r="BM165" s="219" t="s">
        <v>585</v>
      </c>
    </row>
    <row r="166" spans="1:65" s="2" customFormat="1" ht="19.5">
      <c r="A166" s="34"/>
      <c r="B166" s="35"/>
      <c r="C166" s="36"/>
      <c r="D166" s="221" t="s">
        <v>137</v>
      </c>
      <c r="E166" s="36"/>
      <c r="F166" s="222" t="s">
        <v>586</v>
      </c>
      <c r="G166" s="36"/>
      <c r="H166" s="36"/>
      <c r="I166" s="122"/>
      <c r="J166" s="36"/>
      <c r="K166" s="36"/>
      <c r="L166" s="39"/>
      <c r="M166" s="223"/>
      <c r="N166" s="224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137</v>
      </c>
      <c r="AU166" s="17" t="s">
        <v>82</v>
      </c>
    </row>
    <row r="167" spans="1:65" s="2" customFormat="1" ht="16.5" customHeight="1">
      <c r="A167" s="34"/>
      <c r="B167" s="35"/>
      <c r="C167" s="235" t="s">
        <v>282</v>
      </c>
      <c r="D167" s="235" t="s">
        <v>245</v>
      </c>
      <c r="E167" s="236" t="s">
        <v>587</v>
      </c>
      <c r="F167" s="237" t="s">
        <v>588</v>
      </c>
      <c r="G167" s="238" t="s">
        <v>589</v>
      </c>
      <c r="H167" s="239">
        <v>11.4</v>
      </c>
      <c r="I167" s="240"/>
      <c r="J167" s="241">
        <f>ROUND(I167*H167,2)</f>
        <v>0</v>
      </c>
      <c r="K167" s="237" t="s">
        <v>134</v>
      </c>
      <c r="L167" s="242"/>
      <c r="M167" s="243" t="s">
        <v>1</v>
      </c>
      <c r="N167" s="244" t="s">
        <v>37</v>
      </c>
      <c r="O167" s="71"/>
      <c r="P167" s="217">
        <f>O167*H167</f>
        <v>0</v>
      </c>
      <c r="Q167" s="217">
        <v>1E-3</v>
      </c>
      <c r="R167" s="217">
        <f>Q167*H167</f>
        <v>1.14E-2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168</v>
      </c>
      <c r="AT167" s="219" t="s">
        <v>245</v>
      </c>
      <c r="AU167" s="219" t="s">
        <v>82</v>
      </c>
      <c r="AY167" s="17" t="s">
        <v>128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80</v>
      </c>
      <c r="BK167" s="220">
        <f>ROUND(I167*H167,2)</f>
        <v>0</v>
      </c>
      <c r="BL167" s="17" t="s">
        <v>135</v>
      </c>
      <c r="BM167" s="219" t="s">
        <v>590</v>
      </c>
    </row>
    <row r="168" spans="1:65" s="2" customFormat="1" ht="11.25">
      <c r="A168" s="34"/>
      <c r="B168" s="35"/>
      <c r="C168" s="36"/>
      <c r="D168" s="221" t="s">
        <v>137</v>
      </c>
      <c r="E168" s="36"/>
      <c r="F168" s="222" t="s">
        <v>588</v>
      </c>
      <c r="G168" s="36"/>
      <c r="H168" s="36"/>
      <c r="I168" s="122"/>
      <c r="J168" s="36"/>
      <c r="K168" s="36"/>
      <c r="L168" s="39"/>
      <c r="M168" s="223"/>
      <c r="N168" s="224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137</v>
      </c>
      <c r="AU168" s="17" t="s">
        <v>82</v>
      </c>
    </row>
    <row r="169" spans="1:65" s="13" customFormat="1" ht="11.25">
      <c r="B169" s="225"/>
      <c r="C169" s="226"/>
      <c r="D169" s="221" t="s">
        <v>227</v>
      </c>
      <c r="E169" s="226"/>
      <c r="F169" s="227" t="s">
        <v>591</v>
      </c>
      <c r="G169" s="226"/>
      <c r="H169" s="228">
        <v>11.4</v>
      </c>
      <c r="I169" s="229"/>
      <c r="J169" s="226"/>
      <c r="K169" s="226"/>
      <c r="L169" s="230"/>
      <c r="M169" s="231"/>
      <c r="N169" s="232"/>
      <c r="O169" s="232"/>
      <c r="P169" s="232"/>
      <c r="Q169" s="232"/>
      <c r="R169" s="232"/>
      <c r="S169" s="232"/>
      <c r="T169" s="233"/>
      <c r="AT169" s="234" t="s">
        <v>227</v>
      </c>
      <c r="AU169" s="234" t="s">
        <v>82</v>
      </c>
      <c r="AV169" s="13" t="s">
        <v>82</v>
      </c>
      <c r="AW169" s="13" t="s">
        <v>4</v>
      </c>
      <c r="AX169" s="13" t="s">
        <v>80</v>
      </c>
      <c r="AY169" s="234" t="s">
        <v>128</v>
      </c>
    </row>
    <row r="170" spans="1:65" s="12" customFormat="1" ht="22.9" customHeight="1">
      <c r="B170" s="192"/>
      <c r="C170" s="193"/>
      <c r="D170" s="194" t="s">
        <v>71</v>
      </c>
      <c r="E170" s="206" t="s">
        <v>143</v>
      </c>
      <c r="F170" s="206" t="s">
        <v>592</v>
      </c>
      <c r="G170" s="193"/>
      <c r="H170" s="193"/>
      <c r="I170" s="196"/>
      <c r="J170" s="207">
        <f>BK170</f>
        <v>0</v>
      </c>
      <c r="K170" s="193"/>
      <c r="L170" s="198"/>
      <c r="M170" s="199"/>
      <c r="N170" s="200"/>
      <c r="O170" s="200"/>
      <c r="P170" s="201">
        <f>SUM(P171:P207)</f>
        <v>0</v>
      </c>
      <c r="Q170" s="200"/>
      <c r="R170" s="201">
        <f>SUM(R171:R207)</f>
        <v>34.450960000000009</v>
      </c>
      <c r="S170" s="200"/>
      <c r="T170" s="202">
        <f>SUM(T171:T207)</f>
        <v>0</v>
      </c>
      <c r="AR170" s="203" t="s">
        <v>80</v>
      </c>
      <c r="AT170" s="204" t="s">
        <v>71</v>
      </c>
      <c r="AU170" s="204" t="s">
        <v>80</v>
      </c>
      <c r="AY170" s="203" t="s">
        <v>128</v>
      </c>
      <c r="BK170" s="205">
        <f>SUM(BK171:BK207)</f>
        <v>0</v>
      </c>
    </row>
    <row r="171" spans="1:65" s="2" customFormat="1" ht="21.75" customHeight="1">
      <c r="A171" s="34"/>
      <c r="B171" s="35"/>
      <c r="C171" s="208" t="s">
        <v>188</v>
      </c>
      <c r="D171" s="208" t="s">
        <v>130</v>
      </c>
      <c r="E171" s="209" t="s">
        <v>593</v>
      </c>
      <c r="F171" s="210" t="s">
        <v>594</v>
      </c>
      <c r="G171" s="211" t="s">
        <v>259</v>
      </c>
      <c r="H171" s="212">
        <v>104</v>
      </c>
      <c r="I171" s="213"/>
      <c r="J171" s="214">
        <f>ROUND(I171*H171,2)</f>
        <v>0</v>
      </c>
      <c r="K171" s="210" t="s">
        <v>134</v>
      </c>
      <c r="L171" s="39"/>
      <c r="M171" s="215" t="s">
        <v>1</v>
      </c>
      <c r="N171" s="216" t="s">
        <v>37</v>
      </c>
      <c r="O171" s="71"/>
      <c r="P171" s="217">
        <f>O171*H171</f>
        <v>0</v>
      </c>
      <c r="Q171" s="217">
        <v>0.17488999999999999</v>
      </c>
      <c r="R171" s="217">
        <f>Q171*H171</f>
        <v>18.188559999999999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135</v>
      </c>
      <c r="AT171" s="219" t="s">
        <v>130</v>
      </c>
      <c r="AU171" s="219" t="s">
        <v>82</v>
      </c>
      <c r="AY171" s="17" t="s">
        <v>128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80</v>
      </c>
      <c r="BK171" s="220">
        <f>ROUND(I171*H171,2)</f>
        <v>0</v>
      </c>
      <c r="BL171" s="17" t="s">
        <v>135</v>
      </c>
      <c r="BM171" s="219" t="s">
        <v>595</v>
      </c>
    </row>
    <row r="172" spans="1:65" s="2" customFormat="1" ht="29.25">
      <c r="A172" s="34"/>
      <c r="B172" s="35"/>
      <c r="C172" s="36"/>
      <c r="D172" s="221" t="s">
        <v>137</v>
      </c>
      <c r="E172" s="36"/>
      <c r="F172" s="222" t="s">
        <v>596</v>
      </c>
      <c r="G172" s="36"/>
      <c r="H172" s="36"/>
      <c r="I172" s="122"/>
      <c r="J172" s="36"/>
      <c r="K172" s="36"/>
      <c r="L172" s="39"/>
      <c r="M172" s="223"/>
      <c r="N172" s="22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137</v>
      </c>
      <c r="AU172" s="17" t="s">
        <v>82</v>
      </c>
    </row>
    <row r="173" spans="1:65" s="13" customFormat="1" ht="11.25">
      <c r="B173" s="225"/>
      <c r="C173" s="226"/>
      <c r="D173" s="221" t="s">
        <v>227</v>
      </c>
      <c r="E173" s="245" t="s">
        <v>1</v>
      </c>
      <c r="F173" s="227" t="s">
        <v>597</v>
      </c>
      <c r="G173" s="226"/>
      <c r="H173" s="228">
        <v>104</v>
      </c>
      <c r="I173" s="229"/>
      <c r="J173" s="226"/>
      <c r="K173" s="226"/>
      <c r="L173" s="230"/>
      <c r="M173" s="231"/>
      <c r="N173" s="232"/>
      <c r="O173" s="232"/>
      <c r="P173" s="232"/>
      <c r="Q173" s="232"/>
      <c r="R173" s="232"/>
      <c r="S173" s="232"/>
      <c r="T173" s="233"/>
      <c r="AT173" s="234" t="s">
        <v>227</v>
      </c>
      <c r="AU173" s="234" t="s">
        <v>82</v>
      </c>
      <c r="AV173" s="13" t="s">
        <v>82</v>
      </c>
      <c r="AW173" s="13" t="s">
        <v>29</v>
      </c>
      <c r="AX173" s="13" t="s">
        <v>72</v>
      </c>
      <c r="AY173" s="234" t="s">
        <v>128</v>
      </c>
    </row>
    <row r="174" spans="1:65" s="14" customFormat="1" ht="11.25">
      <c r="B174" s="246"/>
      <c r="C174" s="247"/>
      <c r="D174" s="221" t="s">
        <v>227</v>
      </c>
      <c r="E174" s="248" t="s">
        <v>1</v>
      </c>
      <c r="F174" s="249" t="s">
        <v>454</v>
      </c>
      <c r="G174" s="247"/>
      <c r="H174" s="250">
        <v>104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227</v>
      </c>
      <c r="AU174" s="256" t="s">
        <v>82</v>
      </c>
      <c r="AV174" s="14" t="s">
        <v>135</v>
      </c>
      <c r="AW174" s="14" t="s">
        <v>29</v>
      </c>
      <c r="AX174" s="14" t="s">
        <v>80</v>
      </c>
      <c r="AY174" s="256" t="s">
        <v>128</v>
      </c>
    </row>
    <row r="175" spans="1:65" s="2" customFormat="1" ht="21.75" customHeight="1">
      <c r="A175" s="34"/>
      <c r="B175" s="35"/>
      <c r="C175" s="235" t="s">
        <v>384</v>
      </c>
      <c r="D175" s="235" t="s">
        <v>245</v>
      </c>
      <c r="E175" s="236" t="s">
        <v>598</v>
      </c>
      <c r="F175" s="237" t="s">
        <v>599</v>
      </c>
      <c r="G175" s="238" t="s">
        <v>259</v>
      </c>
      <c r="H175" s="239">
        <v>104</v>
      </c>
      <c r="I175" s="240"/>
      <c r="J175" s="241">
        <f>ROUND(I175*H175,2)</f>
        <v>0</v>
      </c>
      <c r="K175" s="237" t="s">
        <v>134</v>
      </c>
      <c r="L175" s="242"/>
      <c r="M175" s="243" t="s">
        <v>1</v>
      </c>
      <c r="N175" s="244" t="s">
        <v>37</v>
      </c>
      <c r="O175" s="71"/>
      <c r="P175" s="217">
        <f>O175*H175</f>
        <v>0</v>
      </c>
      <c r="Q175" s="217">
        <v>0.01</v>
      </c>
      <c r="R175" s="217">
        <f>Q175*H175</f>
        <v>1.04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168</v>
      </c>
      <c r="AT175" s="219" t="s">
        <v>245</v>
      </c>
      <c r="AU175" s="219" t="s">
        <v>82</v>
      </c>
      <c r="AY175" s="17" t="s">
        <v>128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80</v>
      </c>
      <c r="BK175" s="220">
        <f>ROUND(I175*H175,2)</f>
        <v>0</v>
      </c>
      <c r="BL175" s="17" t="s">
        <v>135</v>
      </c>
      <c r="BM175" s="219" t="s">
        <v>600</v>
      </c>
    </row>
    <row r="176" spans="1:65" s="2" customFormat="1" ht="29.25">
      <c r="A176" s="34"/>
      <c r="B176" s="35"/>
      <c r="C176" s="36"/>
      <c r="D176" s="221" t="s">
        <v>137</v>
      </c>
      <c r="E176" s="36"/>
      <c r="F176" s="222" t="s">
        <v>601</v>
      </c>
      <c r="G176" s="36"/>
      <c r="H176" s="36"/>
      <c r="I176" s="122"/>
      <c r="J176" s="36"/>
      <c r="K176" s="36"/>
      <c r="L176" s="39"/>
      <c r="M176" s="223"/>
      <c r="N176" s="22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137</v>
      </c>
      <c r="AU176" s="17" t="s">
        <v>82</v>
      </c>
    </row>
    <row r="177" spans="1:65" s="2" customFormat="1" ht="21.75" customHeight="1">
      <c r="A177" s="34"/>
      <c r="B177" s="35"/>
      <c r="C177" s="208" t="s">
        <v>7</v>
      </c>
      <c r="D177" s="208" t="s">
        <v>130</v>
      </c>
      <c r="E177" s="209" t="s">
        <v>602</v>
      </c>
      <c r="F177" s="210" t="s">
        <v>603</v>
      </c>
      <c r="G177" s="211" t="s">
        <v>259</v>
      </c>
      <c r="H177" s="212">
        <v>1</v>
      </c>
      <c r="I177" s="213"/>
      <c r="J177" s="214">
        <f>ROUND(I177*H177,2)</f>
        <v>0</v>
      </c>
      <c r="K177" s="210" t="s">
        <v>134</v>
      </c>
      <c r="L177" s="39"/>
      <c r="M177" s="215" t="s">
        <v>1</v>
      </c>
      <c r="N177" s="216" t="s">
        <v>37</v>
      </c>
      <c r="O177" s="71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135</v>
      </c>
      <c r="AT177" s="219" t="s">
        <v>130</v>
      </c>
      <c r="AU177" s="219" t="s">
        <v>82</v>
      </c>
      <c r="AY177" s="17" t="s">
        <v>128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80</v>
      </c>
      <c r="BK177" s="220">
        <f>ROUND(I177*H177,2)</f>
        <v>0</v>
      </c>
      <c r="BL177" s="17" t="s">
        <v>135</v>
      </c>
      <c r="BM177" s="219" t="s">
        <v>604</v>
      </c>
    </row>
    <row r="178" spans="1:65" s="2" customFormat="1" ht="19.5">
      <c r="A178" s="34"/>
      <c r="B178" s="35"/>
      <c r="C178" s="36"/>
      <c r="D178" s="221" t="s">
        <v>137</v>
      </c>
      <c r="E178" s="36"/>
      <c r="F178" s="222" t="s">
        <v>605</v>
      </c>
      <c r="G178" s="36"/>
      <c r="H178" s="36"/>
      <c r="I178" s="122"/>
      <c r="J178" s="36"/>
      <c r="K178" s="36"/>
      <c r="L178" s="39"/>
      <c r="M178" s="223"/>
      <c r="N178" s="22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137</v>
      </c>
      <c r="AU178" s="17" t="s">
        <v>82</v>
      </c>
    </row>
    <row r="179" spans="1:65" s="2" customFormat="1" ht="16.5" customHeight="1">
      <c r="A179" s="34"/>
      <c r="B179" s="35"/>
      <c r="C179" s="235" t="s">
        <v>239</v>
      </c>
      <c r="D179" s="235" t="s">
        <v>245</v>
      </c>
      <c r="E179" s="236" t="s">
        <v>606</v>
      </c>
      <c r="F179" s="237" t="s">
        <v>607</v>
      </c>
      <c r="G179" s="238" t="s">
        <v>259</v>
      </c>
      <c r="H179" s="239">
        <v>1</v>
      </c>
      <c r="I179" s="240"/>
      <c r="J179" s="241">
        <f>ROUND(I179*H179,2)</f>
        <v>0</v>
      </c>
      <c r="K179" s="237" t="s">
        <v>134</v>
      </c>
      <c r="L179" s="242"/>
      <c r="M179" s="243" t="s">
        <v>1</v>
      </c>
      <c r="N179" s="244" t="s">
        <v>37</v>
      </c>
      <c r="O179" s="71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168</v>
      </c>
      <c r="AT179" s="219" t="s">
        <v>245</v>
      </c>
      <c r="AU179" s="219" t="s">
        <v>82</v>
      </c>
      <c r="AY179" s="17" t="s">
        <v>128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7" t="s">
        <v>80</v>
      </c>
      <c r="BK179" s="220">
        <f>ROUND(I179*H179,2)</f>
        <v>0</v>
      </c>
      <c r="BL179" s="17" t="s">
        <v>135</v>
      </c>
      <c r="BM179" s="219" t="s">
        <v>608</v>
      </c>
    </row>
    <row r="180" spans="1:65" s="2" customFormat="1" ht="11.25">
      <c r="A180" s="34"/>
      <c r="B180" s="35"/>
      <c r="C180" s="36"/>
      <c r="D180" s="221" t="s">
        <v>137</v>
      </c>
      <c r="E180" s="36"/>
      <c r="F180" s="222" t="s">
        <v>607</v>
      </c>
      <c r="G180" s="36"/>
      <c r="H180" s="36"/>
      <c r="I180" s="122"/>
      <c r="J180" s="36"/>
      <c r="K180" s="36"/>
      <c r="L180" s="39"/>
      <c r="M180" s="223"/>
      <c r="N180" s="22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137</v>
      </c>
      <c r="AU180" s="17" t="s">
        <v>82</v>
      </c>
    </row>
    <row r="181" spans="1:65" s="2" customFormat="1" ht="21.75" customHeight="1">
      <c r="A181" s="34"/>
      <c r="B181" s="35"/>
      <c r="C181" s="208" t="s">
        <v>244</v>
      </c>
      <c r="D181" s="208" t="s">
        <v>130</v>
      </c>
      <c r="E181" s="209" t="s">
        <v>609</v>
      </c>
      <c r="F181" s="210" t="s">
        <v>610</v>
      </c>
      <c r="G181" s="211" t="s">
        <v>259</v>
      </c>
      <c r="H181" s="212">
        <v>2</v>
      </c>
      <c r="I181" s="213"/>
      <c r="J181" s="214">
        <f>ROUND(I181*H181,2)</f>
        <v>0</v>
      </c>
      <c r="K181" s="210" t="s">
        <v>134</v>
      </c>
      <c r="L181" s="39"/>
      <c r="M181" s="215" t="s">
        <v>1</v>
      </c>
      <c r="N181" s="216" t="s">
        <v>37</v>
      </c>
      <c r="O181" s="71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135</v>
      </c>
      <c r="AT181" s="219" t="s">
        <v>130</v>
      </c>
      <c r="AU181" s="219" t="s">
        <v>82</v>
      </c>
      <c r="AY181" s="17" t="s">
        <v>128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7" t="s">
        <v>80</v>
      </c>
      <c r="BK181" s="220">
        <f>ROUND(I181*H181,2)</f>
        <v>0</v>
      </c>
      <c r="BL181" s="17" t="s">
        <v>135</v>
      </c>
      <c r="BM181" s="219" t="s">
        <v>611</v>
      </c>
    </row>
    <row r="182" spans="1:65" s="2" customFormat="1" ht="19.5">
      <c r="A182" s="34"/>
      <c r="B182" s="35"/>
      <c r="C182" s="36"/>
      <c r="D182" s="221" t="s">
        <v>137</v>
      </c>
      <c r="E182" s="36"/>
      <c r="F182" s="222" t="s">
        <v>612</v>
      </c>
      <c r="G182" s="36"/>
      <c r="H182" s="36"/>
      <c r="I182" s="122"/>
      <c r="J182" s="36"/>
      <c r="K182" s="36"/>
      <c r="L182" s="39"/>
      <c r="M182" s="223"/>
      <c r="N182" s="224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137</v>
      </c>
      <c r="AU182" s="17" t="s">
        <v>82</v>
      </c>
    </row>
    <row r="183" spans="1:65" s="2" customFormat="1" ht="21.75" customHeight="1">
      <c r="A183" s="34"/>
      <c r="B183" s="35"/>
      <c r="C183" s="235" t="s">
        <v>251</v>
      </c>
      <c r="D183" s="235" t="s">
        <v>245</v>
      </c>
      <c r="E183" s="236" t="s">
        <v>613</v>
      </c>
      <c r="F183" s="237" t="s">
        <v>614</v>
      </c>
      <c r="G183" s="238" t="s">
        <v>259</v>
      </c>
      <c r="H183" s="239">
        <v>1</v>
      </c>
      <c r="I183" s="240"/>
      <c r="J183" s="241">
        <f>ROUND(I183*H183,2)</f>
        <v>0</v>
      </c>
      <c r="K183" s="237" t="s">
        <v>1</v>
      </c>
      <c r="L183" s="242"/>
      <c r="M183" s="243" t="s">
        <v>1</v>
      </c>
      <c r="N183" s="244" t="s">
        <v>37</v>
      </c>
      <c r="O183" s="71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168</v>
      </c>
      <c r="AT183" s="219" t="s">
        <v>245</v>
      </c>
      <c r="AU183" s="219" t="s">
        <v>82</v>
      </c>
      <c r="AY183" s="17" t="s">
        <v>128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7" t="s">
        <v>80</v>
      </c>
      <c r="BK183" s="220">
        <f>ROUND(I183*H183,2)</f>
        <v>0</v>
      </c>
      <c r="BL183" s="17" t="s">
        <v>135</v>
      </c>
      <c r="BM183" s="219" t="s">
        <v>615</v>
      </c>
    </row>
    <row r="184" spans="1:65" s="2" customFormat="1" ht="19.5">
      <c r="A184" s="34"/>
      <c r="B184" s="35"/>
      <c r="C184" s="36"/>
      <c r="D184" s="221" t="s">
        <v>137</v>
      </c>
      <c r="E184" s="36"/>
      <c r="F184" s="222" t="s">
        <v>616</v>
      </c>
      <c r="G184" s="36"/>
      <c r="H184" s="36"/>
      <c r="I184" s="122"/>
      <c r="J184" s="36"/>
      <c r="K184" s="36"/>
      <c r="L184" s="39"/>
      <c r="M184" s="223"/>
      <c r="N184" s="22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137</v>
      </c>
      <c r="AU184" s="17" t="s">
        <v>82</v>
      </c>
    </row>
    <row r="185" spans="1:65" s="2" customFormat="1" ht="16.5" customHeight="1">
      <c r="A185" s="34"/>
      <c r="B185" s="35"/>
      <c r="C185" s="235" t="s">
        <v>337</v>
      </c>
      <c r="D185" s="235" t="s">
        <v>245</v>
      </c>
      <c r="E185" s="236" t="s">
        <v>617</v>
      </c>
      <c r="F185" s="237" t="s">
        <v>618</v>
      </c>
      <c r="G185" s="238" t="s">
        <v>259</v>
      </c>
      <c r="H185" s="239">
        <v>1</v>
      </c>
      <c r="I185" s="240"/>
      <c r="J185" s="241">
        <f>ROUND(I185*H185,2)</f>
        <v>0</v>
      </c>
      <c r="K185" s="237" t="s">
        <v>1</v>
      </c>
      <c r="L185" s="242"/>
      <c r="M185" s="243" t="s">
        <v>1</v>
      </c>
      <c r="N185" s="244" t="s">
        <v>37</v>
      </c>
      <c r="O185" s="71"/>
      <c r="P185" s="217">
        <f>O185*H185</f>
        <v>0</v>
      </c>
      <c r="Q185" s="217">
        <v>0.158</v>
      </c>
      <c r="R185" s="217">
        <f>Q185*H185</f>
        <v>0.158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168</v>
      </c>
      <c r="AT185" s="219" t="s">
        <v>245</v>
      </c>
      <c r="AU185" s="219" t="s">
        <v>82</v>
      </c>
      <c r="AY185" s="17" t="s">
        <v>128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80</v>
      </c>
      <c r="BK185" s="220">
        <f>ROUND(I185*H185,2)</f>
        <v>0</v>
      </c>
      <c r="BL185" s="17" t="s">
        <v>135</v>
      </c>
      <c r="BM185" s="219" t="s">
        <v>619</v>
      </c>
    </row>
    <row r="186" spans="1:65" s="2" customFormat="1" ht="78">
      <c r="A186" s="34"/>
      <c r="B186" s="35"/>
      <c r="C186" s="36"/>
      <c r="D186" s="221" t="s">
        <v>137</v>
      </c>
      <c r="E186" s="36"/>
      <c r="F186" s="222" t="s">
        <v>620</v>
      </c>
      <c r="G186" s="36"/>
      <c r="H186" s="36"/>
      <c r="I186" s="122"/>
      <c r="J186" s="36"/>
      <c r="K186" s="36"/>
      <c r="L186" s="39"/>
      <c r="M186" s="223"/>
      <c r="N186" s="224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137</v>
      </c>
      <c r="AU186" s="17" t="s">
        <v>82</v>
      </c>
    </row>
    <row r="187" spans="1:65" s="2" customFormat="1" ht="21.75" customHeight="1">
      <c r="A187" s="34"/>
      <c r="B187" s="35"/>
      <c r="C187" s="208" t="s">
        <v>341</v>
      </c>
      <c r="D187" s="208" t="s">
        <v>130</v>
      </c>
      <c r="E187" s="209" t="s">
        <v>621</v>
      </c>
      <c r="F187" s="210" t="s">
        <v>622</v>
      </c>
      <c r="G187" s="211" t="s">
        <v>259</v>
      </c>
      <c r="H187" s="212">
        <v>104</v>
      </c>
      <c r="I187" s="213"/>
      <c r="J187" s="214">
        <f>ROUND(I187*H187,2)</f>
        <v>0</v>
      </c>
      <c r="K187" s="210" t="s">
        <v>134</v>
      </c>
      <c r="L187" s="39"/>
      <c r="M187" s="215" t="s">
        <v>1</v>
      </c>
      <c r="N187" s="216" t="s">
        <v>37</v>
      </c>
      <c r="O187" s="71"/>
      <c r="P187" s="217">
        <f>O187*H187</f>
        <v>0</v>
      </c>
      <c r="Q187" s="217">
        <v>4.0000000000000002E-4</v>
      </c>
      <c r="R187" s="217">
        <f>Q187*H187</f>
        <v>4.1600000000000005E-2</v>
      </c>
      <c r="S187" s="217">
        <v>0</v>
      </c>
      <c r="T187" s="21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9" t="s">
        <v>135</v>
      </c>
      <c r="AT187" s="219" t="s">
        <v>130</v>
      </c>
      <c r="AU187" s="219" t="s">
        <v>82</v>
      </c>
      <c r="AY187" s="17" t="s">
        <v>128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7" t="s">
        <v>80</v>
      </c>
      <c r="BK187" s="220">
        <f>ROUND(I187*H187,2)</f>
        <v>0</v>
      </c>
      <c r="BL187" s="17" t="s">
        <v>135</v>
      </c>
      <c r="BM187" s="219" t="s">
        <v>623</v>
      </c>
    </row>
    <row r="188" spans="1:65" s="2" customFormat="1" ht="19.5">
      <c r="A188" s="34"/>
      <c r="B188" s="35"/>
      <c r="C188" s="36"/>
      <c r="D188" s="221" t="s">
        <v>137</v>
      </c>
      <c r="E188" s="36"/>
      <c r="F188" s="222" t="s">
        <v>624</v>
      </c>
      <c r="G188" s="36"/>
      <c r="H188" s="36"/>
      <c r="I188" s="122"/>
      <c r="J188" s="36"/>
      <c r="K188" s="36"/>
      <c r="L188" s="39"/>
      <c r="M188" s="223"/>
      <c r="N188" s="224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137</v>
      </c>
      <c r="AU188" s="17" t="s">
        <v>82</v>
      </c>
    </row>
    <row r="189" spans="1:65" s="13" customFormat="1" ht="11.25">
      <c r="B189" s="225"/>
      <c r="C189" s="226"/>
      <c r="D189" s="221" t="s">
        <v>227</v>
      </c>
      <c r="E189" s="245" t="s">
        <v>1</v>
      </c>
      <c r="F189" s="227" t="s">
        <v>597</v>
      </c>
      <c r="G189" s="226"/>
      <c r="H189" s="228">
        <v>104</v>
      </c>
      <c r="I189" s="229"/>
      <c r="J189" s="226"/>
      <c r="K189" s="226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227</v>
      </c>
      <c r="AU189" s="234" t="s">
        <v>82</v>
      </c>
      <c r="AV189" s="13" t="s">
        <v>82</v>
      </c>
      <c r="AW189" s="13" t="s">
        <v>29</v>
      </c>
      <c r="AX189" s="13" t="s">
        <v>72</v>
      </c>
      <c r="AY189" s="234" t="s">
        <v>128</v>
      </c>
    </row>
    <row r="190" spans="1:65" s="14" customFormat="1" ht="11.25">
      <c r="B190" s="246"/>
      <c r="C190" s="247"/>
      <c r="D190" s="221" t="s">
        <v>227</v>
      </c>
      <c r="E190" s="248" t="s">
        <v>1</v>
      </c>
      <c r="F190" s="249" t="s">
        <v>454</v>
      </c>
      <c r="G190" s="247"/>
      <c r="H190" s="250">
        <v>104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227</v>
      </c>
      <c r="AU190" s="256" t="s">
        <v>82</v>
      </c>
      <c r="AV190" s="14" t="s">
        <v>135</v>
      </c>
      <c r="AW190" s="14" t="s">
        <v>29</v>
      </c>
      <c r="AX190" s="14" t="s">
        <v>80</v>
      </c>
      <c r="AY190" s="256" t="s">
        <v>128</v>
      </c>
    </row>
    <row r="191" spans="1:65" s="2" customFormat="1" ht="16.5" customHeight="1">
      <c r="A191" s="34"/>
      <c r="B191" s="35"/>
      <c r="C191" s="235" t="s">
        <v>345</v>
      </c>
      <c r="D191" s="235" t="s">
        <v>245</v>
      </c>
      <c r="E191" s="236" t="s">
        <v>625</v>
      </c>
      <c r="F191" s="237" t="s">
        <v>626</v>
      </c>
      <c r="G191" s="238" t="s">
        <v>259</v>
      </c>
      <c r="H191" s="239">
        <v>104</v>
      </c>
      <c r="I191" s="240"/>
      <c r="J191" s="241">
        <f>ROUND(I191*H191,2)</f>
        <v>0</v>
      </c>
      <c r="K191" s="237" t="s">
        <v>134</v>
      </c>
      <c r="L191" s="242"/>
      <c r="M191" s="243" t="s">
        <v>1</v>
      </c>
      <c r="N191" s="244" t="s">
        <v>37</v>
      </c>
      <c r="O191" s="71"/>
      <c r="P191" s="217">
        <f>O191*H191</f>
        <v>0</v>
      </c>
      <c r="Q191" s="217">
        <v>9.6000000000000002E-2</v>
      </c>
      <c r="R191" s="217">
        <f>Q191*H191</f>
        <v>9.984</v>
      </c>
      <c r="S191" s="217">
        <v>0</v>
      </c>
      <c r="T191" s="21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9" t="s">
        <v>168</v>
      </c>
      <c r="AT191" s="219" t="s">
        <v>245</v>
      </c>
      <c r="AU191" s="219" t="s">
        <v>82</v>
      </c>
      <c r="AY191" s="17" t="s">
        <v>128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7" t="s">
        <v>80</v>
      </c>
      <c r="BK191" s="220">
        <f>ROUND(I191*H191,2)</f>
        <v>0</v>
      </c>
      <c r="BL191" s="17" t="s">
        <v>135</v>
      </c>
      <c r="BM191" s="219" t="s">
        <v>627</v>
      </c>
    </row>
    <row r="192" spans="1:65" s="2" customFormat="1" ht="11.25">
      <c r="A192" s="34"/>
      <c r="B192" s="35"/>
      <c r="C192" s="36"/>
      <c r="D192" s="221" t="s">
        <v>137</v>
      </c>
      <c r="E192" s="36"/>
      <c r="F192" s="222" t="s">
        <v>626</v>
      </c>
      <c r="G192" s="36"/>
      <c r="H192" s="36"/>
      <c r="I192" s="122"/>
      <c r="J192" s="36"/>
      <c r="K192" s="36"/>
      <c r="L192" s="39"/>
      <c r="M192" s="223"/>
      <c r="N192" s="224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137</v>
      </c>
      <c r="AU192" s="17" t="s">
        <v>82</v>
      </c>
    </row>
    <row r="193" spans="1:65" s="2" customFormat="1" ht="16.5" customHeight="1">
      <c r="A193" s="34"/>
      <c r="B193" s="35"/>
      <c r="C193" s="208" t="s">
        <v>8</v>
      </c>
      <c r="D193" s="208" t="s">
        <v>130</v>
      </c>
      <c r="E193" s="209" t="s">
        <v>628</v>
      </c>
      <c r="F193" s="210" t="s">
        <v>629</v>
      </c>
      <c r="G193" s="211" t="s">
        <v>315</v>
      </c>
      <c r="H193" s="212">
        <v>260</v>
      </c>
      <c r="I193" s="213"/>
      <c r="J193" s="214">
        <f>ROUND(I193*H193,2)</f>
        <v>0</v>
      </c>
      <c r="K193" s="210" t="s">
        <v>134</v>
      </c>
      <c r="L193" s="39"/>
      <c r="M193" s="215" t="s">
        <v>1</v>
      </c>
      <c r="N193" s="216" t="s">
        <v>37</v>
      </c>
      <c r="O193" s="71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135</v>
      </c>
      <c r="AT193" s="219" t="s">
        <v>130</v>
      </c>
      <c r="AU193" s="219" t="s">
        <v>82</v>
      </c>
      <c r="AY193" s="17" t="s">
        <v>128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7" t="s">
        <v>80</v>
      </c>
      <c r="BK193" s="220">
        <f>ROUND(I193*H193,2)</f>
        <v>0</v>
      </c>
      <c r="BL193" s="17" t="s">
        <v>135</v>
      </c>
      <c r="BM193" s="219" t="s">
        <v>630</v>
      </c>
    </row>
    <row r="194" spans="1:65" s="2" customFormat="1" ht="19.5">
      <c r="A194" s="34"/>
      <c r="B194" s="35"/>
      <c r="C194" s="36"/>
      <c r="D194" s="221" t="s">
        <v>137</v>
      </c>
      <c r="E194" s="36"/>
      <c r="F194" s="222" t="s">
        <v>631</v>
      </c>
      <c r="G194" s="36"/>
      <c r="H194" s="36"/>
      <c r="I194" s="122"/>
      <c r="J194" s="36"/>
      <c r="K194" s="36"/>
      <c r="L194" s="39"/>
      <c r="M194" s="223"/>
      <c r="N194" s="224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137</v>
      </c>
      <c r="AU194" s="17" t="s">
        <v>82</v>
      </c>
    </row>
    <row r="195" spans="1:65" s="13" customFormat="1" ht="11.25">
      <c r="B195" s="225"/>
      <c r="C195" s="226"/>
      <c r="D195" s="221" t="s">
        <v>227</v>
      </c>
      <c r="E195" s="245" t="s">
        <v>1</v>
      </c>
      <c r="F195" s="227" t="s">
        <v>632</v>
      </c>
      <c r="G195" s="226"/>
      <c r="H195" s="228">
        <v>260</v>
      </c>
      <c r="I195" s="229"/>
      <c r="J195" s="226"/>
      <c r="K195" s="226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227</v>
      </c>
      <c r="AU195" s="234" t="s">
        <v>82</v>
      </c>
      <c r="AV195" s="13" t="s">
        <v>82</v>
      </c>
      <c r="AW195" s="13" t="s">
        <v>29</v>
      </c>
      <c r="AX195" s="13" t="s">
        <v>72</v>
      </c>
      <c r="AY195" s="234" t="s">
        <v>128</v>
      </c>
    </row>
    <row r="196" spans="1:65" s="14" customFormat="1" ht="11.25">
      <c r="B196" s="246"/>
      <c r="C196" s="247"/>
      <c r="D196" s="221" t="s">
        <v>227</v>
      </c>
      <c r="E196" s="248" t="s">
        <v>1</v>
      </c>
      <c r="F196" s="249" t="s">
        <v>454</v>
      </c>
      <c r="G196" s="247"/>
      <c r="H196" s="250">
        <v>260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227</v>
      </c>
      <c r="AU196" s="256" t="s">
        <v>82</v>
      </c>
      <c r="AV196" s="14" t="s">
        <v>135</v>
      </c>
      <c r="AW196" s="14" t="s">
        <v>29</v>
      </c>
      <c r="AX196" s="14" t="s">
        <v>80</v>
      </c>
      <c r="AY196" s="256" t="s">
        <v>128</v>
      </c>
    </row>
    <row r="197" spans="1:65" s="2" customFormat="1" ht="33" customHeight="1">
      <c r="A197" s="34"/>
      <c r="B197" s="35"/>
      <c r="C197" s="235" t="s">
        <v>312</v>
      </c>
      <c r="D197" s="235" t="s">
        <v>245</v>
      </c>
      <c r="E197" s="236" t="s">
        <v>633</v>
      </c>
      <c r="F197" s="237" t="s">
        <v>634</v>
      </c>
      <c r="G197" s="238" t="s">
        <v>259</v>
      </c>
      <c r="H197" s="239">
        <v>104</v>
      </c>
      <c r="I197" s="240"/>
      <c r="J197" s="241">
        <f>ROUND(I197*H197,2)</f>
        <v>0</v>
      </c>
      <c r="K197" s="237" t="s">
        <v>134</v>
      </c>
      <c r="L197" s="242"/>
      <c r="M197" s="243" t="s">
        <v>1</v>
      </c>
      <c r="N197" s="244" t="s">
        <v>37</v>
      </c>
      <c r="O197" s="71"/>
      <c r="P197" s="217">
        <f>O197*H197</f>
        <v>0</v>
      </c>
      <c r="Q197" s="217">
        <v>4.6100000000000002E-2</v>
      </c>
      <c r="R197" s="217">
        <f>Q197*H197</f>
        <v>4.7944000000000004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168</v>
      </c>
      <c r="AT197" s="219" t="s">
        <v>245</v>
      </c>
      <c r="AU197" s="219" t="s">
        <v>82</v>
      </c>
      <c r="AY197" s="17" t="s">
        <v>128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80</v>
      </c>
      <c r="BK197" s="220">
        <f>ROUND(I197*H197,2)</f>
        <v>0</v>
      </c>
      <c r="BL197" s="17" t="s">
        <v>135</v>
      </c>
      <c r="BM197" s="219" t="s">
        <v>635</v>
      </c>
    </row>
    <row r="198" spans="1:65" s="2" customFormat="1" ht="29.25">
      <c r="A198" s="34"/>
      <c r="B198" s="35"/>
      <c r="C198" s="36"/>
      <c r="D198" s="221" t="s">
        <v>137</v>
      </c>
      <c r="E198" s="36"/>
      <c r="F198" s="222" t="s">
        <v>634</v>
      </c>
      <c r="G198" s="36"/>
      <c r="H198" s="36"/>
      <c r="I198" s="122"/>
      <c r="J198" s="36"/>
      <c r="K198" s="36"/>
      <c r="L198" s="39"/>
      <c r="M198" s="223"/>
      <c r="N198" s="224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137</v>
      </c>
      <c r="AU198" s="17" t="s">
        <v>82</v>
      </c>
    </row>
    <row r="199" spans="1:65" s="2" customFormat="1" ht="16.5" customHeight="1">
      <c r="A199" s="34"/>
      <c r="B199" s="35"/>
      <c r="C199" s="208" t="s">
        <v>363</v>
      </c>
      <c r="D199" s="208" t="s">
        <v>130</v>
      </c>
      <c r="E199" s="209" t="s">
        <v>636</v>
      </c>
      <c r="F199" s="210" t="s">
        <v>637</v>
      </c>
      <c r="G199" s="211" t="s">
        <v>259</v>
      </c>
      <c r="H199" s="212">
        <v>104</v>
      </c>
      <c r="I199" s="213"/>
      <c r="J199" s="214">
        <f>ROUND(I199*H199,2)</f>
        <v>0</v>
      </c>
      <c r="K199" s="210" t="s">
        <v>134</v>
      </c>
      <c r="L199" s="39"/>
      <c r="M199" s="215" t="s">
        <v>1</v>
      </c>
      <c r="N199" s="216" t="s">
        <v>37</v>
      </c>
      <c r="O199" s="71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135</v>
      </c>
      <c r="AT199" s="219" t="s">
        <v>130</v>
      </c>
      <c r="AU199" s="219" t="s">
        <v>82</v>
      </c>
      <c r="AY199" s="17" t="s">
        <v>128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80</v>
      </c>
      <c r="BK199" s="220">
        <f>ROUND(I199*H199,2)</f>
        <v>0</v>
      </c>
      <c r="BL199" s="17" t="s">
        <v>135</v>
      </c>
      <c r="BM199" s="219" t="s">
        <v>638</v>
      </c>
    </row>
    <row r="200" spans="1:65" s="2" customFormat="1" ht="11.25">
      <c r="A200" s="34"/>
      <c r="B200" s="35"/>
      <c r="C200" s="36"/>
      <c r="D200" s="221" t="s">
        <v>137</v>
      </c>
      <c r="E200" s="36"/>
      <c r="F200" s="222" t="s">
        <v>639</v>
      </c>
      <c r="G200" s="36"/>
      <c r="H200" s="36"/>
      <c r="I200" s="122"/>
      <c r="J200" s="36"/>
      <c r="K200" s="36"/>
      <c r="L200" s="39"/>
      <c r="M200" s="223"/>
      <c r="N200" s="22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137</v>
      </c>
      <c r="AU200" s="17" t="s">
        <v>82</v>
      </c>
    </row>
    <row r="201" spans="1:65" s="2" customFormat="1" ht="33" customHeight="1">
      <c r="A201" s="34"/>
      <c r="B201" s="35"/>
      <c r="C201" s="235" t="s">
        <v>354</v>
      </c>
      <c r="D201" s="235" t="s">
        <v>245</v>
      </c>
      <c r="E201" s="236" t="s">
        <v>640</v>
      </c>
      <c r="F201" s="237" t="s">
        <v>641</v>
      </c>
      <c r="G201" s="238" t="s">
        <v>259</v>
      </c>
      <c r="H201" s="239">
        <v>104</v>
      </c>
      <c r="I201" s="240"/>
      <c r="J201" s="241">
        <f>ROUND(I201*H201,2)</f>
        <v>0</v>
      </c>
      <c r="K201" s="237" t="s">
        <v>134</v>
      </c>
      <c r="L201" s="242"/>
      <c r="M201" s="243" t="s">
        <v>1</v>
      </c>
      <c r="N201" s="244" t="s">
        <v>37</v>
      </c>
      <c r="O201" s="71"/>
      <c r="P201" s="217">
        <f>O201*H201</f>
        <v>0</v>
      </c>
      <c r="Q201" s="217">
        <v>1.6000000000000001E-3</v>
      </c>
      <c r="R201" s="217">
        <f>Q201*H201</f>
        <v>0.16640000000000002</v>
      </c>
      <c r="S201" s="217">
        <v>0</v>
      </c>
      <c r="T201" s="21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9" t="s">
        <v>168</v>
      </c>
      <c r="AT201" s="219" t="s">
        <v>245</v>
      </c>
      <c r="AU201" s="219" t="s">
        <v>82</v>
      </c>
      <c r="AY201" s="17" t="s">
        <v>128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7" t="s">
        <v>80</v>
      </c>
      <c r="BK201" s="220">
        <f>ROUND(I201*H201,2)</f>
        <v>0</v>
      </c>
      <c r="BL201" s="17" t="s">
        <v>135</v>
      </c>
      <c r="BM201" s="219" t="s">
        <v>642</v>
      </c>
    </row>
    <row r="202" spans="1:65" s="2" customFormat="1" ht="29.25">
      <c r="A202" s="34"/>
      <c r="B202" s="35"/>
      <c r="C202" s="36"/>
      <c r="D202" s="221" t="s">
        <v>137</v>
      </c>
      <c r="E202" s="36"/>
      <c r="F202" s="222" t="s">
        <v>641</v>
      </c>
      <c r="G202" s="36"/>
      <c r="H202" s="36"/>
      <c r="I202" s="122"/>
      <c r="J202" s="36"/>
      <c r="K202" s="36"/>
      <c r="L202" s="39"/>
      <c r="M202" s="223"/>
      <c r="N202" s="224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137</v>
      </c>
      <c r="AU202" s="17" t="s">
        <v>82</v>
      </c>
    </row>
    <row r="203" spans="1:65" s="2" customFormat="1" ht="16.5" customHeight="1">
      <c r="A203" s="34"/>
      <c r="B203" s="35"/>
      <c r="C203" s="208" t="s">
        <v>350</v>
      </c>
      <c r="D203" s="208" t="s">
        <v>130</v>
      </c>
      <c r="E203" s="209" t="s">
        <v>643</v>
      </c>
      <c r="F203" s="210" t="s">
        <v>644</v>
      </c>
      <c r="G203" s="211" t="s">
        <v>315</v>
      </c>
      <c r="H203" s="212">
        <v>780</v>
      </c>
      <c r="I203" s="213"/>
      <c r="J203" s="214">
        <f>ROUND(I203*H203,2)</f>
        <v>0</v>
      </c>
      <c r="K203" s="210" t="s">
        <v>134</v>
      </c>
      <c r="L203" s="39"/>
      <c r="M203" s="215" t="s">
        <v>1</v>
      </c>
      <c r="N203" s="216" t="s">
        <v>37</v>
      </c>
      <c r="O203" s="71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135</v>
      </c>
      <c r="AT203" s="219" t="s">
        <v>130</v>
      </c>
      <c r="AU203" s="219" t="s">
        <v>82</v>
      </c>
      <c r="AY203" s="17" t="s">
        <v>128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80</v>
      </c>
      <c r="BK203" s="220">
        <f>ROUND(I203*H203,2)</f>
        <v>0</v>
      </c>
      <c r="BL203" s="17" t="s">
        <v>135</v>
      </c>
      <c r="BM203" s="219" t="s">
        <v>645</v>
      </c>
    </row>
    <row r="204" spans="1:65" s="2" customFormat="1" ht="19.5">
      <c r="A204" s="34"/>
      <c r="B204" s="35"/>
      <c r="C204" s="36"/>
      <c r="D204" s="221" t="s">
        <v>137</v>
      </c>
      <c r="E204" s="36"/>
      <c r="F204" s="222" t="s">
        <v>646</v>
      </c>
      <c r="G204" s="36"/>
      <c r="H204" s="36"/>
      <c r="I204" s="122"/>
      <c r="J204" s="36"/>
      <c r="K204" s="36"/>
      <c r="L204" s="39"/>
      <c r="M204" s="223"/>
      <c r="N204" s="224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137</v>
      </c>
      <c r="AU204" s="17" t="s">
        <v>82</v>
      </c>
    </row>
    <row r="205" spans="1:65" s="13" customFormat="1" ht="11.25">
      <c r="B205" s="225"/>
      <c r="C205" s="226"/>
      <c r="D205" s="221" t="s">
        <v>227</v>
      </c>
      <c r="E205" s="245" t="s">
        <v>1</v>
      </c>
      <c r="F205" s="227" t="s">
        <v>647</v>
      </c>
      <c r="G205" s="226"/>
      <c r="H205" s="228">
        <v>780</v>
      </c>
      <c r="I205" s="229"/>
      <c r="J205" s="226"/>
      <c r="K205" s="226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227</v>
      </c>
      <c r="AU205" s="234" t="s">
        <v>82</v>
      </c>
      <c r="AV205" s="13" t="s">
        <v>82</v>
      </c>
      <c r="AW205" s="13" t="s">
        <v>29</v>
      </c>
      <c r="AX205" s="13" t="s">
        <v>80</v>
      </c>
      <c r="AY205" s="234" t="s">
        <v>128</v>
      </c>
    </row>
    <row r="206" spans="1:65" s="2" customFormat="1" ht="16.5" customHeight="1">
      <c r="A206" s="34"/>
      <c r="B206" s="35"/>
      <c r="C206" s="235" t="s">
        <v>359</v>
      </c>
      <c r="D206" s="235" t="s">
        <v>245</v>
      </c>
      <c r="E206" s="236" t="s">
        <v>648</v>
      </c>
      <c r="F206" s="237" t="s">
        <v>649</v>
      </c>
      <c r="G206" s="238" t="s">
        <v>315</v>
      </c>
      <c r="H206" s="239">
        <v>780</v>
      </c>
      <c r="I206" s="240"/>
      <c r="J206" s="241">
        <f>ROUND(I206*H206,2)</f>
        <v>0</v>
      </c>
      <c r="K206" s="237" t="s">
        <v>134</v>
      </c>
      <c r="L206" s="242"/>
      <c r="M206" s="243" t="s">
        <v>1</v>
      </c>
      <c r="N206" s="244" t="s">
        <v>37</v>
      </c>
      <c r="O206" s="71"/>
      <c r="P206" s="217">
        <f>O206*H206</f>
        <v>0</v>
      </c>
      <c r="Q206" s="217">
        <v>1E-4</v>
      </c>
      <c r="R206" s="217">
        <f>Q206*H206</f>
        <v>7.8E-2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168</v>
      </c>
      <c r="AT206" s="219" t="s">
        <v>245</v>
      </c>
      <c r="AU206" s="219" t="s">
        <v>82</v>
      </c>
      <c r="AY206" s="17" t="s">
        <v>128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7" t="s">
        <v>80</v>
      </c>
      <c r="BK206" s="220">
        <f>ROUND(I206*H206,2)</f>
        <v>0</v>
      </c>
      <c r="BL206" s="17" t="s">
        <v>135</v>
      </c>
      <c r="BM206" s="219" t="s">
        <v>650</v>
      </c>
    </row>
    <row r="207" spans="1:65" s="2" customFormat="1" ht="11.25">
      <c r="A207" s="34"/>
      <c r="B207" s="35"/>
      <c r="C207" s="36"/>
      <c r="D207" s="221" t="s">
        <v>137</v>
      </c>
      <c r="E207" s="36"/>
      <c r="F207" s="222" t="s">
        <v>649</v>
      </c>
      <c r="G207" s="36"/>
      <c r="H207" s="36"/>
      <c r="I207" s="122"/>
      <c r="J207" s="36"/>
      <c r="K207" s="36"/>
      <c r="L207" s="39"/>
      <c r="M207" s="223"/>
      <c r="N207" s="224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137</v>
      </c>
      <c r="AU207" s="17" t="s">
        <v>82</v>
      </c>
    </row>
    <row r="208" spans="1:65" s="12" customFormat="1" ht="22.9" customHeight="1">
      <c r="B208" s="192"/>
      <c r="C208" s="193"/>
      <c r="D208" s="194" t="s">
        <v>71</v>
      </c>
      <c r="E208" s="206" t="s">
        <v>173</v>
      </c>
      <c r="F208" s="206" t="s">
        <v>432</v>
      </c>
      <c r="G208" s="193"/>
      <c r="H208" s="193"/>
      <c r="I208" s="196"/>
      <c r="J208" s="207">
        <f>BK208</f>
        <v>0</v>
      </c>
      <c r="K208" s="193"/>
      <c r="L208" s="198"/>
      <c r="M208" s="199"/>
      <c r="N208" s="200"/>
      <c r="O208" s="200"/>
      <c r="P208" s="201">
        <f>SUM(P209:P236)</f>
        <v>0</v>
      </c>
      <c r="Q208" s="200"/>
      <c r="R208" s="201">
        <f>SUM(R209:R236)</f>
        <v>0</v>
      </c>
      <c r="S208" s="200"/>
      <c r="T208" s="202">
        <f>SUM(T209:T236)</f>
        <v>13.595700000000001</v>
      </c>
      <c r="AR208" s="203" t="s">
        <v>80</v>
      </c>
      <c r="AT208" s="204" t="s">
        <v>71</v>
      </c>
      <c r="AU208" s="204" t="s">
        <v>80</v>
      </c>
      <c r="AY208" s="203" t="s">
        <v>128</v>
      </c>
      <c r="BK208" s="205">
        <f>SUM(BK209:BK236)</f>
        <v>0</v>
      </c>
    </row>
    <row r="209" spans="1:65" s="2" customFormat="1" ht="21.75" customHeight="1">
      <c r="A209" s="34"/>
      <c r="B209" s="35"/>
      <c r="C209" s="208" t="s">
        <v>80</v>
      </c>
      <c r="D209" s="208" t="s">
        <v>130</v>
      </c>
      <c r="E209" s="209" t="s">
        <v>651</v>
      </c>
      <c r="F209" s="210" t="s">
        <v>652</v>
      </c>
      <c r="G209" s="211" t="s">
        <v>259</v>
      </c>
      <c r="H209" s="212">
        <v>91</v>
      </c>
      <c r="I209" s="213"/>
      <c r="J209" s="214">
        <f>ROUND(I209*H209,2)</f>
        <v>0</v>
      </c>
      <c r="K209" s="210" t="s">
        <v>134</v>
      </c>
      <c r="L209" s="39"/>
      <c r="M209" s="215" t="s">
        <v>1</v>
      </c>
      <c r="N209" s="216" t="s">
        <v>37</v>
      </c>
      <c r="O209" s="71"/>
      <c r="P209" s="217">
        <f>O209*H209</f>
        <v>0</v>
      </c>
      <c r="Q209" s="217">
        <v>0</v>
      </c>
      <c r="R209" s="217">
        <f>Q209*H209</f>
        <v>0</v>
      </c>
      <c r="S209" s="217">
        <v>6.8400000000000002E-2</v>
      </c>
      <c r="T209" s="218">
        <f>S209*H209</f>
        <v>6.2244000000000002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135</v>
      </c>
      <c r="AT209" s="219" t="s">
        <v>130</v>
      </c>
      <c r="AU209" s="219" t="s">
        <v>82</v>
      </c>
      <c r="AY209" s="17" t="s">
        <v>128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7" t="s">
        <v>80</v>
      </c>
      <c r="BK209" s="220">
        <f>ROUND(I209*H209,2)</f>
        <v>0</v>
      </c>
      <c r="BL209" s="17" t="s">
        <v>135</v>
      </c>
      <c r="BM209" s="219" t="s">
        <v>653</v>
      </c>
    </row>
    <row r="210" spans="1:65" s="2" customFormat="1" ht="19.5">
      <c r="A210" s="34"/>
      <c r="B210" s="35"/>
      <c r="C210" s="36"/>
      <c r="D210" s="221" t="s">
        <v>137</v>
      </c>
      <c r="E210" s="36"/>
      <c r="F210" s="222" t="s">
        <v>654</v>
      </c>
      <c r="G210" s="36"/>
      <c r="H210" s="36"/>
      <c r="I210" s="122"/>
      <c r="J210" s="36"/>
      <c r="K210" s="36"/>
      <c r="L210" s="39"/>
      <c r="M210" s="223"/>
      <c r="N210" s="224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137</v>
      </c>
      <c r="AU210" s="17" t="s">
        <v>82</v>
      </c>
    </row>
    <row r="211" spans="1:65" s="15" customFormat="1" ht="11.25">
      <c r="B211" s="261"/>
      <c r="C211" s="262"/>
      <c r="D211" s="221" t="s">
        <v>227</v>
      </c>
      <c r="E211" s="263" t="s">
        <v>1</v>
      </c>
      <c r="F211" s="264" t="s">
        <v>655</v>
      </c>
      <c r="G211" s="262"/>
      <c r="H211" s="263" t="s">
        <v>1</v>
      </c>
      <c r="I211" s="265"/>
      <c r="J211" s="262"/>
      <c r="K211" s="262"/>
      <c r="L211" s="266"/>
      <c r="M211" s="267"/>
      <c r="N211" s="268"/>
      <c r="O211" s="268"/>
      <c r="P211" s="268"/>
      <c r="Q211" s="268"/>
      <c r="R211" s="268"/>
      <c r="S211" s="268"/>
      <c r="T211" s="269"/>
      <c r="AT211" s="270" t="s">
        <v>227</v>
      </c>
      <c r="AU211" s="270" t="s">
        <v>82</v>
      </c>
      <c r="AV211" s="15" t="s">
        <v>80</v>
      </c>
      <c r="AW211" s="15" t="s">
        <v>29</v>
      </c>
      <c r="AX211" s="15" t="s">
        <v>72</v>
      </c>
      <c r="AY211" s="270" t="s">
        <v>128</v>
      </c>
    </row>
    <row r="212" spans="1:65" s="13" customFormat="1" ht="11.25">
      <c r="B212" s="225"/>
      <c r="C212" s="226"/>
      <c r="D212" s="221" t="s">
        <v>227</v>
      </c>
      <c r="E212" s="245" t="s">
        <v>1</v>
      </c>
      <c r="F212" s="227" t="s">
        <v>363</v>
      </c>
      <c r="G212" s="226"/>
      <c r="H212" s="228">
        <v>46</v>
      </c>
      <c r="I212" s="229"/>
      <c r="J212" s="226"/>
      <c r="K212" s="226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227</v>
      </c>
      <c r="AU212" s="234" t="s">
        <v>82</v>
      </c>
      <c r="AV212" s="13" t="s">
        <v>82</v>
      </c>
      <c r="AW212" s="13" t="s">
        <v>29</v>
      </c>
      <c r="AX212" s="13" t="s">
        <v>72</v>
      </c>
      <c r="AY212" s="234" t="s">
        <v>128</v>
      </c>
    </row>
    <row r="213" spans="1:65" s="15" customFormat="1" ht="11.25">
      <c r="B213" s="261"/>
      <c r="C213" s="262"/>
      <c r="D213" s="221" t="s">
        <v>227</v>
      </c>
      <c r="E213" s="263" t="s">
        <v>1</v>
      </c>
      <c r="F213" s="264" t="s">
        <v>656</v>
      </c>
      <c r="G213" s="262"/>
      <c r="H213" s="263" t="s">
        <v>1</v>
      </c>
      <c r="I213" s="265"/>
      <c r="J213" s="262"/>
      <c r="K213" s="262"/>
      <c r="L213" s="266"/>
      <c r="M213" s="267"/>
      <c r="N213" s="268"/>
      <c r="O213" s="268"/>
      <c r="P213" s="268"/>
      <c r="Q213" s="268"/>
      <c r="R213" s="268"/>
      <c r="S213" s="268"/>
      <c r="T213" s="269"/>
      <c r="AT213" s="270" t="s">
        <v>227</v>
      </c>
      <c r="AU213" s="270" t="s">
        <v>82</v>
      </c>
      <c r="AV213" s="15" t="s">
        <v>80</v>
      </c>
      <c r="AW213" s="15" t="s">
        <v>29</v>
      </c>
      <c r="AX213" s="15" t="s">
        <v>72</v>
      </c>
      <c r="AY213" s="270" t="s">
        <v>128</v>
      </c>
    </row>
    <row r="214" spans="1:65" s="13" customFormat="1" ht="11.25">
      <c r="B214" s="225"/>
      <c r="C214" s="226"/>
      <c r="D214" s="221" t="s">
        <v>227</v>
      </c>
      <c r="E214" s="245" t="s">
        <v>1</v>
      </c>
      <c r="F214" s="227" t="s">
        <v>359</v>
      </c>
      <c r="G214" s="226"/>
      <c r="H214" s="228">
        <v>45</v>
      </c>
      <c r="I214" s="229"/>
      <c r="J214" s="226"/>
      <c r="K214" s="226"/>
      <c r="L214" s="230"/>
      <c r="M214" s="231"/>
      <c r="N214" s="232"/>
      <c r="O214" s="232"/>
      <c r="P214" s="232"/>
      <c r="Q214" s="232"/>
      <c r="R214" s="232"/>
      <c r="S214" s="232"/>
      <c r="T214" s="233"/>
      <c r="AT214" s="234" t="s">
        <v>227</v>
      </c>
      <c r="AU214" s="234" t="s">
        <v>82</v>
      </c>
      <c r="AV214" s="13" t="s">
        <v>82</v>
      </c>
      <c r="AW214" s="13" t="s">
        <v>29</v>
      </c>
      <c r="AX214" s="13" t="s">
        <v>72</v>
      </c>
      <c r="AY214" s="234" t="s">
        <v>128</v>
      </c>
    </row>
    <row r="215" spans="1:65" s="14" customFormat="1" ht="11.25">
      <c r="B215" s="246"/>
      <c r="C215" s="247"/>
      <c r="D215" s="221" t="s">
        <v>227</v>
      </c>
      <c r="E215" s="248" t="s">
        <v>1</v>
      </c>
      <c r="F215" s="249" t="s">
        <v>454</v>
      </c>
      <c r="G215" s="247"/>
      <c r="H215" s="250">
        <v>91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227</v>
      </c>
      <c r="AU215" s="256" t="s">
        <v>82</v>
      </c>
      <c r="AV215" s="14" t="s">
        <v>135</v>
      </c>
      <c r="AW215" s="14" t="s">
        <v>29</v>
      </c>
      <c r="AX215" s="14" t="s">
        <v>80</v>
      </c>
      <c r="AY215" s="256" t="s">
        <v>128</v>
      </c>
    </row>
    <row r="216" spans="1:65" s="2" customFormat="1" ht="16.5" customHeight="1">
      <c r="A216" s="34"/>
      <c r="B216" s="35"/>
      <c r="C216" s="208" t="s">
        <v>427</v>
      </c>
      <c r="D216" s="208" t="s">
        <v>130</v>
      </c>
      <c r="E216" s="209" t="s">
        <v>657</v>
      </c>
      <c r="F216" s="210" t="s">
        <v>658</v>
      </c>
      <c r="G216" s="211" t="s">
        <v>133</v>
      </c>
      <c r="H216" s="212">
        <v>170</v>
      </c>
      <c r="I216" s="213"/>
      <c r="J216" s="214">
        <f>ROUND(I216*H216,2)</f>
        <v>0</v>
      </c>
      <c r="K216" s="210" t="s">
        <v>134</v>
      </c>
      <c r="L216" s="39"/>
      <c r="M216" s="215" t="s">
        <v>1</v>
      </c>
      <c r="N216" s="216" t="s">
        <v>37</v>
      </c>
      <c r="O216" s="71"/>
      <c r="P216" s="217">
        <f>O216*H216</f>
        <v>0</v>
      </c>
      <c r="Q216" s="217">
        <v>0</v>
      </c>
      <c r="R216" s="217">
        <f>Q216*H216</f>
        <v>0</v>
      </c>
      <c r="S216" s="217">
        <v>8.0000000000000004E-4</v>
      </c>
      <c r="T216" s="218">
        <f>S216*H216</f>
        <v>0.13600000000000001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135</v>
      </c>
      <c r="AT216" s="219" t="s">
        <v>130</v>
      </c>
      <c r="AU216" s="219" t="s">
        <v>82</v>
      </c>
      <c r="AY216" s="17" t="s">
        <v>128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7" t="s">
        <v>80</v>
      </c>
      <c r="BK216" s="220">
        <f>ROUND(I216*H216,2)</f>
        <v>0</v>
      </c>
      <c r="BL216" s="17" t="s">
        <v>135</v>
      </c>
      <c r="BM216" s="219" t="s">
        <v>659</v>
      </c>
    </row>
    <row r="217" spans="1:65" s="2" customFormat="1" ht="19.5">
      <c r="A217" s="34"/>
      <c r="B217" s="35"/>
      <c r="C217" s="36"/>
      <c r="D217" s="221" t="s">
        <v>137</v>
      </c>
      <c r="E217" s="36"/>
      <c r="F217" s="222" t="s">
        <v>660</v>
      </c>
      <c r="G217" s="36"/>
      <c r="H217" s="36"/>
      <c r="I217" s="122"/>
      <c r="J217" s="36"/>
      <c r="K217" s="36"/>
      <c r="L217" s="39"/>
      <c r="M217" s="223"/>
      <c r="N217" s="224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137</v>
      </c>
      <c r="AU217" s="17" t="s">
        <v>82</v>
      </c>
    </row>
    <row r="218" spans="1:65" s="15" customFormat="1" ht="11.25">
      <c r="B218" s="261"/>
      <c r="C218" s="262"/>
      <c r="D218" s="221" t="s">
        <v>227</v>
      </c>
      <c r="E218" s="263" t="s">
        <v>1</v>
      </c>
      <c r="F218" s="264" t="s">
        <v>661</v>
      </c>
      <c r="G218" s="262"/>
      <c r="H218" s="263" t="s">
        <v>1</v>
      </c>
      <c r="I218" s="265"/>
      <c r="J218" s="262"/>
      <c r="K218" s="262"/>
      <c r="L218" s="266"/>
      <c r="M218" s="267"/>
      <c r="N218" s="268"/>
      <c r="O218" s="268"/>
      <c r="P218" s="268"/>
      <c r="Q218" s="268"/>
      <c r="R218" s="268"/>
      <c r="S218" s="268"/>
      <c r="T218" s="269"/>
      <c r="AT218" s="270" t="s">
        <v>227</v>
      </c>
      <c r="AU218" s="270" t="s">
        <v>82</v>
      </c>
      <c r="AV218" s="15" t="s">
        <v>80</v>
      </c>
      <c r="AW218" s="15" t="s">
        <v>29</v>
      </c>
      <c r="AX218" s="15" t="s">
        <v>72</v>
      </c>
      <c r="AY218" s="270" t="s">
        <v>128</v>
      </c>
    </row>
    <row r="219" spans="1:65" s="13" customFormat="1" ht="11.25">
      <c r="B219" s="225"/>
      <c r="C219" s="226"/>
      <c r="D219" s="221" t="s">
        <v>227</v>
      </c>
      <c r="E219" s="245" t="s">
        <v>1</v>
      </c>
      <c r="F219" s="227" t="s">
        <v>662</v>
      </c>
      <c r="G219" s="226"/>
      <c r="H219" s="228">
        <v>170</v>
      </c>
      <c r="I219" s="229"/>
      <c r="J219" s="226"/>
      <c r="K219" s="226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227</v>
      </c>
      <c r="AU219" s="234" t="s">
        <v>82</v>
      </c>
      <c r="AV219" s="13" t="s">
        <v>82</v>
      </c>
      <c r="AW219" s="13" t="s">
        <v>29</v>
      </c>
      <c r="AX219" s="13" t="s">
        <v>80</v>
      </c>
      <c r="AY219" s="234" t="s">
        <v>128</v>
      </c>
    </row>
    <row r="220" spans="1:65" s="2" customFormat="1" ht="21.75" customHeight="1">
      <c r="A220" s="34"/>
      <c r="B220" s="35"/>
      <c r="C220" s="208" t="s">
        <v>82</v>
      </c>
      <c r="D220" s="208" t="s">
        <v>130</v>
      </c>
      <c r="E220" s="209" t="s">
        <v>663</v>
      </c>
      <c r="F220" s="210" t="s">
        <v>664</v>
      </c>
      <c r="G220" s="211" t="s">
        <v>259</v>
      </c>
      <c r="H220" s="212">
        <v>85</v>
      </c>
      <c r="I220" s="213"/>
      <c r="J220" s="214">
        <f>ROUND(I220*H220,2)</f>
        <v>0</v>
      </c>
      <c r="K220" s="210" t="s">
        <v>134</v>
      </c>
      <c r="L220" s="39"/>
      <c r="M220" s="215" t="s">
        <v>1</v>
      </c>
      <c r="N220" s="216" t="s">
        <v>37</v>
      </c>
      <c r="O220" s="71"/>
      <c r="P220" s="217">
        <f>O220*H220</f>
        <v>0</v>
      </c>
      <c r="Q220" s="217">
        <v>0</v>
      </c>
      <c r="R220" s="217">
        <f>Q220*H220</f>
        <v>0</v>
      </c>
      <c r="S220" s="217">
        <v>6.5699999999999995E-2</v>
      </c>
      <c r="T220" s="218">
        <f>S220*H220</f>
        <v>5.5844999999999994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135</v>
      </c>
      <c r="AT220" s="219" t="s">
        <v>130</v>
      </c>
      <c r="AU220" s="219" t="s">
        <v>82</v>
      </c>
      <c r="AY220" s="17" t="s">
        <v>128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80</v>
      </c>
      <c r="BK220" s="220">
        <f>ROUND(I220*H220,2)</f>
        <v>0</v>
      </c>
      <c r="BL220" s="17" t="s">
        <v>135</v>
      </c>
      <c r="BM220" s="219" t="s">
        <v>665</v>
      </c>
    </row>
    <row r="221" spans="1:65" s="2" customFormat="1" ht="19.5">
      <c r="A221" s="34"/>
      <c r="B221" s="35"/>
      <c r="C221" s="36"/>
      <c r="D221" s="221" t="s">
        <v>137</v>
      </c>
      <c r="E221" s="36"/>
      <c r="F221" s="222" t="s">
        <v>666</v>
      </c>
      <c r="G221" s="36"/>
      <c r="H221" s="36"/>
      <c r="I221" s="122"/>
      <c r="J221" s="36"/>
      <c r="K221" s="36"/>
      <c r="L221" s="39"/>
      <c r="M221" s="223"/>
      <c r="N221" s="224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137</v>
      </c>
      <c r="AU221" s="17" t="s">
        <v>82</v>
      </c>
    </row>
    <row r="222" spans="1:65" s="15" customFormat="1" ht="11.25">
      <c r="B222" s="261"/>
      <c r="C222" s="262"/>
      <c r="D222" s="221" t="s">
        <v>227</v>
      </c>
      <c r="E222" s="263" t="s">
        <v>1</v>
      </c>
      <c r="F222" s="264" t="s">
        <v>667</v>
      </c>
      <c r="G222" s="262"/>
      <c r="H222" s="263" t="s">
        <v>1</v>
      </c>
      <c r="I222" s="265"/>
      <c r="J222" s="262"/>
      <c r="K222" s="262"/>
      <c r="L222" s="266"/>
      <c r="M222" s="267"/>
      <c r="N222" s="268"/>
      <c r="O222" s="268"/>
      <c r="P222" s="268"/>
      <c r="Q222" s="268"/>
      <c r="R222" s="268"/>
      <c r="S222" s="268"/>
      <c r="T222" s="269"/>
      <c r="AT222" s="270" t="s">
        <v>227</v>
      </c>
      <c r="AU222" s="270" t="s">
        <v>82</v>
      </c>
      <c r="AV222" s="15" t="s">
        <v>80</v>
      </c>
      <c r="AW222" s="15" t="s">
        <v>29</v>
      </c>
      <c r="AX222" s="15" t="s">
        <v>72</v>
      </c>
      <c r="AY222" s="270" t="s">
        <v>128</v>
      </c>
    </row>
    <row r="223" spans="1:65" s="13" customFormat="1" ht="11.25">
      <c r="B223" s="225"/>
      <c r="C223" s="226"/>
      <c r="D223" s="221" t="s">
        <v>227</v>
      </c>
      <c r="E223" s="245" t="s">
        <v>1</v>
      </c>
      <c r="F223" s="227" t="s">
        <v>668</v>
      </c>
      <c r="G223" s="226"/>
      <c r="H223" s="228">
        <v>85</v>
      </c>
      <c r="I223" s="229"/>
      <c r="J223" s="226"/>
      <c r="K223" s="226"/>
      <c r="L223" s="230"/>
      <c r="M223" s="231"/>
      <c r="N223" s="232"/>
      <c r="O223" s="232"/>
      <c r="P223" s="232"/>
      <c r="Q223" s="232"/>
      <c r="R223" s="232"/>
      <c r="S223" s="232"/>
      <c r="T223" s="233"/>
      <c r="AT223" s="234" t="s">
        <v>227</v>
      </c>
      <c r="AU223" s="234" t="s">
        <v>82</v>
      </c>
      <c r="AV223" s="13" t="s">
        <v>82</v>
      </c>
      <c r="AW223" s="13" t="s">
        <v>29</v>
      </c>
      <c r="AX223" s="13" t="s">
        <v>72</v>
      </c>
      <c r="AY223" s="234" t="s">
        <v>128</v>
      </c>
    </row>
    <row r="224" spans="1:65" s="14" customFormat="1" ht="11.25">
      <c r="B224" s="246"/>
      <c r="C224" s="247"/>
      <c r="D224" s="221" t="s">
        <v>227</v>
      </c>
      <c r="E224" s="248" t="s">
        <v>1</v>
      </c>
      <c r="F224" s="249" t="s">
        <v>454</v>
      </c>
      <c r="G224" s="247"/>
      <c r="H224" s="250">
        <v>85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227</v>
      </c>
      <c r="AU224" s="256" t="s">
        <v>82</v>
      </c>
      <c r="AV224" s="14" t="s">
        <v>135</v>
      </c>
      <c r="AW224" s="14" t="s">
        <v>29</v>
      </c>
      <c r="AX224" s="14" t="s">
        <v>80</v>
      </c>
      <c r="AY224" s="256" t="s">
        <v>128</v>
      </c>
    </row>
    <row r="225" spans="1:65" s="2" customFormat="1" ht="21.75" customHeight="1">
      <c r="A225" s="34"/>
      <c r="B225" s="35"/>
      <c r="C225" s="208" t="s">
        <v>143</v>
      </c>
      <c r="D225" s="208" t="s">
        <v>130</v>
      </c>
      <c r="E225" s="209" t="s">
        <v>669</v>
      </c>
      <c r="F225" s="210" t="s">
        <v>670</v>
      </c>
      <c r="G225" s="211" t="s">
        <v>315</v>
      </c>
      <c r="H225" s="212">
        <v>260</v>
      </c>
      <c r="I225" s="213"/>
      <c r="J225" s="214">
        <f>ROUND(I225*H225,2)</f>
        <v>0</v>
      </c>
      <c r="K225" s="210" t="s">
        <v>134</v>
      </c>
      <c r="L225" s="39"/>
      <c r="M225" s="215" t="s">
        <v>1</v>
      </c>
      <c r="N225" s="216" t="s">
        <v>37</v>
      </c>
      <c r="O225" s="71"/>
      <c r="P225" s="217">
        <f>O225*H225</f>
        <v>0</v>
      </c>
      <c r="Q225" s="217">
        <v>0</v>
      </c>
      <c r="R225" s="217">
        <f>Q225*H225</f>
        <v>0</v>
      </c>
      <c r="S225" s="217">
        <v>2.48E-3</v>
      </c>
      <c r="T225" s="218">
        <f>S225*H225</f>
        <v>0.64480000000000004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135</v>
      </c>
      <c r="AT225" s="219" t="s">
        <v>130</v>
      </c>
      <c r="AU225" s="219" t="s">
        <v>82</v>
      </c>
      <c r="AY225" s="17" t="s">
        <v>128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80</v>
      </c>
      <c r="BK225" s="220">
        <f>ROUND(I225*H225,2)</f>
        <v>0</v>
      </c>
      <c r="BL225" s="17" t="s">
        <v>135</v>
      </c>
      <c r="BM225" s="219" t="s">
        <v>671</v>
      </c>
    </row>
    <row r="226" spans="1:65" s="2" customFormat="1" ht="19.5">
      <c r="A226" s="34"/>
      <c r="B226" s="35"/>
      <c r="C226" s="36"/>
      <c r="D226" s="221" t="s">
        <v>137</v>
      </c>
      <c r="E226" s="36"/>
      <c r="F226" s="222" t="s">
        <v>672</v>
      </c>
      <c r="G226" s="36"/>
      <c r="H226" s="36"/>
      <c r="I226" s="122"/>
      <c r="J226" s="36"/>
      <c r="K226" s="36"/>
      <c r="L226" s="39"/>
      <c r="M226" s="223"/>
      <c r="N226" s="224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137</v>
      </c>
      <c r="AU226" s="17" t="s">
        <v>82</v>
      </c>
    </row>
    <row r="227" spans="1:65" s="13" customFormat="1" ht="11.25">
      <c r="B227" s="225"/>
      <c r="C227" s="226"/>
      <c r="D227" s="221" t="s">
        <v>227</v>
      </c>
      <c r="E227" s="245" t="s">
        <v>1</v>
      </c>
      <c r="F227" s="227" t="s">
        <v>632</v>
      </c>
      <c r="G227" s="226"/>
      <c r="H227" s="228">
        <v>260</v>
      </c>
      <c r="I227" s="229"/>
      <c r="J227" s="226"/>
      <c r="K227" s="226"/>
      <c r="L227" s="230"/>
      <c r="M227" s="231"/>
      <c r="N227" s="232"/>
      <c r="O227" s="232"/>
      <c r="P227" s="232"/>
      <c r="Q227" s="232"/>
      <c r="R227" s="232"/>
      <c r="S227" s="232"/>
      <c r="T227" s="233"/>
      <c r="AT227" s="234" t="s">
        <v>227</v>
      </c>
      <c r="AU227" s="234" t="s">
        <v>82</v>
      </c>
      <c r="AV227" s="13" t="s">
        <v>82</v>
      </c>
      <c r="AW227" s="13" t="s">
        <v>29</v>
      </c>
      <c r="AX227" s="13" t="s">
        <v>72</v>
      </c>
      <c r="AY227" s="234" t="s">
        <v>128</v>
      </c>
    </row>
    <row r="228" spans="1:65" s="14" customFormat="1" ht="11.25">
      <c r="B228" s="246"/>
      <c r="C228" s="247"/>
      <c r="D228" s="221" t="s">
        <v>227</v>
      </c>
      <c r="E228" s="248" t="s">
        <v>1</v>
      </c>
      <c r="F228" s="249" t="s">
        <v>454</v>
      </c>
      <c r="G228" s="247"/>
      <c r="H228" s="250">
        <v>260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227</v>
      </c>
      <c r="AU228" s="256" t="s">
        <v>82</v>
      </c>
      <c r="AV228" s="14" t="s">
        <v>135</v>
      </c>
      <c r="AW228" s="14" t="s">
        <v>29</v>
      </c>
      <c r="AX228" s="14" t="s">
        <v>80</v>
      </c>
      <c r="AY228" s="256" t="s">
        <v>128</v>
      </c>
    </row>
    <row r="229" spans="1:65" s="2" customFormat="1" ht="16.5" customHeight="1">
      <c r="A229" s="34"/>
      <c r="B229" s="35"/>
      <c r="C229" s="208" t="s">
        <v>135</v>
      </c>
      <c r="D229" s="208" t="s">
        <v>130</v>
      </c>
      <c r="E229" s="209" t="s">
        <v>673</v>
      </c>
      <c r="F229" s="210" t="s">
        <v>674</v>
      </c>
      <c r="G229" s="211" t="s">
        <v>315</v>
      </c>
      <c r="H229" s="212">
        <v>520</v>
      </c>
      <c r="I229" s="213"/>
      <c r="J229" s="214">
        <f>ROUND(I229*H229,2)</f>
        <v>0</v>
      </c>
      <c r="K229" s="210" t="s">
        <v>134</v>
      </c>
      <c r="L229" s="39"/>
      <c r="M229" s="215" t="s">
        <v>1</v>
      </c>
      <c r="N229" s="216" t="s">
        <v>37</v>
      </c>
      <c r="O229" s="71"/>
      <c r="P229" s="217">
        <f>O229*H229</f>
        <v>0</v>
      </c>
      <c r="Q229" s="217">
        <v>0</v>
      </c>
      <c r="R229" s="217">
        <f>Q229*H229</f>
        <v>0</v>
      </c>
      <c r="S229" s="217">
        <v>1E-4</v>
      </c>
      <c r="T229" s="218">
        <f>S229*H229</f>
        <v>5.2000000000000005E-2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135</v>
      </c>
      <c r="AT229" s="219" t="s">
        <v>130</v>
      </c>
      <c r="AU229" s="219" t="s">
        <v>82</v>
      </c>
      <c r="AY229" s="17" t="s">
        <v>128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7" t="s">
        <v>80</v>
      </c>
      <c r="BK229" s="220">
        <f>ROUND(I229*H229,2)</f>
        <v>0</v>
      </c>
      <c r="BL229" s="17" t="s">
        <v>135</v>
      </c>
      <c r="BM229" s="219" t="s">
        <v>675</v>
      </c>
    </row>
    <row r="230" spans="1:65" s="2" customFormat="1" ht="11.25">
      <c r="A230" s="34"/>
      <c r="B230" s="35"/>
      <c r="C230" s="36"/>
      <c r="D230" s="221" t="s">
        <v>137</v>
      </c>
      <c r="E230" s="36"/>
      <c r="F230" s="222" t="s">
        <v>676</v>
      </c>
      <c r="G230" s="36"/>
      <c r="H230" s="36"/>
      <c r="I230" s="122"/>
      <c r="J230" s="36"/>
      <c r="K230" s="36"/>
      <c r="L230" s="39"/>
      <c r="M230" s="223"/>
      <c r="N230" s="224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137</v>
      </c>
      <c r="AU230" s="17" t="s">
        <v>82</v>
      </c>
    </row>
    <row r="231" spans="1:65" s="13" customFormat="1" ht="11.25">
      <c r="B231" s="225"/>
      <c r="C231" s="226"/>
      <c r="D231" s="221" t="s">
        <v>227</v>
      </c>
      <c r="E231" s="245" t="s">
        <v>1</v>
      </c>
      <c r="F231" s="227" t="s">
        <v>577</v>
      </c>
      <c r="G231" s="226"/>
      <c r="H231" s="228">
        <v>520</v>
      </c>
      <c r="I231" s="229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227</v>
      </c>
      <c r="AU231" s="234" t="s">
        <v>82</v>
      </c>
      <c r="AV231" s="13" t="s">
        <v>82</v>
      </c>
      <c r="AW231" s="13" t="s">
        <v>29</v>
      </c>
      <c r="AX231" s="13" t="s">
        <v>72</v>
      </c>
      <c r="AY231" s="234" t="s">
        <v>128</v>
      </c>
    </row>
    <row r="232" spans="1:65" s="14" customFormat="1" ht="11.25">
      <c r="B232" s="246"/>
      <c r="C232" s="247"/>
      <c r="D232" s="221" t="s">
        <v>227</v>
      </c>
      <c r="E232" s="248" t="s">
        <v>1</v>
      </c>
      <c r="F232" s="249" t="s">
        <v>454</v>
      </c>
      <c r="G232" s="247"/>
      <c r="H232" s="250">
        <v>520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AT232" s="256" t="s">
        <v>227</v>
      </c>
      <c r="AU232" s="256" t="s">
        <v>82</v>
      </c>
      <c r="AV232" s="14" t="s">
        <v>135</v>
      </c>
      <c r="AW232" s="14" t="s">
        <v>29</v>
      </c>
      <c r="AX232" s="14" t="s">
        <v>80</v>
      </c>
      <c r="AY232" s="256" t="s">
        <v>128</v>
      </c>
    </row>
    <row r="233" spans="1:65" s="2" customFormat="1" ht="16.5" customHeight="1">
      <c r="A233" s="34"/>
      <c r="B233" s="35"/>
      <c r="C233" s="208" t="s">
        <v>153</v>
      </c>
      <c r="D233" s="208" t="s">
        <v>130</v>
      </c>
      <c r="E233" s="209" t="s">
        <v>677</v>
      </c>
      <c r="F233" s="210" t="s">
        <v>678</v>
      </c>
      <c r="G233" s="211" t="s">
        <v>259</v>
      </c>
      <c r="H233" s="212">
        <v>2</v>
      </c>
      <c r="I233" s="213"/>
      <c r="J233" s="214">
        <f>ROUND(I233*H233,2)</f>
        <v>0</v>
      </c>
      <c r="K233" s="210" t="s">
        <v>134</v>
      </c>
      <c r="L233" s="39"/>
      <c r="M233" s="215" t="s">
        <v>1</v>
      </c>
      <c r="N233" s="216" t="s">
        <v>37</v>
      </c>
      <c r="O233" s="71"/>
      <c r="P233" s="217">
        <f>O233*H233</f>
        <v>0</v>
      </c>
      <c r="Q233" s="217">
        <v>0</v>
      </c>
      <c r="R233" s="217">
        <f>Q233*H233</f>
        <v>0</v>
      </c>
      <c r="S233" s="217">
        <v>0.192</v>
      </c>
      <c r="T233" s="218">
        <f>S233*H233</f>
        <v>0.38400000000000001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135</v>
      </c>
      <c r="AT233" s="219" t="s">
        <v>130</v>
      </c>
      <c r="AU233" s="219" t="s">
        <v>82</v>
      </c>
      <c r="AY233" s="17" t="s">
        <v>128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7" t="s">
        <v>80</v>
      </c>
      <c r="BK233" s="220">
        <f>ROUND(I233*H233,2)</f>
        <v>0</v>
      </c>
      <c r="BL233" s="17" t="s">
        <v>135</v>
      </c>
      <c r="BM233" s="219" t="s">
        <v>679</v>
      </c>
    </row>
    <row r="234" spans="1:65" s="2" customFormat="1" ht="11.25">
      <c r="A234" s="34"/>
      <c r="B234" s="35"/>
      <c r="C234" s="36"/>
      <c r="D234" s="221" t="s">
        <v>137</v>
      </c>
      <c r="E234" s="36"/>
      <c r="F234" s="222" t="s">
        <v>680</v>
      </c>
      <c r="G234" s="36"/>
      <c r="H234" s="36"/>
      <c r="I234" s="122"/>
      <c r="J234" s="36"/>
      <c r="K234" s="36"/>
      <c r="L234" s="39"/>
      <c r="M234" s="223"/>
      <c r="N234" s="224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137</v>
      </c>
      <c r="AU234" s="17" t="s">
        <v>82</v>
      </c>
    </row>
    <row r="235" spans="1:65" s="2" customFormat="1" ht="16.5" customHeight="1">
      <c r="A235" s="34"/>
      <c r="B235" s="35"/>
      <c r="C235" s="208" t="s">
        <v>158</v>
      </c>
      <c r="D235" s="208" t="s">
        <v>130</v>
      </c>
      <c r="E235" s="209" t="s">
        <v>681</v>
      </c>
      <c r="F235" s="210" t="s">
        <v>682</v>
      </c>
      <c r="G235" s="211" t="s">
        <v>259</v>
      </c>
      <c r="H235" s="212">
        <v>2</v>
      </c>
      <c r="I235" s="213"/>
      <c r="J235" s="214">
        <f>ROUND(I235*H235,2)</f>
        <v>0</v>
      </c>
      <c r="K235" s="210" t="s">
        <v>134</v>
      </c>
      <c r="L235" s="39"/>
      <c r="M235" s="215" t="s">
        <v>1</v>
      </c>
      <c r="N235" s="216" t="s">
        <v>37</v>
      </c>
      <c r="O235" s="71"/>
      <c r="P235" s="217">
        <f>O235*H235</f>
        <v>0</v>
      </c>
      <c r="Q235" s="217">
        <v>0</v>
      </c>
      <c r="R235" s="217">
        <f>Q235*H235</f>
        <v>0</v>
      </c>
      <c r="S235" s="217">
        <v>0.28499999999999998</v>
      </c>
      <c r="T235" s="218">
        <f>S235*H235</f>
        <v>0.56999999999999995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135</v>
      </c>
      <c r="AT235" s="219" t="s">
        <v>130</v>
      </c>
      <c r="AU235" s="219" t="s">
        <v>82</v>
      </c>
      <c r="AY235" s="17" t="s">
        <v>128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80</v>
      </c>
      <c r="BK235" s="220">
        <f>ROUND(I235*H235,2)</f>
        <v>0</v>
      </c>
      <c r="BL235" s="17" t="s">
        <v>135</v>
      </c>
      <c r="BM235" s="219" t="s">
        <v>683</v>
      </c>
    </row>
    <row r="236" spans="1:65" s="2" customFormat="1" ht="19.5">
      <c r="A236" s="34"/>
      <c r="B236" s="35"/>
      <c r="C236" s="36"/>
      <c r="D236" s="221" t="s">
        <v>137</v>
      </c>
      <c r="E236" s="36"/>
      <c r="F236" s="222" t="s">
        <v>684</v>
      </c>
      <c r="G236" s="36"/>
      <c r="H236" s="36"/>
      <c r="I236" s="122"/>
      <c r="J236" s="36"/>
      <c r="K236" s="36"/>
      <c r="L236" s="39"/>
      <c r="M236" s="223"/>
      <c r="N236" s="224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137</v>
      </c>
      <c r="AU236" s="17" t="s">
        <v>82</v>
      </c>
    </row>
    <row r="237" spans="1:65" s="12" customFormat="1" ht="22.9" customHeight="1">
      <c r="B237" s="192"/>
      <c r="C237" s="193"/>
      <c r="D237" s="194" t="s">
        <v>71</v>
      </c>
      <c r="E237" s="206" t="s">
        <v>446</v>
      </c>
      <c r="F237" s="206" t="s">
        <v>447</v>
      </c>
      <c r="G237" s="193"/>
      <c r="H237" s="193"/>
      <c r="I237" s="196"/>
      <c r="J237" s="207">
        <f>BK237</f>
        <v>0</v>
      </c>
      <c r="K237" s="193"/>
      <c r="L237" s="198"/>
      <c r="M237" s="199"/>
      <c r="N237" s="200"/>
      <c r="O237" s="200"/>
      <c r="P237" s="201">
        <f>SUM(P238:P246)</f>
        <v>0</v>
      </c>
      <c r="Q237" s="200"/>
      <c r="R237" s="201">
        <f>SUM(R238:R246)</f>
        <v>0</v>
      </c>
      <c r="S237" s="200"/>
      <c r="T237" s="202">
        <f>SUM(T238:T246)</f>
        <v>0</v>
      </c>
      <c r="AR237" s="203" t="s">
        <v>80</v>
      </c>
      <c r="AT237" s="204" t="s">
        <v>71</v>
      </c>
      <c r="AU237" s="204" t="s">
        <v>80</v>
      </c>
      <c r="AY237" s="203" t="s">
        <v>128</v>
      </c>
      <c r="BK237" s="205">
        <f>SUM(BK238:BK246)</f>
        <v>0</v>
      </c>
    </row>
    <row r="238" spans="1:65" s="2" customFormat="1" ht="21.75" customHeight="1">
      <c r="A238" s="34"/>
      <c r="B238" s="35"/>
      <c r="C238" s="208" t="s">
        <v>418</v>
      </c>
      <c r="D238" s="208" t="s">
        <v>130</v>
      </c>
      <c r="E238" s="209" t="s">
        <v>685</v>
      </c>
      <c r="F238" s="210" t="s">
        <v>686</v>
      </c>
      <c r="G238" s="211" t="s">
        <v>232</v>
      </c>
      <c r="H238" s="212">
        <v>13.596</v>
      </c>
      <c r="I238" s="213"/>
      <c r="J238" s="214">
        <f>ROUND(I238*H238,2)</f>
        <v>0</v>
      </c>
      <c r="K238" s="210" t="s">
        <v>134</v>
      </c>
      <c r="L238" s="39"/>
      <c r="M238" s="215" t="s">
        <v>1</v>
      </c>
      <c r="N238" s="216" t="s">
        <v>37</v>
      </c>
      <c r="O238" s="71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9" t="s">
        <v>135</v>
      </c>
      <c r="AT238" s="219" t="s">
        <v>130</v>
      </c>
      <c r="AU238" s="219" t="s">
        <v>82</v>
      </c>
      <c r="AY238" s="17" t="s">
        <v>128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7" t="s">
        <v>80</v>
      </c>
      <c r="BK238" s="220">
        <f>ROUND(I238*H238,2)</f>
        <v>0</v>
      </c>
      <c r="BL238" s="17" t="s">
        <v>135</v>
      </c>
      <c r="BM238" s="219" t="s">
        <v>687</v>
      </c>
    </row>
    <row r="239" spans="1:65" s="2" customFormat="1" ht="29.25">
      <c r="A239" s="34"/>
      <c r="B239" s="35"/>
      <c r="C239" s="36"/>
      <c r="D239" s="221" t="s">
        <v>137</v>
      </c>
      <c r="E239" s="36"/>
      <c r="F239" s="222" t="s">
        <v>688</v>
      </c>
      <c r="G239" s="36"/>
      <c r="H239" s="36"/>
      <c r="I239" s="122"/>
      <c r="J239" s="36"/>
      <c r="K239" s="36"/>
      <c r="L239" s="39"/>
      <c r="M239" s="223"/>
      <c r="N239" s="224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137</v>
      </c>
      <c r="AU239" s="17" t="s">
        <v>82</v>
      </c>
    </row>
    <row r="240" spans="1:65" s="2" customFormat="1" ht="16.5" customHeight="1">
      <c r="A240" s="34"/>
      <c r="B240" s="35"/>
      <c r="C240" s="208" t="s">
        <v>409</v>
      </c>
      <c r="D240" s="208" t="s">
        <v>130</v>
      </c>
      <c r="E240" s="209" t="s">
        <v>689</v>
      </c>
      <c r="F240" s="210" t="s">
        <v>690</v>
      </c>
      <c r="G240" s="211" t="s">
        <v>232</v>
      </c>
      <c r="H240" s="212">
        <v>271.92</v>
      </c>
      <c r="I240" s="213"/>
      <c r="J240" s="214">
        <f>ROUND(I240*H240,2)</f>
        <v>0</v>
      </c>
      <c r="K240" s="210" t="s">
        <v>134</v>
      </c>
      <c r="L240" s="39"/>
      <c r="M240" s="215" t="s">
        <v>1</v>
      </c>
      <c r="N240" s="216" t="s">
        <v>37</v>
      </c>
      <c r="O240" s="71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9" t="s">
        <v>135</v>
      </c>
      <c r="AT240" s="219" t="s">
        <v>130</v>
      </c>
      <c r="AU240" s="219" t="s">
        <v>82</v>
      </c>
      <c r="AY240" s="17" t="s">
        <v>128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7" t="s">
        <v>80</v>
      </c>
      <c r="BK240" s="220">
        <f>ROUND(I240*H240,2)</f>
        <v>0</v>
      </c>
      <c r="BL240" s="17" t="s">
        <v>135</v>
      </c>
      <c r="BM240" s="219" t="s">
        <v>691</v>
      </c>
    </row>
    <row r="241" spans="1:65" s="2" customFormat="1" ht="19.5">
      <c r="A241" s="34"/>
      <c r="B241" s="35"/>
      <c r="C241" s="36"/>
      <c r="D241" s="221" t="s">
        <v>137</v>
      </c>
      <c r="E241" s="36"/>
      <c r="F241" s="222" t="s">
        <v>692</v>
      </c>
      <c r="G241" s="36"/>
      <c r="H241" s="36"/>
      <c r="I241" s="122"/>
      <c r="J241" s="36"/>
      <c r="K241" s="36"/>
      <c r="L241" s="39"/>
      <c r="M241" s="223"/>
      <c r="N241" s="224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137</v>
      </c>
      <c r="AU241" s="17" t="s">
        <v>82</v>
      </c>
    </row>
    <row r="242" spans="1:65" s="13" customFormat="1" ht="11.25">
      <c r="B242" s="225"/>
      <c r="C242" s="226"/>
      <c r="D242" s="221" t="s">
        <v>227</v>
      </c>
      <c r="E242" s="226"/>
      <c r="F242" s="227" t="s">
        <v>693</v>
      </c>
      <c r="G242" s="226"/>
      <c r="H242" s="228">
        <v>271.92</v>
      </c>
      <c r="I242" s="229"/>
      <c r="J242" s="226"/>
      <c r="K242" s="226"/>
      <c r="L242" s="230"/>
      <c r="M242" s="231"/>
      <c r="N242" s="232"/>
      <c r="O242" s="232"/>
      <c r="P242" s="232"/>
      <c r="Q242" s="232"/>
      <c r="R242" s="232"/>
      <c r="S242" s="232"/>
      <c r="T242" s="233"/>
      <c r="AT242" s="234" t="s">
        <v>227</v>
      </c>
      <c r="AU242" s="234" t="s">
        <v>82</v>
      </c>
      <c r="AV242" s="13" t="s">
        <v>82</v>
      </c>
      <c r="AW242" s="13" t="s">
        <v>4</v>
      </c>
      <c r="AX242" s="13" t="s">
        <v>80</v>
      </c>
      <c r="AY242" s="234" t="s">
        <v>128</v>
      </c>
    </row>
    <row r="243" spans="1:65" s="2" customFormat="1" ht="21.75" customHeight="1">
      <c r="A243" s="34"/>
      <c r="B243" s="35"/>
      <c r="C243" s="208" t="s">
        <v>414</v>
      </c>
      <c r="D243" s="208" t="s">
        <v>130</v>
      </c>
      <c r="E243" s="209" t="s">
        <v>694</v>
      </c>
      <c r="F243" s="210" t="s">
        <v>695</v>
      </c>
      <c r="G243" s="211" t="s">
        <v>232</v>
      </c>
      <c r="H243" s="212">
        <v>13.596</v>
      </c>
      <c r="I243" s="213"/>
      <c r="J243" s="214">
        <f>ROUND(I243*H243,2)</f>
        <v>0</v>
      </c>
      <c r="K243" s="210" t="s">
        <v>134</v>
      </c>
      <c r="L243" s="39"/>
      <c r="M243" s="215" t="s">
        <v>1</v>
      </c>
      <c r="N243" s="216" t="s">
        <v>37</v>
      </c>
      <c r="O243" s="71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9" t="s">
        <v>135</v>
      </c>
      <c r="AT243" s="219" t="s">
        <v>130</v>
      </c>
      <c r="AU243" s="219" t="s">
        <v>82</v>
      </c>
      <c r="AY243" s="17" t="s">
        <v>128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7" t="s">
        <v>80</v>
      </c>
      <c r="BK243" s="220">
        <f>ROUND(I243*H243,2)</f>
        <v>0</v>
      </c>
      <c r="BL243" s="17" t="s">
        <v>135</v>
      </c>
      <c r="BM243" s="219" t="s">
        <v>696</v>
      </c>
    </row>
    <row r="244" spans="1:65" s="2" customFormat="1" ht="29.25">
      <c r="A244" s="34"/>
      <c r="B244" s="35"/>
      <c r="C244" s="36"/>
      <c r="D244" s="221" t="s">
        <v>137</v>
      </c>
      <c r="E244" s="36"/>
      <c r="F244" s="222" t="s">
        <v>697</v>
      </c>
      <c r="G244" s="36"/>
      <c r="H244" s="36"/>
      <c r="I244" s="122"/>
      <c r="J244" s="36"/>
      <c r="K244" s="36"/>
      <c r="L244" s="39"/>
      <c r="M244" s="223"/>
      <c r="N244" s="224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137</v>
      </c>
      <c r="AU244" s="17" t="s">
        <v>82</v>
      </c>
    </row>
    <row r="245" spans="1:65" s="2" customFormat="1" ht="33" customHeight="1">
      <c r="A245" s="34"/>
      <c r="B245" s="35"/>
      <c r="C245" s="208" t="s">
        <v>173</v>
      </c>
      <c r="D245" s="208" t="s">
        <v>130</v>
      </c>
      <c r="E245" s="209" t="s">
        <v>469</v>
      </c>
      <c r="F245" s="210" t="s">
        <v>470</v>
      </c>
      <c r="G245" s="211" t="s">
        <v>232</v>
      </c>
      <c r="H245" s="212">
        <v>13.596</v>
      </c>
      <c r="I245" s="213"/>
      <c r="J245" s="214">
        <f>ROUND(I245*H245,2)</f>
        <v>0</v>
      </c>
      <c r="K245" s="210" t="s">
        <v>134</v>
      </c>
      <c r="L245" s="39"/>
      <c r="M245" s="215" t="s">
        <v>1</v>
      </c>
      <c r="N245" s="216" t="s">
        <v>37</v>
      </c>
      <c r="O245" s="71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135</v>
      </c>
      <c r="AT245" s="219" t="s">
        <v>130</v>
      </c>
      <c r="AU245" s="219" t="s">
        <v>82</v>
      </c>
      <c r="AY245" s="17" t="s">
        <v>128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7" t="s">
        <v>80</v>
      </c>
      <c r="BK245" s="220">
        <f>ROUND(I245*H245,2)</f>
        <v>0</v>
      </c>
      <c r="BL245" s="17" t="s">
        <v>135</v>
      </c>
      <c r="BM245" s="219" t="s">
        <v>698</v>
      </c>
    </row>
    <row r="246" spans="1:65" s="2" customFormat="1" ht="29.25">
      <c r="A246" s="34"/>
      <c r="B246" s="35"/>
      <c r="C246" s="36"/>
      <c r="D246" s="221" t="s">
        <v>137</v>
      </c>
      <c r="E246" s="36"/>
      <c r="F246" s="222" t="s">
        <v>472</v>
      </c>
      <c r="G246" s="36"/>
      <c r="H246" s="36"/>
      <c r="I246" s="122"/>
      <c r="J246" s="36"/>
      <c r="K246" s="36"/>
      <c r="L246" s="39"/>
      <c r="M246" s="223"/>
      <c r="N246" s="224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137</v>
      </c>
      <c r="AU246" s="17" t="s">
        <v>82</v>
      </c>
    </row>
    <row r="247" spans="1:65" s="12" customFormat="1" ht="22.9" customHeight="1">
      <c r="B247" s="192"/>
      <c r="C247" s="193"/>
      <c r="D247" s="194" t="s">
        <v>71</v>
      </c>
      <c r="E247" s="206" t="s">
        <v>479</v>
      </c>
      <c r="F247" s="206" t="s">
        <v>480</v>
      </c>
      <c r="G247" s="193"/>
      <c r="H247" s="193"/>
      <c r="I247" s="196"/>
      <c r="J247" s="207">
        <f>BK247</f>
        <v>0</v>
      </c>
      <c r="K247" s="193"/>
      <c r="L247" s="198"/>
      <c r="M247" s="199"/>
      <c r="N247" s="200"/>
      <c r="O247" s="200"/>
      <c r="P247" s="201">
        <f>SUM(P248:P251)</f>
        <v>0</v>
      </c>
      <c r="Q247" s="200"/>
      <c r="R247" s="201">
        <f>SUM(R248:R251)</f>
        <v>0</v>
      </c>
      <c r="S247" s="200"/>
      <c r="T247" s="202">
        <f>SUM(T248:T251)</f>
        <v>0</v>
      </c>
      <c r="AR247" s="203" t="s">
        <v>80</v>
      </c>
      <c r="AT247" s="204" t="s">
        <v>71</v>
      </c>
      <c r="AU247" s="204" t="s">
        <v>80</v>
      </c>
      <c r="AY247" s="203" t="s">
        <v>128</v>
      </c>
      <c r="BK247" s="205">
        <f>SUM(BK248:BK251)</f>
        <v>0</v>
      </c>
    </row>
    <row r="248" spans="1:65" s="2" customFormat="1" ht="21.75" customHeight="1">
      <c r="A248" s="34"/>
      <c r="B248" s="35"/>
      <c r="C248" s="208" t="s">
        <v>292</v>
      </c>
      <c r="D248" s="208" t="s">
        <v>130</v>
      </c>
      <c r="E248" s="209" t="s">
        <v>699</v>
      </c>
      <c r="F248" s="210" t="s">
        <v>700</v>
      </c>
      <c r="G248" s="211" t="s">
        <v>232</v>
      </c>
      <c r="H248" s="212">
        <v>34.462000000000003</v>
      </c>
      <c r="I248" s="213"/>
      <c r="J248" s="214">
        <f>ROUND(I248*H248,2)</f>
        <v>0</v>
      </c>
      <c r="K248" s="210" t="s">
        <v>134</v>
      </c>
      <c r="L248" s="39"/>
      <c r="M248" s="215" t="s">
        <v>1</v>
      </c>
      <c r="N248" s="216" t="s">
        <v>37</v>
      </c>
      <c r="O248" s="71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9" t="s">
        <v>135</v>
      </c>
      <c r="AT248" s="219" t="s">
        <v>130</v>
      </c>
      <c r="AU248" s="219" t="s">
        <v>82</v>
      </c>
      <c r="AY248" s="17" t="s">
        <v>128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7" t="s">
        <v>80</v>
      </c>
      <c r="BK248" s="220">
        <f>ROUND(I248*H248,2)</f>
        <v>0</v>
      </c>
      <c r="BL248" s="17" t="s">
        <v>135</v>
      </c>
      <c r="BM248" s="219" t="s">
        <v>701</v>
      </c>
    </row>
    <row r="249" spans="1:65" s="2" customFormat="1" ht="29.25">
      <c r="A249" s="34"/>
      <c r="B249" s="35"/>
      <c r="C249" s="36"/>
      <c r="D249" s="221" t="s">
        <v>137</v>
      </c>
      <c r="E249" s="36"/>
      <c r="F249" s="222" t="s">
        <v>702</v>
      </c>
      <c r="G249" s="36"/>
      <c r="H249" s="36"/>
      <c r="I249" s="122"/>
      <c r="J249" s="36"/>
      <c r="K249" s="36"/>
      <c r="L249" s="39"/>
      <c r="M249" s="223"/>
      <c r="N249" s="224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137</v>
      </c>
      <c r="AU249" s="17" t="s">
        <v>82</v>
      </c>
    </row>
    <row r="250" spans="1:65" s="2" customFormat="1" ht="21.75" customHeight="1">
      <c r="A250" s="34"/>
      <c r="B250" s="35"/>
      <c r="C250" s="208" t="s">
        <v>703</v>
      </c>
      <c r="D250" s="208" t="s">
        <v>130</v>
      </c>
      <c r="E250" s="209" t="s">
        <v>704</v>
      </c>
      <c r="F250" s="210" t="s">
        <v>705</v>
      </c>
      <c r="G250" s="211" t="s">
        <v>232</v>
      </c>
      <c r="H250" s="212">
        <v>34.462000000000003</v>
      </c>
      <c r="I250" s="213"/>
      <c r="J250" s="214">
        <f>ROUND(I250*H250,2)</f>
        <v>0</v>
      </c>
      <c r="K250" s="210" t="s">
        <v>134</v>
      </c>
      <c r="L250" s="39"/>
      <c r="M250" s="215" t="s">
        <v>1</v>
      </c>
      <c r="N250" s="216" t="s">
        <v>37</v>
      </c>
      <c r="O250" s="71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135</v>
      </c>
      <c r="AT250" s="219" t="s">
        <v>130</v>
      </c>
      <c r="AU250" s="219" t="s">
        <v>82</v>
      </c>
      <c r="AY250" s="17" t="s">
        <v>128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7" t="s">
        <v>80</v>
      </c>
      <c r="BK250" s="220">
        <f>ROUND(I250*H250,2)</f>
        <v>0</v>
      </c>
      <c r="BL250" s="17" t="s">
        <v>135</v>
      </c>
      <c r="BM250" s="219" t="s">
        <v>706</v>
      </c>
    </row>
    <row r="251" spans="1:65" s="2" customFormat="1" ht="39">
      <c r="A251" s="34"/>
      <c r="B251" s="35"/>
      <c r="C251" s="36"/>
      <c r="D251" s="221" t="s">
        <v>137</v>
      </c>
      <c r="E251" s="36"/>
      <c r="F251" s="222" t="s">
        <v>707</v>
      </c>
      <c r="G251" s="36"/>
      <c r="H251" s="36"/>
      <c r="I251" s="122"/>
      <c r="J251" s="36"/>
      <c r="K251" s="36"/>
      <c r="L251" s="39"/>
      <c r="M251" s="223"/>
      <c r="N251" s="224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137</v>
      </c>
      <c r="AU251" s="17" t="s">
        <v>82</v>
      </c>
    </row>
    <row r="252" spans="1:65" s="12" customFormat="1" ht="25.9" customHeight="1">
      <c r="B252" s="192"/>
      <c r="C252" s="193"/>
      <c r="D252" s="194" t="s">
        <v>71</v>
      </c>
      <c r="E252" s="195" t="s">
        <v>708</v>
      </c>
      <c r="F252" s="195" t="s">
        <v>709</v>
      </c>
      <c r="G252" s="193"/>
      <c r="H252" s="193"/>
      <c r="I252" s="196"/>
      <c r="J252" s="197">
        <f>BK252</f>
        <v>0</v>
      </c>
      <c r="K252" s="193"/>
      <c r="L252" s="198"/>
      <c r="M252" s="199"/>
      <c r="N252" s="200"/>
      <c r="O252" s="200"/>
      <c r="P252" s="201">
        <f>P253</f>
        <v>0</v>
      </c>
      <c r="Q252" s="200"/>
      <c r="R252" s="201">
        <f>R253</f>
        <v>0</v>
      </c>
      <c r="S252" s="200"/>
      <c r="T252" s="202">
        <f>T253</f>
        <v>0</v>
      </c>
      <c r="AR252" s="203" t="s">
        <v>135</v>
      </c>
      <c r="AT252" s="204" t="s">
        <v>71</v>
      </c>
      <c r="AU252" s="204" t="s">
        <v>72</v>
      </c>
      <c r="AY252" s="203" t="s">
        <v>128</v>
      </c>
      <c r="BK252" s="205">
        <f>BK253</f>
        <v>0</v>
      </c>
    </row>
    <row r="253" spans="1:65" s="12" customFormat="1" ht="22.9" customHeight="1">
      <c r="B253" s="192"/>
      <c r="C253" s="193"/>
      <c r="D253" s="194" t="s">
        <v>71</v>
      </c>
      <c r="E253" s="206" t="s">
        <v>710</v>
      </c>
      <c r="F253" s="206" t="s">
        <v>711</v>
      </c>
      <c r="G253" s="193"/>
      <c r="H253" s="193"/>
      <c r="I253" s="196"/>
      <c r="J253" s="207">
        <f>BK253</f>
        <v>0</v>
      </c>
      <c r="K253" s="193"/>
      <c r="L253" s="198"/>
      <c r="M253" s="199"/>
      <c r="N253" s="200"/>
      <c r="O253" s="200"/>
      <c r="P253" s="201">
        <f>SUM(P254:P255)</f>
        <v>0</v>
      </c>
      <c r="Q253" s="200"/>
      <c r="R253" s="201">
        <f>SUM(R254:R255)</f>
        <v>0</v>
      </c>
      <c r="S253" s="200"/>
      <c r="T253" s="202">
        <f>SUM(T254:T255)</f>
        <v>0</v>
      </c>
      <c r="AR253" s="203" t="s">
        <v>135</v>
      </c>
      <c r="AT253" s="204" t="s">
        <v>71</v>
      </c>
      <c r="AU253" s="204" t="s">
        <v>80</v>
      </c>
      <c r="AY253" s="203" t="s">
        <v>128</v>
      </c>
      <c r="BK253" s="205">
        <f>SUM(BK254:BK255)</f>
        <v>0</v>
      </c>
    </row>
    <row r="254" spans="1:65" s="2" customFormat="1" ht="21.75" customHeight="1">
      <c r="A254" s="34"/>
      <c r="B254" s="35"/>
      <c r="C254" s="208" t="s">
        <v>262</v>
      </c>
      <c r="D254" s="208" t="s">
        <v>130</v>
      </c>
      <c r="E254" s="209" t="s">
        <v>712</v>
      </c>
      <c r="F254" s="210" t="s">
        <v>713</v>
      </c>
      <c r="G254" s="211" t="s">
        <v>714</v>
      </c>
      <c r="H254" s="212">
        <v>1</v>
      </c>
      <c r="I254" s="213"/>
      <c r="J254" s="214">
        <f>ROUND(I254*H254,2)</f>
        <v>0</v>
      </c>
      <c r="K254" s="210" t="s">
        <v>1</v>
      </c>
      <c r="L254" s="39"/>
      <c r="M254" s="215" t="s">
        <v>1</v>
      </c>
      <c r="N254" s="216" t="s">
        <v>37</v>
      </c>
      <c r="O254" s="71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9" t="s">
        <v>715</v>
      </c>
      <c r="AT254" s="219" t="s">
        <v>130</v>
      </c>
      <c r="AU254" s="219" t="s">
        <v>82</v>
      </c>
      <c r="AY254" s="17" t="s">
        <v>128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7" t="s">
        <v>80</v>
      </c>
      <c r="BK254" s="220">
        <f>ROUND(I254*H254,2)</f>
        <v>0</v>
      </c>
      <c r="BL254" s="17" t="s">
        <v>715</v>
      </c>
      <c r="BM254" s="219" t="s">
        <v>716</v>
      </c>
    </row>
    <row r="255" spans="1:65" s="2" customFormat="1" ht="11.25">
      <c r="A255" s="34"/>
      <c r="B255" s="35"/>
      <c r="C255" s="36"/>
      <c r="D255" s="221" t="s">
        <v>137</v>
      </c>
      <c r="E255" s="36"/>
      <c r="F255" s="222" t="s">
        <v>717</v>
      </c>
      <c r="G255" s="36"/>
      <c r="H255" s="36"/>
      <c r="I255" s="122"/>
      <c r="J255" s="36"/>
      <c r="K255" s="36"/>
      <c r="L255" s="39"/>
      <c r="M255" s="257"/>
      <c r="N255" s="258"/>
      <c r="O255" s="259"/>
      <c r="P255" s="259"/>
      <c r="Q255" s="259"/>
      <c r="R255" s="259"/>
      <c r="S255" s="259"/>
      <c r="T255" s="260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137</v>
      </c>
      <c r="AU255" s="17" t="s">
        <v>82</v>
      </c>
    </row>
    <row r="256" spans="1:65" s="2" customFormat="1" ht="6.95" customHeight="1">
      <c r="A256" s="34"/>
      <c r="B256" s="54"/>
      <c r="C256" s="55"/>
      <c r="D256" s="55"/>
      <c r="E256" s="55"/>
      <c r="F256" s="55"/>
      <c r="G256" s="55"/>
      <c r="H256" s="55"/>
      <c r="I256" s="158"/>
      <c r="J256" s="55"/>
      <c r="K256" s="55"/>
      <c r="L256" s="39"/>
      <c r="M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</row>
  </sheetData>
  <sheetProtection algorithmName="SHA-512" hashValue="sXMBtsmFQhWtODRP44c4AXs/Qa5NKZBx19uKUK9VgI4cbNu52W+9nXHoA2Y3RGpzHqDxZDmdLpsDkorYopFftQ==" saltValue="OtqyJLRp1vBH8getkcpJWPd3qfwySXAlYAH3rfDzejcOkUS7Gv8taN7lEKHFdhKozE9x7RbFpkQ7hRZcTUgjAg==" spinCount="100000" sheet="1" objects="1" scenarios="1" formatColumns="0" formatRows="0" autoFilter="0"/>
  <autoFilter ref="C123:K25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90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94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6" t="str">
        <f>'Rekapitulace stavby'!K6</f>
        <v>Červenka TNS-oprava dešťové kanalizace a oplocení</v>
      </c>
      <c r="F7" s="317"/>
      <c r="G7" s="317"/>
      <c r="H7" s="317"/>
      <c r="I7" s="115"/>
      <c r="L7" s="20"/>
    </row>
    <row r="8" spans="1:46" s="1" customFormat="1" ht="12" customHeight="1">
      <c r="B8" s="20"/>
      <c r="D8" s="121" t="s">
        <v>95</v>
      </c>
      <c r="I8" s="115"/>
      <c r="L8" s="20"/>
    </row>
    <row r="9" spans="1:46" s="2" customFormat="1" ht="16.5" customHeight="1">
      <c r="A9" s="34"/>
      <c r="B9" s="39"/>
      <c r="C9" s="34"/>
      <c r="D9" s="34"/>
      <c r="E9" s="316" t="s">
        <v>537</v>
      </c>
      <c r="F9" s="319"/>
      <c r="G9" s="319"/>
      <c r="H9" s="31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718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8" t="s">
        <v>719</v>
      </c>
      <c r="F11" s="319"/>
      <c r="G11" s="319"/>
      <c r="H11" s="31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23</v>
      </c>
      <c r="E16" s="34"/>
      <c r="F16" s="34"/>
      <c r="G16" s="34"/>
      <c r="H16" s="34"/>
      <c r="I16" s="123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26</v>
      </c>
      <c r="E19" s="34"/>
      <c r="F19" s="34"/>
      <c r="G19" s="34"/>
      <c r="H19" s="34"/>
      <c r="I19" s="123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0" t="str">
        <f>'Rekapitulace stavby'!E14</f>
        <v>Vyplň údaj</v>
      </c>
      <c r="F20" s="321"/>
      <c r="G20" s="321"/>
      <c r="H20" s="321"/>
      <c r="I20" s="123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28</v>
      </c>
      <c r="E22" s="34"/>
      <c r="F22" s="34"/>
      <c r="G22" s="34"/>
      <c r="H22" s="34"/>
      <c r="I22" s="123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30</v>
      </c>
      <c r="E25" s="34"/>
      <c r="F25" s="34"/>
      <c r="G25" s="34"/>
      <c r="H25" s="34"/>
      <c r="I25" s="123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31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2" t="s">
        <v>1</v>
      </c>
      <c r="F29" s="322"/>
      <c r="G29" s="322"/>
      <c r="H29" s="322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32</v>
      </c>
      <c r="E32" s="34"/>
      <c r="F32" s="34"/>
      <c r="G32" s="34"/>
      <c r="H32" s="34"/>
      <c r="I32" s="122"/>
      <c r="J32" s="132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34</v>
      </c>
      <c r="G34" s="34"/>
      <c r="H34" s="34"/>
      <c r="I34" s="134" t="s">
        <v>33</v>
      </c>
      <c r="J34" s="133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36</v>
      </c>
      <c r="E35" s="121" t="s">
        <v>37</v>
      </c>
      <c r="F35" s="136">
        <f>ROUND((SUM(BE126:BE153)),  2)</f>
        <v>0</v>
      </c>
      <c r="G35" s="34"/>
      <c r="H35" s="34"/>
      <c r="I35" s="137">
        <v>0.21</v>
      </c>
      <c r="J35" s="136">
        <f>ROUND(((SUM(BE126:BE153))*I35),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38</v>
      </c>
      <c r="F36" s="136">
        <f>ROUND((SUM(BF126:BF153)),  2)</f>
        <v>0</v>
      </c>
      <c r="G36" s="34"/>
      <c r="H36" s="34"/>
      <c r="I36" s="137">
        <v>0.15</v>
      </c>
      <c r="J36" s="136">
        <f>ROUND(((SUM(BF126:BF153))*I36),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39</v>
      </c>
      <c r="F37" s="136">
        <f>ROUND((SUM(BG126:BG153)),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40</v>
      </c>
      <c r="F38" s="136">
        <f>ROUND((SUM(BH126:BH153)),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41</v>
      </c>
      <c r="F39" s="136">
        <f>ROUND((SUM(BI126:BI153)),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42</v>
      </c>
      <c r="E41" s="140"/>
      <c r="F41" s="140"/>
      <c r="G41" s="141" t="s">
        <v>43</v>
      </c>
      <c r="H41" s="142" t="s">
        <v>44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45</v>
      </c>
      <c r="E50" s="147"/>
      <c r="F50" s="147"/>
      <c r="G50" s="146" t="s">
        <v>46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47</v>
      </c>
      <c r="E61" s="150"/>
      <c r="F61" s="151" t="s">
        <v>48</v>
      </c>
      <c r="G61" s="149" t="s">
        <v>47</v>
      </c>
      <c r="H61" s="150"/>
      <c r="I61" s="152"/>
      <c r="J61" s="153" t="s">
        <v>48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49</v>
      </c>
      <c r="E65" s="154"/>
      <c r="F65" s="154"/>
      <c r="G65" s="146" t="s">
        <v>50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47</v>
      </c>
      <c r="E76" s="150"/>
      <c r="F76" s="151" t="s">
        <v>48</v>
      </c>
      <c r="G76" s="149" t="s">
        <v>47</v>
      </c>
      <c r="H76" s="150"/>
      <c r="I76" s="152"/>
      <c r="J76" s="153" t="s">
        <v>48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3" t="str">
        <f>E7</f>
        <v>Červenka TNS-oprava dešťové kanalizace a oplocení</v>
      </c>
      <c r="F85" s="324"/>
      <c r="G85" s="324"/>
      <c r="H85" s="324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95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3" t="s">
        <v>537</v>
      </c>
      <c r="F87" s="325"/>
      <c r="G87" s="325"/>
      <c r="H87" s="325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718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1" t="str">
        <f>E11</f>
        <v>SO 02.1 - elektroinstalace</v>
      </c>
      <c r="F89" s="325"/>
      <c r="G89" s="325"/>
      <c r="H89" s="325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123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123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98</v>
      </c>
      <c r="D96" s="163"/>
      <c r="E96" s="163"/>
      <c r="F96" s="163"/>
      <c r="G96" s="163"/>
      <c r="H96" s="163"/>
      <c r="I96" s="164"/>
      <c r="J96" s="165" t="s">
        <v>99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100</v>
      </c>
      <c r="D98" s="36"/>
      <c r="E98" s="36"/>
      <c r="F98" s="36"/>
      <c r="G98" s="36"/>
      <c r="H98" s="36"/>
      <c r="I98" s="122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101</v>
      </c>
    </row>
    <row r="99" spans="1:47" s="9" customFormat="1" ht="24.95" customHeight="1">
      <c r="B99" s="167"/>
      <c r="C99" s="168"/>
      <c r="D99" s="169" t="s">
        <v>102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103</v>
      </c>
      <c r="E100" s="176"/>
      <c r="F100" s="176"/>
      <c r="G100" s="176"/>
      <c r="H100" s="176"/>
      <c r="I100" s="177"/>
      <c r="J100" s="178">
        <f>J128</f>
        <v>0</v>
      </c>
      <c r="K100" s="104"/>
      <c r="L100" s="179"/>
    </row>
    <row r="101" spans="1:47" s="9" customFormat="1" ht="24.95" customHeight="1">
      <c r="B101" s="167"/>
      <c r="C101" s="168"/>
      <c r="D101" s="169" t="s">
        <v>110</v>
      </c>
      <c r="E101" s="170"/>
      <c r="F101" s="170"/>
      <c r="G101" s="170"/>
      <c r="H101" s="170"/>
      <c r="I101" s="171"/>
      <c r="J101" s="172">
        <f>J131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720</v>
      </c>
      <c r="E102" s="176"/>
      <c r="F102" s="176"/>
      <c r="G102" s="176"/>
      <c r="H102" s="176"/>
      <c r="I102" s="177"/>
      <c r="J102" s="178">
        <f>J132</f>
        <v>0</v>
      </c>
      <c r="K102" s="104"/>
      <c r="L102" s="179"/>
    </row>
    <row r="103" spans="1:47" s="9" customFormat="1" ht="24.95" customHeight="1">
      <c r="B103" s="167"/>
      <c r="C103" s="168"/>
      <c r="D103" s="169" t="s">
        <v>721</v>
      </c>
      <c r="E103" s="170"/>
      <c r="F103" s="170"/>
      <c r="G103" s="170"/>
      <c r="H103" s="170"/>
      <c r="I103" s="171"/>
      <c r="J103" s="172">
        <f>J137</f>
        <v>0</v>
      </c>
      <c r="K103" s="168"/>
      <c r="L103" s="173"/>
    </row>
    <row r="104" spans="1:47" s="10" customFormat="1" ht="19.899999999999999" customHeight="1">
      <c r="B104" s="174"/>
      <c r="C104" s="104"/>
      <c r="D104" s="175" t="s">
        <v>722</v>
      </c>
      <c r="E104" s="176"/>
      <c r="F104" s="176"/>
      <c r="G104" s="176"/>
      <c r="H104" s="176"/>
      <c r="I104" s="177"/>
      <c r="J104" s="178">
        <f>J138</f>
        <v>0</v>
      </c>
      <c r="K104" s="104"/>
      <c r="L104" s="179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113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23" t="str">
        <f>E7</f>
        <v>Červenka TNS-oprava dešťové kanalizace a oplocení</v>
      </c>
      <c r="F114" s="324"/>
      <c r="G114" s="324"/>
      <c r="H114" s="324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95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23" t="s">
        <v>537</v>
      </c>
      <c r="F116" s="325"/>
      <c r="G116" s="325"/>
      <c r="H116" s="325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718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1" t="str">
        <f>E11</f>
        <v>SO 02.1 - elektroinstalace</v>
      </c>
      <c r="F118" s="325"/>
      <c r="G118" s="325"/>
      <c r="H118" s="325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123" t="s">
        <v>22</v>
      </c>
      <c r="J120" s="66">
        <f>IF(J14="","",J14)</f>
        <v>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23</v>
      </c>
      <c r="D122" s="36"/>
      <c r="E122" s="36"/>
      <c r="F122" s="27" t="str">
        <f>E17</f>
        <v xml:space="preserve"> </v>
      </c>
      <c r="G122" s="36"/>
      <c r="H122" s="36"/>
      <c r="I122" s="123" t="s">
        <v>28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26</v>
      </c>
      <c r="D123" s="36"/>
      <c r="E123" s="36"/>
      <c r="F123" s="27" t="str">
        <f>IF(E20="","",E20)</f>
        <v>Vyplň údaj</v>
      </c>
      <c r="G123" s="36"/>
      <c r="H123" s="36"/>
      <c r="I123" s="123" t="s">
        <v>30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114</v>
      </c>
      <c r="D125" s="183" t="s">
        <v>57</v>
      </c>
      <c r="E125" s="183" t="s">
        <v>53</v>
      </c>
      <c r="F125" s="183" t="s">
        <v>54</v>
      </c>
      <c r="G125" s="183" t="s">
        <v>115</v>
      </c>
      <c r="H125" s="183" t="s">
        <v>116</v>
      </c>
      <c r="I125" s="184" t="s">
        <v>117</v>
      </c>
      <c r="J125" s="183" t="s">
        <v>99</v>
      </c>
      <c r="K125" s="185" t="s">
        <v>118</v>
      </c>
      <c r="L125" s="186"/>
      <c r="M125" s="75" t="s">
        <v>1</v>
      </c>
      <c r="N125" s="76" t="s">
        <v>36</v>
      </c>
      <c r="O125" s="76" t="s">
        <v>119</v>
      </c>
      <c r="P125" s="76" t="s">
        <v>120</v>
      </c>
      <c r="Q125" s="76" t="s">
        <v>121</v>
      </c>
      <c r="R125" s="76" t="s">
        <v>122</v>
      </c>
      <c r="S125" s="76" t="s">
        <v>123</v>
      </c>
      <c r="T125" s="77" t="s">
        <v>124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125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P127+P131+P137</f>
        <v>0</v>
      </c>
      <c r="Q126" s="79"/>
      <c r="R126" s="189">
        <f>R127+R131+R137</f>
        <v>6.1412500000000003</v>
      </c>
      <c r="S126" s="79"/>
      <c r="T126" s="190">
        <f>T127+T131+T137</f>
        <v>0.245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71</v>
      </c>
      <c r="AU126" s="17" t="s">
        <v>101</v>
      </c>
      <c r="BK126" s="191">
        <f>BK127+BK131+BK137</f>
        <v>0</v>
      </c>
    </row>
    <row r="127" spans="1:63" s="12" customFormat="1" ht="25.9" customHeight="1">
      <c r="B127" s="192"/>
      <c r="C127" s="193"/>
      <c r="D127" s="194" t="s">
        <v>71</v>
      </c>
      <c r="E127" s="195" t="s">
        <v>126</v>
      </c>
      <c r="F127" s="195" t="s">
        <v>127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</f>
        <v>0</v>
      </c>
      <c r="Q127" s="200"/>
      <c r="R127" s="201">
        <f>R128</f>
        <v>0</v>
      </c>
      <c r="S127" s="200"/>
      <c r="T127" s="202">
        <f>T128</f>
        <v>0.245</v>
      </c>
      <c r="AR127" s="203" t="s">
        <v>80</v>
      </c>
      <c r="AT127" s="204" t="s">
        <v>71</v>
      </c>
      <c r="AU127" s="204" t="s">
        <v>72</v>
      </c>
      <c r="AY127" s="203" t="s">
        <v>128</v>
      </c>
      <c r="BK127" s="205">
        <f>BK128</f>
        <v>0</v>
      </c>
    </row>
    <row r="128" spans="1:63" s="12" customFormat="1" ht="22.9" customHeight="1">
      <c r="B128" s="192"/>
      <c r="C128" s="193"/>
      <c r="D128" s="194" t="s">
        <v>71</v>
      </c>
      <c r="E128" s="206" t="s">
        <v>80</v>
      </c>
      <c r="F128" s="206" t="s">
        <v>129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SUM(P129:P130)</f>
        <v>0</v>
      </c>
      <c r="Q128" s="200"/>
      <c r="R128" s="201">
        <f>SUM(R129:R130)</f>
        <v>0</v>
      </c>
      <c r="S128" s="200"/>
      <c r="T128" s="202">
        <f>SUM(T129:T130)</f>
        <v>0.245</v>
      </c>
      <c r="AR128" s="203" t="s">
        <v>80</v>
      </c>
      <c r="AT128" s="204" t="s">
        <v>71</v>
      </c>
      <c r="AU128" s="204" t="s">
        <v>80</v>
      </c>
      <c r="AY128" s="203" t="s">
        <v>128</v>
      </c>
      <c r="BK128" s="205">
        <f>SUM(BK129:BK130)</f>
        <v>0</v>
      </c>
    </row>
    <row r="129" spans="1:65" s="2" customFormat="1" ht="21.75" customHeight="1">
      <c r="A129" s="34"/>
      <c r="B129" s="35"/>
      <c r="C129" s="208" t="s">
        <v>163</v>
      </c>
      <c r="D129" s="208" t="s">
        <v>130</v>
      </c>
      <c r="E129" s="209" t="s">
        <v>723</v>
      </c>
      <c r="F129" s="210" t="s">
        <v>724</v>
      </c>
      <c r="G129" s="211" t="s">
        <v>133</v>
      </c>
      <c r="H129" s="212">
        <v>2.5</v>
      </c>
      <c r="I129" s="213"/>
      <c r="J129" s="214">
        <f>ROUND(I129*H129,2)</f>
        <v>0</v>
      </c>
      <c r="K129" s="210" t="s">
        <v>134</v>
      </c>
      <c r="L129" s="39"/>
      <c r="M129" s="215" t="s">
        <v>1</v>
      </c>
      <c r="N129" s="216" t="s">
        <v>37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9.8000000000000004E-2</v>
      </c>
      <c r="T129" s="218">
        <f>S129*H129</f>
        <v>0.245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135</v>
      </c>
      <c r="AT129" s="219" t="s">
        <v>130</v>
      </c>
      <c r="AU129" s="219" t="s">
        <v>82</v>
      </c>
      <c r="AY129" s="17" t="s">
        <v>128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80</v>
      </c>
      <c r="BK129" s="220">
        <f>ROUND(I129*H129,2)</f>
        <v>0</v>
      </c>
      <c r="BL129" s="17" t="s">
        <v>135</v>
      </c>
      <c r="BM129" s="219" t="s">
        <v>725</v>
      </c>
    </row>
    <row r="130" spans="1:65" s="2" customFormat="1" ht="39">
      <c r="A130" s="34"/>
      <c r="B130" s="35"/>
      <c r="C130" s="36"/>
      <c r="D130" s="221" t="s">
        <v>137</v>
      </c>
      <c r="E130" s="36"/>
      <c r="F130" s="222" t="s">
        <v>726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137</v>
      </c>
      <c r="AU130" s="17" t="s">
        <v>82</v>
      </c>
    </row>
    <row r="131" spans="1:65" s="12" customFormat="1" ht="25.9" customHeight="1">
      <c r="B131" s="192"/>
      <c r="C131" s="193"/>
      <c r="D131" s="194" t="s">
        <v>71</v>
      </c>
      <c r="E131" s="195" t="s">
        <v>486</v>
      </c>
      <c r="F131" s="195" t="s">
        <v>487</v>
      </c>
      <c r="G131" s="193"/>
      <c r="H131" s="193"/>
      <c r="I131" s="196"/>
      <c r="J131" s="197">
        <f>BK131</f>
        <v>0</v>
      </c>
      <c r="K131" s="193"/>
      <c r="L131" s="198"/>
      <c r="M131" s="199"/>
      <c r="N131" s="200"/>
      <c r="O131" s="200"/>
      <c r="P131" s="201">
        <f>P132</f>
        <v>0</v>
      </c>
      <c r="Q131" s="200"/>
      <c r="R131" s="201">
        <f>R132</f>
        <v>0</v>
      </c>
      <c r="S131" s="200"/>
      <c r="T131" s="202">
        <f>T132</f>
        <v>0</v>
      </c>
      <c r="AR131" s="203" t="s">
        <v>82</v>
      </c>
      <c r="AT131" s="204" t="s">
        <v>71</v>
      </c>
      <c r="AU131" s="204" t="s">
        <v>72</v>
      </c>
      <c r="AY131" s="203" t="s">
        <v>128</v>
      </c>
      <c r="BK131" s="205">
        <f>BK132</f>
        <v>0</v>
      </c>
    </row>
    <row r="132" spans="1:65" s="12" customFormat="1" ht="22.9" customHeight="1">
      <c r="B132" s="192"/>
      <c r="C132" s="193"/>
      <c r="D132" s="194" t="s">
        <v>71</v>
      </c>
      <c r="E132" s="206" t="s">
        <v>727</v>
      </c>
      <c r="F132" s="206" t="s">
        <v>728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SUM(P133:P136)</f>
        <v>0</v>
      </c>
      <c r="Q132" s="200"/>
      <c r="R132" s="201">
        <f>SUM(R133:R136)</f>
        <v>0</v>
      </c>
      <c r="S132" s="200"/>
      <c r="T132" s="202">
        <f>SUM(T133:T136)</f>
        <v>0</v>
      </c>
      <c r="AR132" s="203" t="s">
        <v>82</v>
      </c>
      <c r="AT132" s="204" t="s">
        <v>71</v>
      </c>
      <c r="AU132" s="204" t="s">
        <v>80</v>
      </c>
      <c r="AY132" s="203" t="s">
        <v>128</v>
      </c>
      <c r="BK132" s="205">
        <f>SUM(BK133:BK136)</f>
        <v>0</v>
      </c>
    </row>
    <row r="133" spans="1:65" s="2" customFormat="1" ht="21.75" customHeight="1">
      <c r="A133" s="34"/>
      <c r="B133" s="35"/>
      <c r="C133" s="208" t="s">
        <v>80</v>
      </c>
      <c r="D133" s="208" t="s">
        <v>130</v>
      </c>
      <c r="E133" s="209" t="s">
        <v>729</v>
      </c>
      <c r="F133" s="210" t="s">
        <v>730</v>
      </c>
      <c r="G133" s="211" t="s">
        <v>731</v>
      </c>
      <c r="H133" s="212">
        <v>1</v>
      </c>
      <c r="I133" s="213"/>
      <c r="J133" s="214">
        <f>ROUND(I133*H133,2)</f>
        <v>0</v>
      </c>
      <c r="K133" s="210" t="s">
        <v>1</v>
      </c>
      <c r="L133" s="39"/>
      <c r="M133" s="215" t="s">
        <v>1</v>
      </c>
      <c r="N133" s="216" t="s">
        <v>37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207</v>
      </c>
      <c r="AT133" s="219" t="s">
        <v>130</v>
      </c>
      <c r="AU133" s="219" t="s">
        <v>82</v>
      </c>
      <c r="AY133" s="17" t="s">
        <v>128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80</v>
      </c>
      <c r="BK133" s="220">
        <f>ROUND(I133*H133,2)</f>
        <v>0</v>
      </c>
      <c r="BL133" s="17" t="s">
        <v>207</v>
      </c>
      <c r="BM133" s="219" t="s">
        <v>732</v>
      </c>
    </row>
    <row r="134" spans="1:65" s="2" customFormat="1" ht="58.5">
      <c r="A134" s="34"/>
      <c r="B134" s="35"/>
      <c r="C134" s="36"/>
      <c r="D134" s="221" t="s">
        <v>137</v>
      </c>
      <c r="E134" s="36"/>
      <c r="F134" s="222" t="s">
        <v>733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137</v>
      </c>
      <c r="AU134" s="17" t="s">
        <v>82</v>
      </c>
    </row>
    <row r="135" spans="1:65" s="2" customFormat="1" ht="16.5" customHeight="1">
      <c r="A135" s="34"/>
      <c r="B135" s="35"/>
      <c r="C135" s="208" t="s">
        <v>173</v>
      </c>
      <c r="D135" s="208" t="s">
        <v>130</v>
      </c>
      <c r="E135" s="209" t="s">
        <v>734</v>
      </c>
      <c r="F135" s="210" t="s">
        <v>735</v>
      </c>
      <c r="G135" s="211" t="s">
        <v>731</v>
      </c>
      <c r="H135" s="212">
        <v>1</v>
      </c>
      <c r="I135" s="213"/>
      <c r="J135" s="214">
        <f>ROUND(I135*H135,2)</f>
        <v>0</v>
      </c>
      <c r="K135" s="210" t="s">
        <v>1</v>
      </c>
      <c r="L135" s="39"/>
      <c r="M135" s="215" t="s">
        <v>1</v>
      </c>
      <c r="N135" s="216" t="s">
        <v>37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207</v>
      </c>
      <c r="AT135" s="219" t="s">
        <v>130</v>
      </c>
      <c r="AU135" s="219" t="s">
        <v>82</v>
      </c>
      <c r="AY135" s="17" t="s">
        <v>128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80</v>
      </c>
      <c r="BK135" s="220">
        <f>ROUND(I135*H135,2)</f>
        <v>0</v>
      </c>
      <c r="BL135" s="17" t="s">
        <v>207</v>
      </c>
      <c r="BM135" s="219" t="s">
        <v>736</v>
      </c>
    </row>
    <row r="136" spans="1:65" s="2" customFormat="1" ht="11.25">
      <c r="A136" s="34"/>
      <c r="B136" s="35"/>
      <c r="C136" s="36"/>
      <c r="D136" s="221" t="s">
        <v>137</v>
      </c>
      <c r="E136" s="36"/>
      <c r="F136" s="222" t="s">
        <v>737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137</v>
      </c>
      <c r="AU136" s="17" t="s">
        <v>82</v>
      </c>
    </row>
    <row r="137" spans="1:65" s="12" customFormat="1" ht="25.9" customHeight="1">
      <c r="B137" s="192"/>
      <c r="C137" s="193"/>
      <c r="D137" s="194" t="s">
        <v>71</v>
      </c>
      <c r="E137" s="195" t="s">
        <v>245</v>
      </c>
      <c r="F137" s="195" t="s">
        <v>738</v>
      </c>
      <c r="G137" s="193"/>
      <c r="H137" s="193"/>
      <c r="I137" s="196"/>
      <c r="J137" s="197">
        <f>BK137</f>
        <v>0</v>
      </c>
      <c r="K137" s="193"/>
      <c r="L137" s="198"/>
      <c r="M137" s="199"/>
      <c r="N137" s="200"/>
      <c r="O137" s="200"/>
      <c r="P137" s="201">
        <f>P138</f>
        <v>0</v>
      </c>
      <c r="Q137" s="200"/>
      <c r="R137" s="201">
        <f>R138</f>
        <v>6.1412500000000003</v>
      </c>
      <c r="S137" s="200"/>
      <c r="T137" s="202">
        <f>T138</f>
        <v>0</v>
      </c>
      <c r="AR137" s="203" t="s">
        <v>143</v>
      </c>
      <c r="AT137" s="204" t="s">
        <v>71</v>
      </c>
      <c r="AU137" s="204" t="s">
        <v>72</v>
      </c>
      <c r="AY137" s="203" t="s">
        <v>128</v>
      </c>
      <c r="BK137" s="205">
        <f>BK138</f>
        <v>0</v>
      </c>
    </row>
    <row r="138" spans="1:65" s="12" customFormat="1" ht="22.9" customHeight="1">
      <c r="B138" s="192"/>
      <c r="C138" s="193"/>
      <c r="D138" s="194" t="s">
        <v>71</v>
      </c>
      <c r="E138" s="206" t="s">
        <v>739</v>
      </c>
      <c r="F138" s="206" t="s">
        <v>740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SUM(P139:P153)</f>
        <v>0</v>
      </c>
      <c r="Q138" s="200"/>
      <c r="R138" s="201">
        <f>SUM(R139:R153)</f>
        <v>6.1412500000000003</v>
      </c>
      <c r="S138" s="200"/>
      <c r="T138" s="202">
        <f>SUM(T139:T153)</f>
        <v>0</v>
      </c>
      <c r="AR138" s="203" t="s">
        <v>143</v>
      </c>
      <c r="AT138" s="204" t="s">
        <v>71</v>
      </c>
      <c r="AU138" s="204" t="s">
        <v>80</v>
      </c>
      <c r="AY138" s="203" t="s">
        <v>128</v>
      </c>
      <c r="BK138" s="205">
        <f>SUM(BK139:BK153)</f>
        <v>0</v>
      </c>
    </row>
    <row r="139" spans="1:65" s="2" customFormat="1" ht="21.75" customHeight="1">
      <c r="A139" s="34"/>
      <c r="B139" s="35"/>
      <c r="C139" s="208" t="s">
        <v>82</v>
      </c>
      <c r="D139" s="208" t="s">
        <v>130</v>
      </c>
      <c r="E139" s="209" t="s">
        <v>741</v>
      </c>
      <c r="F139" s="210" t="s">
        <v>742</v>
      </c>
      <c r="G139" s="211" t="s">
        <v>315</v>
      </c>
      <c r="H139" s="212">
        <v>25</v>
      </c>
      <c r="I139" s="213"/>
      <c r="J139" s="214">
        <f>ROUND(I139*H139,2)</f>
        <v>0</v>
      </c>
      <c r="K139" s="210" t="s">
        <v>134</v>
      </c>
      <c r="L139" s="39"/>
      <c r="M139" s="215" t="s">
        <v>1</v>
      </c>
      <c r="N139" s="216" t="s">
        <v>37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495</v>
      </c>
      <c r="AT139" s="219" t="s">
        <v>130</v>
      </c>
      <c r="AU139" s="219" t="s">
        <v>82</v>
      </c>
      <c r="AY139" s="17" t="s">
        <v>128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495</v>
      </c>
      <c r="BM139" s="219" t="s">
        <v>743</v>
      </c>
    </row>
    <row r="140" spans="1:65" s="2" customFormat="1" ht="39">
      <c r="A140" s="34"/>
      <c r="B140" s="35"/>
      <c r="C140" s="36"/>
      <c r="D140" s="221" t="s">
        <v>137</v>
      </c>
      <c r="E140" s="36"/>
      <c r="F140" s="222" t="s">
        <v>744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137</v>
      </c>
      <c r="AU140" s="17" t="s">
        <v>82</v>
      </c>
    </row>
    <row r="141" spans="1:65" s="2" customFormat="1" ht="21.75" customHeight="1">
      <c r="A141" s="34"/>
      <c r="B141" s="35"/>
      <c r="C141" s="208" t="s">
        <v>143</v>
      </c>
      <c r="D141" s="208" t="s">
        <v>130</v>
      </c>
      <c r="E141" s="209" t="s">
        <v>745</v>
      </c>
      <c r="F141" s="210" t="s">
        <v>746</v>
      </c>
      <c r="G141" s="211" t="s">
        <v>315</v>
      </c>
      <c r="H141" s="212">
        <v>25</v>
      </c>
      <c r="I141" s="213"/>
      <c r="J141" s="214">
        <f>ROUND(I141*H141,2)</f>
        <v>0</v>
      </c>
      <c r="K141" s="210" t="s">
        <v>134</v>
      </c>
      <c r="L141" s="39"/>
      <c r="M141" s="215" t="s">
        <v>1</v>
      </c>
      <c r="N141" s="216" t="s">
        <v>37</v>
      </c>
      <c r="O141" s="71"/>
      <c r="P141" s="217">
        <f>O141*H141</f>
        <v>0</v>
      </c>
      <c r="Q141" s="217">
        <v>0.15614</v>
      </c>
      <c r="R141" s="217">
        <f>Q141*H141</f>
        <v>3.9035000000000002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495</v>
      </c>
      <c r="AT141" s="219" t="s">
        <v>130</v>
      </c>
      <c r="AU141" s="219" t="s">
        <v>82</v>
      </c>
      <c r="AY141" s="17" t="s">
        <v>128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80</v>
      </c>
      <c r="BK141" s="220">
        <f>ROUND(I141*H141,2)</f>
        <v>0</v>
      </c>
      <c r="BL141" s="17" t="s">
        <v>495</v>
      </c>
      <c r="BM141" s="219" t="s">
        <v>747</v>
      </c>
    </row>
    <row r="142" spans="1:65" s="2" customFormat="1" ht="29.25">
      <c r="A142" s="34"/>
      <c r="B142" s="35"/>
      <c r="C142" s="36"/>
      <c r="D142" s="221" t="s">
        <v>137</v>
      </c>
      <c r="E142" s="36"/>
      <c r="F142" s="222" t="s">
        <v>748</v>
      </c>
      <c r="G142" s="36"/>
      <c r="H142" s="36"/>
      <c r="I142" s="122"/>
      <c r="J142" s="36"/>
      <c r="K142" s="36"/>
      <c r="L142" s="39"/>
      <c r="M142" s="223"/>
      <c r="N142" s="22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137</v>
      </c>
      <c r="AU142" s="17" t="s">
        <v>82</v>
      </c>
    </row>
    <row r="143" spans="1:65" s="2" customFormat="1" ht="21.75" customHeight="1">
      <c r="A143" s="34"/>
      <c r="B143" s="35"/>
      <c r="C143" s="208" t="s">
        <v>135</v>
      </c>
      <c r="D143" s="208" t="s">
        <v>130</v>
      </c>
      <c r="E143" s="209" t="s">
        <v>749</v>
      </c>
      <c r="F143" s="210" t="s">
        <v>750</v>
      </c>
      <c r="G143" s="211" t="s">
        <v>315</v>
      </c>
      <c r="H143" s="212">
        <v>25</v>
      </c>
      <c r="I143" s="213"/>
      <c r="J143" s="214">
        <f>ROUND(I143*H143,2)</f>
        <v>0</v>
      </c>
      <c r="K143" s="210" t="s">
        <v>134</v>
      </c>
      <c r="L143" s="39"/>
      <c r="M143" s="215" t="s">
        <v>1</v>
      </c>
      <c r="N143" s="216" t="s">
        <v>37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495</v>
      </c>
      <c r="AT143" s="219" t="s">
        <v>130</v>
      </c>
      <c r="AU143" s="219" t="s">
        <v>82</v>
      </c>
      <c r="AY143" s="17" t="s">
        <v>128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80</v>
      </c>
      <c r="BK143" s="220">
        <f>ROUND(I143*H143,2)</f>
        <v>0</v>
      </c>
      <c r="BL143" s="17" t="s">
        <v>495</v>
      </c>
      <c r="BM143" s="219" t="s">
        <v>751</v>
      </c>
    </row>
    <row r="144" spans="1:65" s="2" customFormat="1" ht="29.25">
      <c r="A144" s="34"/>
      <c r="B144" s="35"/>
      <c r="C144" s="36"/>
      <c r="D144" s="221" t="s">
        <v>137</v>
      </c>
      <c r="E144" s="36"/>
      <c r="F144" s="222" t="s">
        <v>752</v>
      </c>
      <c r="G144" s="36"/>
      <c r="H144" s="36"/>
      <c r="I144" s="122"/>
      <c r="J144" s="36"/>
      <c r="K144" s="36"/>
      <c r="L144" s="39"/>
      <c r="M144" s="223"/>
      <c r="N144" s="224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137</v>
      </c>
      <c r="AU144" s="17" t="s">
        <v>82</v>
      </c>
    </row>
    <row r="145" spans="1:65" s="2" customFormat="1" ht="21.75" customHeight="1">
      <c r="A145" s="34"/>
      <c r="B145" s="35"/>
      <c r="C145" s="208" t="s">
        <v>153</v>
      </c>
      <c r="D145" s="208" t="s">
        <v>130</v>
      </c>
      <c r="E145" s="209" t="s">
        <v>753</v>
      </c>
      <c r="F145" s="210" t="s">
        <v>754</v>
      </c>
      <c r="G145" s="211" t="s">
        <v>133</v>
      </c>
      <c r="H145" s="212">
        <v>2.5</v>
      </c>
      <c r="I145" s="213"/>
      <c r="J145" s="214">
        <f>ROUND(I145*H145,2)</f>
        <v>0</v>
      </c>
      <c r="K145" s="210" t="s">
        <v>134</v>
      </c>
      <c r="L145" s="39"/>
      <c r="M145" s="215" t="s">
        <v>1</v>
      </c>
      <c r="N145" s="216" t="s">
        <v>37</v>
      </c>
      <c r="O145" s="71"/>
      <c r="P145" s="217">
        <f>O145*H145</f>
        <v>0</v>
      </c>
      <c r="Q145" s="217">
        <v>0.57299999999999995</v>
      </c>
      <c r="R145" s="217">
        <f>Q145*H145</f>
        <v>1.4324999999999999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495</v>
      </c>
      <c r="AT145" s="219" t="s">
        <v>130</v>
      </c>
      <c r="AU145" s="219" t="s">
        <v>82</v>
      </c>
      <c r="AY145" s="17" t="s">
        <v>128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80</v>
      </c>
      <c r="BK145" s="220">
        <f>ROUND(I145*H145,2)</f>
        <v>0</v>
      </c>
      <c r="BL145" s="17" t="s">
        <v>495</v>
      </c>
      <c r="BM145" s="219" t="s">
        <v>755</v>
      </c>
    </row>
    <row r="146" spans="1:65" s="2" customFormat="1" ht="29.25">
      <c r="A146" s="34"/>
      <c r="B146" s="35"/>
      <c r="C146" s="36"/>
      <c r="D146" s="221" t="s">
        <v>137</v>
      </c>
      <c r="E146" s="36"/>
      <c r="F146" s="222" t="s">
        <v>756</v>
      </c>
      <c r="G146" s="36"/>
      <c r="H146" s="36"/>
      <c r="I146" s="122"/>
      <c r="J146" s="36"/>
      <c r="K146" s="36"/>
      <c r="L146" s="39"/>
      <c r="M146" s="223"/>
      <c r="N146" s="22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137</v>
      </c>
      <c r="AU146" s="17" t="s">
        <v>82</v>
      </c>
    </row>
    <row r="147" spans="1:65" s="15" customFormat="1" ht="11.25">
      <c r="B147" s="261"/>
      <c r="C147" s="262"/>
      <c r="D147" s="221" t="s">
        <v>227</v>
      </c>
      <c r="E147" s="263" t="s">
        <v>1</v>
      </c>
      <c r="F147" s="264" t="s">
        <v>757</v>
      </c>
      <c r="G147" s="262"/>
      <c r="H147" s="263" t="s">
        <v>1</v>
      </c>
      <c r="I147" s="265"/>
      <c r="J147" s="262"/>
      <c r="K147" s="262"/>
      <c r="L147" s="266"/>
      <c r="M147" s="267"/>
      <c r="N147" s="268"/>
      <c r="O147" s="268"/>
      <c r="P147" s="268"/>
      <c r="Q147" s="268"/>
      <c r="R147" s="268"/>
      <c r="S147" s="268"/>
      <c r="T147" s="269"/>
      <c r="AT147" s="270" t="s">
        <v>227</v>
      </c>
      <c r="AU147" s="270" t="s">
        <v>82</v>
      </c>
      <c r="AV147" s="15" t="s">
        <v>80</v>
      </c>
      <c r="AW147" s="15" t="s">
        <v>29</v>
      </c>
      <c r="AX147" s="15" t="s">
        <v>72</v>
      </c>
      <c r="AY147" s="270" t="s">
        <v>128</v>
      </c>
    </row>
    <row r="148" spans="1:65" s="13" customFormat="1" ht="11.25">
      <c r="B148" s="225"/>
      <c r="C148" s="226"/>
      <c r="D148" s="221" t="s">
        <v>227</v>
      </c>
      <c r="E148" s="245" t="s">
        <v>1</v>
      </c>
      <c r="F148" s="227" t="s">
        <v>758</v>
      </c>
      <c r="G148" s="226"/>
      <c r="H148" s="228">
        <v>2.5</v>
      </c>
      <c r="I148" s="229"/>
      <c r="J148" s="226"/>
      <c r="K148" s="226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227</v>
      </c>
      <c r="AU148" s="234" t="s">
        <v>82</v>
      </c>
      <c r="AV148" s="13" t="s">
        <v>82</v>
      </c>
      <c r="AW148" s="13" t="s">
        <v>29</v>
      </c>
      <c r="AX148" s="13" t="s">
        <v>72</v>
      </c>
      <c r="AY148" s="234" t="s">
        <v>128</v>
      </c>
    </row>
    <row r="149" spans="1:65" s="14" customFormat="1" ht="11.25">
      <c r="B149" s="246"/>
      <c r="C149" s="247"/>
      <c r="D149" s="221" t="s">
        <v>227</v>
      </c>
      <c r="E149" s="248" t="s">
        <v>1</v>
      </c>
      <c r="F149" s="249" t="s">
        <v>454</v>
      </c>
      <c r="G149" s="247"/>
      <c r="H149" s="250">
        <v>2.5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227</v>
      </c>
      <c r="AU149" s="256" t="s">
        <v>82</v>
      </c>
      <c r="AV149" s="14" t="s">
        <v>135</v>
      </c>
      <c r="AW149" s="14" t="s">
        <v>29</v>
      </c>
      <c r="AX149" s="14" t="s">
        <v>80</v>
      </c>
      <c r="AY149" s="256" t="s">
        <v>128</v>
      </c>
    </row>
    <row r="150" spans="1:65" s="2" customFormat="1" ht="21.75" customHeight="1">
      <c r="A150" s="34"/>
      <c r="B150" s="35"/>
      <c r="C150" s="208" t="s">
        <v>158</v>
      </c>
      <c r="D150" s="208" t="s">
        <v>130</v>
      </c>
      <c r="E150" s="209" t="s">
        <v>759</v>
      </c>
      <c r="F150" s="210" t="s">
        <v>760</v>
      </c>
      <c r="G150" s="211" t="s">
        <v>133</v>
      </c>
      <c r="H150" s="212">
        <v>2.5</v>
      </c>
      <c r="I150" s="213"/>
      <c r="J150" s="214">
        <f>ROUND(I150*H150,2)</f>
        <v>0</v>
      </c>
      <c r="K150" s="210" t="s">
        <v>134</v>
      </c>
      <c r="L150" s="39"/>
      <c r="M150" s="215" t="s">
        <v>1</v>
      </c>
      <c r="N150" s="216" t="s">
        <v>37</v>
      </c>
      <c r="O150" s="71"/>
      <c r="P150" s="217">
        <f>O150*H150</f>
        <v>0</v>
      </c>
      <c r="Q150" s="217">
        <v>0.25319999999999998</v>
      </c>
      <c r="R150" s="217">
        <f>Q150*H150</f>
        <v>0.63300000000000001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495</v>
      </c>
      <c r="AT150" s="219" t="s">
        <v>130</v>
      </c>
      <c r="AU150" s="219" t="s">
        <v>82</v>
      </c>
      <c r="AY150" s="17" t="s">
        <v>128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80</v>
      </c>
      <c r="BK150" s="220">
        <f>ROUND(I150*H150,2)</f>
        <v>0</v>
      </c>
      <c r="BL150" s="17" t="s">
        <v>495</v>
      </c>
      <c r="BM150" s="219" t="s">
        <v>761</v>
      </c>
    </row>
    <row r="151" spans="1:65" s="2" customFormat="1" ht="29.25">
      <c r="A151" s="34"/>
      <c r="B151" s="35"/>
      <c r="C151" s="36"/>
      <c r="D151" s="221" t="s">
        <v>137</v>
      </c>
      <c r="E151" s="36"/>
      <c r="F151" s="222" t="s">
        <v>762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137</v>
      </c>
      <c r="AU151" s="17" t="s">
        <v>82</v>
      </c>
    </row>
    <row r="152" spans="1:65" s="2" customFormat="1" ht="21.75" customHeight="1">
      <c r="A152" s="34"/>
      <c r="B152" s="35"/>
      <c r="C152" s="208" t="s">
        <v>168</v>
      </c>
      <c r="D152" s="208" t="s">
        <v>130</v>
      </c>
      <c r="E152" s="209" t="s">
        <v>763</v>
      </c>
      <c r="F152" s="210" t="s">
        <v>764</v>
      </c>
      <c r="G152" s="211" t="s">
        <v>133</v>
      </c>
      <c r="H152" s="212">
        <v>2.5</v>
      </c>
      <c r="I152" s="213"/>
      <c r="J152" s="214">
        <f>ROUND(I152*H152,2)</f>
        <v>0</v>
      </c>
      <c r="K152" s="210" t="s">
        <v>134</v>
      </c>
      <c r="L152" s="39"/>
      <c r="M152" s="215" t="s">
        <v>1</v>
      </c>
      <c r="N152" s="216" t="s">
        <v>37</v>
      </c>
      <c r="O152" s="71"/>
      <c r="P152" s="217">
        <f>O152*H152</f>
        <v>0</v>
      </c>
      <c r="Q152" s="217">
        <v>6.8900000000000003E-2</v>
      </c>
      <c r="R152" s="217">
        <f>Q152*H152</f>
        <v>0.17225000000000001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495</v>
      </c>
      <c r="AT152" s="219" t="s">
        <v>130</v>
      </c>
      <c r="AU152" s="219" t="s">
        <v>82</v>
      </c>
      <c r="AY152" s="17" t="s">
        <v>128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80</v>
      </c>
      <c r="BK152" s="220">
        <f>ROUND(I152*H152,2)</f>
        <v>0</v>
      </c>
      <c r="BL152" s="17" t="s">
        <v>495</v>
      </c>
      <c r="BM152" s="219" t="s">
        <v>765</v>
      </c>
    </row>
    <row r="153" spans="1:65" s="2" customFormat="1" ht="19.5">
      <c r="A153" s="34"/>
      <c r="B153" s="35"/>
      <c r="C153" s="36"/>
      <c r="D153" s="221" t="s">
        <v>137</v>
      </c>
      <c r="E153" s="36"/>
      <c r="F153" s="222" t="s">
        <v>766</v>
      </c>
      <c r="G153" s="36"/>
      <c r="H153" s="36"/>
      <c r="I153" s="122"/>
      <c r="J153" s="36"/>
      <c r="K153" s="36"/>
      <c r="L153" s="39"/>
      <c r="M153" s="257"/>
      <c r="N153" s="258"/>
      <c r="O153" s="259"/>
      <c r="P153" s="259"/>
      <c r="Q153" s="259"/>
      <c r="R153" s="259"/>
      <c r="S153" s="259"/>
      <c r="T153" s="260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137</v>
      </c>
      <c r="AU153" s="17" t="s">
        <v>82</v>
      </c>
    </row>
    <row r="154" spans="1:65" s="2" customFormat="1" ht="6.95" customHeight="1">
      <c r="A154" s="34"/>
      <c r="B154" s="54"/>
      <c r="C154" s="55"/>
      <c r="D154" s="55"/>
      <c r="E154" s="55"/>
      <c r="F154" s="55"/>
      <c r="G154" s="55"/>
      <c r="H154" s="55"/>
      <c r="I154" s="158"/>
      <c r="J154" s="55"/>
      <c r="K154" s="55"/>
      <c r="L154" s="39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sheetProtection algorithmName="SHA-512" hashValue="ilCMQPkmJBZfvkpVpEU4BKGCLhL1bjzmAVeAU9Wb6vGrFnH6bdSOCwN9J8xPbKi4DcQGMh6R8UM57ywKHdWWLw==" saltValue="Ziix8hy6HPDE4IF9yXqY28g6mhwM6fXRz3vPcNcXfj9P6gZpeW+0uDkaSpkub1idrn6+5HKh4WbfLjgo5F5Iaw==" spinCount="100000" sheet="1" objects="1" scenarios="1" formatColumns="0" formatRows="0" autoFilter="0"/>
  <autoFilter ref="C125:K15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94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16" t="str">
        <f>'Rekapitulace stavby'!K6</f>
        <v>Červenka TNS-oprava dešťové kanalizace a oplocení</v>
      </c>
      <c r="F7" s="317"/>
      <c r="G7" s="317"/>
      <c r="H7" s="317"/>
      <c r="I7" s="115"/>
      <c r="L7" s="20"/>
    </row>
    <row r="8" spans="1:46" s="2" customFormat="1" ht="12" customHeight="1">
      <c r="A8" s="34"/>
      <c r="B8" s="39"/>
      <c r="C8" s="34"/>
      <c r="D8" s="121" t="s">
        <v>95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767</v>
      </c>
      <c r="F9" s="319"/>
      <c r="G9" s="319"/>
      <c r="H9" s="31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</v>
      </c>
      <c r="G11" s="34"/>
      <c r="H11" s="34"/>
      <c r="I11" s="123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20</v>
      </c>
      <c r="E12" s="34"/>
      <c r="F12" s="110" t="s">
        <v>21</v>
      </c>
      <c r="G12" s="34"/>
      <c r="H12" s="34"/>
      <c r="I12" s="123" t="s">
        <v>22</v>
      </c>
      <c r="J12" s="12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23</v>
      </c>
      <c r="E14" s="34"/>
      <c r="F14" s="34"/>
      <c r="G14" s="34"/>
      <c r="H14" s="34"/>
      <c r="I14" s="123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23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26</v>
      </c>
      <c r="E17" s="34"/>
      <c r="F17" s="34"/>
      <c r="G17" s="34"/>
      <c r="H17" s="34"/>
      <c r="I17" s="12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23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28</v>
      </c>
      <c r="E20" s="34"/>
      <c r="F20" s="34"/>
      <c r="G20" s="34"/>
      <c r="H20" s="34"/>
      <c r="I20" s="123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3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30</v>
      </c>
      <c r="E23" s="34"/>
      <c r="F23" s="34"/>
      <c r="G23" s="34"/>
      <c r="H23" s="34"/>
      <c r="I23" s="123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31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2" t="s">
        <v>1</v>
      </c>
      <c r="F27" s="322"/>
      <c r="G27" s="322"/>
      <c r="H27" s="322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32</v>
      </c>
      <c r="E30" s="34"/>
      <c r="F30" s="34"/>
      <c r="G30" s="34"/>
      <c r="H30" s="34"/>
      <c r="I30" s="122"/>
      <c r="J30" s="13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34</v>
      </c>
      <c r="G32" s="34"/>
      <c r="H32" s="34"/>
      <c r="I32" s="134" t="s">
        <v>33</v>
      </c>
      <c r="J32" s="133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36</v>
      </c>
      <c r="E33" s="121" t="s">
        <v>37</v>
      </c>
      <c r="F33" s="136">
        <f>ROUND((SUM(BE121:BE136)),  2)</f>
        <v>0</v>
      </c>
      <c r="G33" s="34"/>
      <c r="H33" s="34"/>
      <c r="I33" s="137">
        <v>0.21</v>
      </c>
      <c r="J33" s="136">
        <f>ROUND(((SUM(BE121:BE136))*I33),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38</v>
      </c>
      <c r="F34" s="136">
        <f>ROUND((SUM(BF121:BF136)),  2)</f>
        <v>0</v>
      </c>
      <c r="G34" s="34"/>
      <c r="H34" s="34"/>
      <c r="I34" s="137">
        <v>0.15</v>
      </c>
      <c r="J34" s="136">
        <f>ROUND(((SUM(BF121:BF136))*I34),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39</v>
      </c>
      <c r="F35" s="136">
        <f>ROUND((SUM(BG121:BG136)),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40</v>
      </c>
      <c r="F36" s="136">
        <f>ROUND((SUM(BH121:BH136)),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41</v>
      </c>
      <c r="F37" s="136">
        <f>ROUND((SUM(BI121:BI136)),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42</v>
      </c>
      <c r="E39" s="140"/>
      <c r="F39" s="140"/>
      <c r="G39" s="141" t="s">
        <v>43</v>
      </c>
      <c r="H39" s="142" t="s">
        <v>44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45</v>
      </c>
      <c r="E50" s="147"/>
      <c r="F50" s="147"/>
      <c r="G50" s="146" t="s">
        <v>46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47</v>
      </c>
      <c r="E61" s="150"/>
      <c r="F61" s="151" t="s">
        <v>48</v>
      </c>
      <c r="G61" s="149" t="s">
        <v>47</v>
      </c>
      <c r="H61" s="150"/>
      <c r="I61" s="152"/>
      <c r="J61" s="153" t="s">
        <v>48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49</v>
      </c>
      <c r="E65" s="154"/>
      <c r="F65" s="154"/>
      <c r="G65" s="146" t="s">
        <v>50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47</v>
      </c>
      <c r="E76" s="150"/>
      <c r="F76" s="151" t="s">
        <v>48</v>
      </c>
      <c r="G76" s="149" t="s">
        <v>47</v>
      </c>
      <c r="H76" s="150"/>
      <c r="I76" s="152"/>
      <c r="J76" s="153" t="s">
        <v>48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97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Červenka TNS-oprava dešťové kanalizace a oplocení</v>
      </c>
      <c r="F85" s="324"/>
      <c r="G85" s="324"/>
      <c r="H85" s="324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95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1" t="str">
        <f>E9</f>
        <v>SO 03 - VRN</v>
      </c>
      <c r="F87" s="325"/>
      <c r="G87" s="325"/>
      <c r="H87" s="325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23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23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23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98</v>
      </c>
      <c r="D94" s="163"/>
      <c r="E94" s="163"/>
      <c r="F94" s="163"/>
      <c r="G94" s="163"/>
      <c r="H94" s="163"/>
      <c r="I94" s="164"/>
      <c r="J94" s="165" t="s">
        <v>99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100</v>
      </c>
      <c r="D96" s="36"/>
      <c r="E96" s="36"/>
      <c r="F96" s="36"/>
      <c r="G96" s="36"/>
      <c r="H96" s="36"/>
      <c r="I96" s="122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31" s="9" customFormat="1" ht="24.95" customHeight="1">
      <c r="B97" s="167"/>
      <c r="C97" s="168"/>
      <c r="D97" s="169" t="s">
        <v>768</v>
      </c>
      <c r="E97" s="170"/>
      <c r="F97" s="170"/>
      <c r="G97" s="170"/>
      <c r="H97" s="170"/>
      <c r="I97" s="171"/>
      <c r="J97" s="172">
        <f>J122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769</v>
      </c>
      <c r="E98" s="176"/>
      <c r="F98" s="176"/>
      <c r="G98" s="176"/>
      <c r="H98" s="176"/>
      <c r="I98" s="177"/>
      <c r="J98" s="178">
        <f>J123</f>
        <v>0</v>
      </c>
      <c r="K98" s="104"/>
      <c r="L98" s="179"/>
    </row>
    <row r="99" spans="1:31" s="10" customFormat="1" ht="19.899999999999999" customHeight="1">
      <c r="B99" s="174"/>
      <c r="C99" s="104"/>
      <c r="D99" s="175" t="s">
        <v>770</v>
      </c>
      <c r="E99" s="176"/>
      <c r="F99" s="176"/>
      <c r="G99" s="176"/>
      <c r="H99" s="176"/>
      <c r="I99" s="177"/>
      <c r="J99" s="178">
        <f>J126</f>
        <v>0</v>
      </c>
      <c r="K99" s="104"/>
      <c r="L99" s="179"/>
    </row>
    <row r="100" spans="1:31" s="10" customFormat="1" ht="19.899999999999999" customHeight="1">
      <c r="B100" s="174"/>
      <c r="C100" s="104"/>
      <c r="D100" s="175" t="s">
        <v>771</v>
      </c>
      <c r="E100" s="176"/>
      <c r="F100" s="176"/>
      <c r="G100" s="176"/>
      <c r="H100" s="176"/>
      <c r="I100" s="177"/>
      <c r="J100" s="178">
        <f>J131</f>
        <v>0</v>
      </c>
      <c r="K100" s="104"/>
      <c r="L100" s="179"/>
    </row>
    <row r="101" spans="1:31" s="10" customFormat="1" ht="19.899999999999999" customHeight="1">
      <c r="B101" s="174"/>
      <c r="C101" s="104"/>
      <c r="D101" s="175" t="s">
        <v>772</v>
      </c>
      <c r="E101" s="176"/>
      <c r="F101" s="176"/>
      <c r="G101" s="176"/>
      <c r="H101" s="176"/>
      <c r="I101" s="177"/>
      <c r="J101" s="178">
        <f>J134</f>
        <v>0</v>
      </c>
      <c r="K101" s="104"/>
      <c r="L101" s="179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113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23" t="str">
        <f>E7</f>
        <v>Červenka TNS-oprava dešťové kanalizace a oplocení</v>
      </c>
      <c r="F111" s="324"/>
      <c r="G111" s="324"/>
      <c r="H111" s="324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95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71" t="str">
        <f>E9</f>
        <v>SO 03 - VRN</v>
      </c>
      <c r="F113" s="325"/>
      <c r="G113" s="325"/>
      <c r="H113" s="325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123" t="s">
        <v>22</v>
      </c>
      <c r="J115" s="66">
        <f>IF(J12="","",J12)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 xml:space="preserve"> </v>
      </c>
      <c r="G117" s="36"/>
      <c r="H117" s="36"/>
      <c r="I117" s="123" t="s">
        <v>28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26</v>
      </c>
      <c r="D118" s="36"/>
      <c r="E118" s="36"/>
      <c r="F118" s="27" t="str">
        <f>IF(E18="","",E18)</f>
        <v>Vyplň údaj</v>
      </c>
      <c r="G118" s="36"/>
      <c r="H118" s="36"/>
      <c r="I118" s="123" t="s">
        <v>30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80"/>
      <c r="B120" s="181"/>
      <c r="C120" s="182" t="s">
        <v>114</v>
      </c>
      <c r="D120" s="183" t="s">
        <v>57</v>
      </c>
      <c r="E120" s="183" t="s">
        <v>53</v>
      </c>
      <c r="F120" s="183" t="s">
        <v>54</v>
      </c>
      <c r="G120" s="183" t="s">
        <v>115</v>
      </c>
      <c r="H120" s="183" t="s">
        <v>116</v>
      </c>
      <c r="I120" s="184" t="s">
        <v>117</v>
      </c>
      <c r="J120" s="183" t="s">
        <v>99</v>
      </c>
      <c r="K120" s="185" t="s">
        <v>118</v>
      </c>
      <c r="L120" s="186"/>
      <c r="M120" s="75" t="s">
        <v>1</v>
      </c>
      <c r="N120" s="76" t="s">
        <v>36</v>
      </c>
      <c r="O120" s="76" t="s">
        <v>119</v>
      </c>
      <c r="P120" s="76" t="s">
        <v>120</v>
      </c>
      <c r="Q120" s="76" t="s">
        <v>121</v>
      </c>
      <c r="R120" s="76" t="s">
        <v>122</v>
      </c>
      <c r="S120" s="76" t="s">
        <v>123</v>
      </c>
      <c r="T120" s="77" t="s">
        <v>124</v>
      </c>
      <c r="U120" s="180"/>
      <c r="V120" s="180"/>
      <c r="W120" s="180"/>
      <c r="X120" s="180"/>
      <c r="Y120" s="180"/>
      <c r="Z120" s="180"/>
      <c r="AA120" s="180"/>
      <c r="AB120" s="180"/>
      <c r="AC120" s="180"/>
      <c r="AD120" s="180"/>
      <c r="AE120" s="180"/>
    </row>
    <row r="121" spans="1:65" s="2" customFormat="1" ht="22.9" customHeight="1">
      <c r="A121" s="34"/>
      <c r="B121" s="35"/>
      <c r="C121" s="82" t="s">
        <v>125</v>
      </c>
      <c r="D121" s="36"/>
      <c r="E121" s="36"/>
      <c r="F121" s="36"/>
      <c r="G121" s="36"/>
      <c r="H121" s="36"/>
      <c r="I121" s="122"/>
      <c r="J121" s="187">
        <f>BK121</f>
        <v>0</v>
      </c>
      <c r="K121" s="36"/>
      <c r="L121" s="39"/>
      <c r="M121" s="78"/>
      <c r="N121" s="188"/>
      <c r="O121" s="79"/>
      <c r="P121" s="189">
        <f>P122</f>
        <v>0</v>
      </c>
      <c r="Q121" s="79"/>
      <c r="R121" s="189">
        <f>R122</f>
        <v>0</v>
      </c>
      <c r="S121" s="79"/>
      <c r="T121" s="19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71</v>
      </c>
      <c r="AU121" s="17" t="s">
        <v>101</v>
      </c>
      <c r="BK121" s="191">
        <f>BK122</f>
        <v>0</v>
      </c>
    </row>
    <row r="122" spans="1:65" s="12" customFormat="1" ht="25.9" customHeight="1">
      <c r="B122" s="192"/>
      <c r="C122" s="193"/>
      <c r="D122" s="194" t="s">
        <v>71</v>
      </c>
      <c r="E122" s="195" t="s">
        <v>92</v>
      </c>
      <c r="F122" s="195" t="s">
        <v>773</v>
      </c>
      <c r="G122" s="193"/>
      <c r="H122" s="193"/>
      <c r="I122" s="196"/>
      <c r="J122" s="197">
        <f>BK122</f>
        <v>0</v>
      </c>
      <c r="K122" s="193"/>
      <c r="L122" s="198"/>
      <c r="M122" s="199"/>
      <c r="N122" s="200"/>
      <c r="O122" s="200"/>
      <c r="P122" s="201">
        <f>P123+P126+P131+P134</f>
        <v>0</v>
      </c>
      <c r="Q122" s="200"/>
      <c r="R122" s="201">
        <f>R123+R126+R131+R134</f>
        <v>0</v>
      </c>
      <c r="S122" s="200"/>
      <c r="T122" s="202">
        <f>T123+T126+T131+T134</f>
        <v>0</v>
      </c>
      <c r="AR122" s="203" t="s">
        <v>153</v>
      </c>
      <c r="AT122" s="204" t="s">
        <v>71</v>
      </c>
      <c r="AU122" s="204" t="s">
        <v>72</v>
      </c>
      <c r="AY122" s="203" t="s">
        <v>128</v>
      </c>
      <c r="BK122" s="205">
        <f>BK123+BK126+BK131+BK134</f>
        <v>0</v>
      </c>
    </row>
    <row r="123" spans="1:65" s="12" customFormat="1" ht="22.9" customHeight="1">
      <c r="B123" s="192"/>
      <c r="C123" s="193"/>
      <c r="D123" s="194" t="s">
        <v>71</v>
      </c>
      <c r="E123" s="206" t="s">
        <v>774</v>
      </c>
      <c r="F123" s="206" t="s">
        <v>775</v>
      </c>
      <c r="G123" s="193"/>
      <c r="H123" s="193"/>
      <c r="I123" s="196"/>
      <c r="J123" s="207">
        <f>BK123</f>
        <v>0</v>
      </c>
      <c r="K123" s="193"/>
      <c r="L123" s="198"/>
      <c r="M123" s="199"/>
      <c r="N123" s="200"/>
      <c r="O123" s="200"/>
      <c r="P123" s="201">
        <f>SUM(P124:P125)</f>
        <v>0</v>
      </c>
      <c r="Q123" s="200"/>
      <c r="R123" s="201">
        <f>SUM(R124:R125)</f>
        <v>0</v>
      </c>
      <c r="S123" s="200"/>
      <c r="T123" s="202">
        <f>SUM(T124:T125)</f>
        <v>0</v>
      </c>
      <c r="AR123" s="203" t="s">
        <v>153</v>
      </c>
      <c r="AT123" s="204" t="s">
        <v>71</v>
      </c>
      <c r="AU123" s="204" t="s">
        <v>80</v>
      </c>
      <c r="AY123" s="203" t="s">
        <v>128</v>
      </c>
      <c r="BK123" s="205">
        <f>SUM(BK124:BK125)</f>
        <v>0</v>
      </c>
    </row>
    <row r="124" spans="1:65" s="2" customFormat="1" ht="16.5" customHeight="1">
      <c r="A124" s="34"/>
      <c r="B124" s="35"/>
      <c r="C124" s="208" t="s">
        <v>135</v>
      </c>
      <c r="D124" s="208" t="s">
        <v>130</v>
      </c>
      <c r="E124" s="209" t="s">
        <v>776</v>
      </c>
      <c r="F124" s="210" t="s">
        <v>777</v>
      </c>
      <c r="G124" s="211" t="s">
        <v>731</v>
      </c>
      <c r="H124" s="212">
        <v>1</v>
      </c>
      <c r="I124" s="213"/>
      <c r="J124" s="214">
        <f>ROUND(I124*H124,2)</f>
        <v>0</v>
      </c>
      <c r="K124" s="210" t="s">
        <v>134</v>
      </c>
      <c r="L124" s="39"/>
      <c r="M124" s="215" t="s">
        <v>1</v>
      </c>
      <c r="N124" s="216" t="s">
        <v>37</v>
      </c>
      <c r="O124" s="71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9" t="s">
        <v>778</v>
      </c>
      <c r="AT124" s="219" t="s">
        <v>130</v>
      </c>
      <c r="AU124" s="219" t="s">
        <v>82</v>
      </c>
      <c r="AY124" s="17" t="s">
        <v>128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7" t="s">
        <v>80</v>
      </c>
      <c r="BK124" s="220">
        <f>ROUND(I124*H124,2)</f>
        <v>0</v>
      </c>
      <c r="BL124" s="17" t="s">
        <v>778</v>
      </c>
      <c r="BM124" s="219" t="s">
        <v>779</v>
      </c>
    </row>
    <row r="125" spans="1:65" s="2" customFormat="1" ht="11.25">
      <c r="A125" s="34"/>
      <c r="B125" s="35"/>
      <c r="C125" s="36"/>
      <c r="D125" s="221" t="s">
        <v>137</v>
      </c>
      <c r="E125" s="36"/>
      <c r="F125" s="222" t="s">
        <v>777</v>
      </c>
      <c r="G125" s="36"/>
      <c r="H125" s="36"/>
      <c r="I125" s="122"/>
      <c r="J125" s="36"/>
      <c r="K125" s="36"/>
      <c r="L125" s="39"/>
      <c r="M125" s="223"/>
      <c r="N125" s="224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137</v>
      </c>
      <c r="AU125" s="17" t="s">
        <v>82</v>
      </c>
    </row>
    <row r="126" spans="1:65" s="12" customFormat="1" ht="22.9" customHeight="1">
      <c r="B126" s="192"/>
      <c r="C126" s="193"/>
      <c r="D126" s="194" t="s">
        <v>71</v>
      </c>
      <c r="E126" s="206" t="s">
        <v>780</v>
      </c>
      <c r="F126" s="206" t="s">
        <v>781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SUM(P127:P130)</f>
        <v>0</v>
      </c>
      <c r="Q126" s="200"/>
      <c r="R126" s="201">
        <f>SUM(R127:R130)</f>
        <v>0</v>
      </c>
      <c r="S126" s="200"/>
      <c r="T126" s="202">
        <f>SUM(T127:T130)</f>
        <v>0</v>
      </c>
      <c r="AR126" s="203" t="s">
        <v>153</v>
      </c>
      <c r="AT126" s="204" t="s">
        <v>71</v>
      </c>
      <c r="AU126" s="204" t="s">
        <v>80</v>
      </c>
      <c r="AY126" s="203" t="s">
        <v>128</v>
      </c>
      <c r="BK126" s="205">
        <f>SUM(BK127:BK130)</f>
        <v>0</v>
      </c>
    </row>
    <row r="127" spans="1:65" s="2" customFormat="1" ht="16.5" customHeight="1">
      <c r="A127" s="34"/>
      <c r="B127" s="35"/>
      <c r="C127" s="208" t="s">
        <v>80</v>
      </c>
      <c r="D127" s="208" t="s">
        <v>130</v>
      </c>
      <c r="E127" s="209" t="s">
        <v>782</v>
      </c>
      <c r="F127" s="210" t="s">
        <v>781</v>
      </c>
      <c r="G127" s="211" t="s">
        <v>731</v>
      </c>
      <c r="H127" s="212">
        <v>1</v>
      </c>
      <c r="I127" s="213"/>
      <c r="J127" s="214">
        <f>ROUND(I127*H127,2)</f>
        <v>0</v>
      </c>
      <c r="K127" s="210" t="s">
        <v>134</v>
      </c>
      <c r="L127" s="39"/>
      <c r="M127" s="215" t="s">
        <v>1</v>
      </c>
      <c r="N127" s="216" t="s">
        <v>37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778</v>
      </c>
      <c r="AT127" s="219" t="s">
        <v>130</v>
      </c>
      <c r="AU127" s="219" t="s">
        <v>82</v>
      </c>
      <c r="AY127" s="17" t="s">
        <v>128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7" t="s">
        <v>80</v>
      </c>
      <c r="BK127" s="220">
        <f>ROUND(I127*H127,2)</f>
        <v>0</v>
      </c>
      <c r="BL127" s="17" t="s">
        <v>778</v>
      </c>
      <c r="BM127" s="219" t="s">
        <v>783</v>
      </c>
    </row>
    <row r="128" spans="1:65" s="2" customFormat="1" ht="29.25">
      <c r="A128" s="34"/>
      <c r="B128" s="35"/>
      <c r="C128" s="36"/>
      <c r="D128" s="221" t="s">
        <v>137</v>
      </c>
      <c r="E128" s="36"/>
      <c r="F128" s="222" t="s">
        <v>784</v>
      </c>
      <c r="G128" s="36"/>
      <c r="H128" s="36"/>
      <c r="I128" s="122"/>
      <c r="J128" s="36"/>
      <c r="K128" s="36"/>
      <c r="L128" s="39"/>
      <c r="M128" s="223"/>
      <c r="N128" s="224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137</v>
      </c>
      <c r="AU128" s="17" t="s">
        <v>82</v>
      </c>
    </row>
    <row r="129" spans="1:65" s="2" customFormat="1" ht="16.5" customHeight="1">
      <c r="A129" s="34"/>
      <c r="B129" s="35"/>
      <c r="C129" s="208" t="s">
        <v>153</v>
      </c>
      <c r="D129" s="208" t="s">
        <v>130</v>
      </c>
      <c r="E129" s="209" t="s">
        <v>785</v>
      </c>
      <c r="F129" s="210" t="s">
        <v>786</v>
      </c>
      <c r="G129" s="211" t="s">
        <v>731</v>
      </c>
      <c r="H129" s="212">
        <v>1</v>
      </c>
      <c r="I129" s="213"/>
      <c r="J129" s="214">
        <f>ROUND(I129*H129,2)</f>
        <v>0</v>
      </c>
      <c r="K129" s="210" t="s">
        <v>134</v>
      </c>
      <c r="L129" s="39"/>
      <c r="M129" s="215" t="s">
        <v>1</v>
      </c>
      <c r="N129" s="216" t="s">
        <v>37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778</v>
      </c>
      <c r="AT129" s="219" t="s">
        <v>130</v>
      </c>
      <c r="AU129" s="219" t="s">
        <v>82</v>
      </c>
      <c r="AY129" s="17" t="s">
        <v>128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80</v>
      </c>
      <c r="BK129" s="220">
        <f>ROUND(I129*H129,2)</f>
        <v>0</v>
      </c>
      <c r="BL129" s="17" t="s">
        <v>778</v>
      </c>
      <c r="BM129" s="219" t="s">
        <v>787</v>
      </c>
    </row>
    <row r="130" spans="1:65" s="2" customFormat="1" ht="11.25">
      <c r="A130" s="34"/>
      <c r="B130" s="35"/>
      <c r="C130" s="36"/>
      <c r="D130" s="221" t="s">
        <v>137</v>
      </c>
      <c r="E130" s="36"/>
      <c r="F130" s="222" t="s">
        <v>786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137</v>
      </c>
      <c r="AU130" s="17" t="s">
        <v>82</v>
      </c>
    </row>
    <row r="131" spans="1:65" s="12" customFormat="1" ht="22.9" customHeight="1">
      <c r="B131" s="192"/>
      <c r="C131" s="193"/>
      <c r="D131" s="194" t="s">
        <v>71</v>
      </c>
      <c r="E131" s="206" t="s">
        <v>788</v>
      </c>
      <c r="F131" s="206" t="s">
        <v>789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SUM(P132:P133)</f>
        <v>0</v>
      </c>
      <c r="Q131" s="200"/>
      <c r="R131" s="201">
        <f>SUM(R132:R133)</f>
        <v>0</v>
      </c>
      <c r="S131" s="200"/>
      <c r="T131" s="202">
        <f>SUM(T132:T133)</f>
        <v>0</v>
      </c>
      <c r="AR131" s="203" t="s">
        <v>153</v>
      </c>
      <c r="AT131" s="204" t="s">
        <v>71</v>
      </c>
      <c r="AU131" s="204" t="s">
        <v>80</v>
      </c>
      <c r="AY131" s="203" t="s">
        <v>128</v>
      </c>
      <c r="BK131" s="205">
        <f>SUM(BK132:BK133)</f>
        <v>0</v>
      </c>
    </row>
    <row r="132" spans="1:65" s="2" customFormat="1" ht="16.5" customHeight="1">
      <c r="A132" s="34"/>
      <c r="B132" s="35"/>
      <c r="C132" s="208" t="s">
        <v>82</v>
      </c>
      <c r="D132" s="208" t="s">
        <v>130</v>
      </c>
      <c r="E132" s="209" t="s">
        <v>790</v>
      </c>
      <c r="F132" s="210" t="s">
        <v>789</v>
      </c>
      <c r="G132" s="211" t="s">
        <v>731</v>
      </c>
      <c r="H132" s="212">
        <v>1</v>
      </c>
      <c r="I132" s="213"/>
      <c r="J132" s="214">
        <f>ROUND(I132*H132,2)</f>
        <v>0</v>
      </c>
      <c r="K132" s="210" t="s">
        <v>134</v>
      </c>
      <c r="L132" s="39"/>
      <c r="M132" s="215" t="s">
        <v>1</v>
      </c>
      <c r="N132" s="216" t="s">
        <v>37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778</v>
      </c>
      <c r="AT132" s="219" t="s">
        <v>130</v>
      </c>
      <c r="AU132" s="219" t="s">
        <v>82</v>
      </c>
      <c r="AY132" s="17" t="s">
        <v>128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80</v>
      </c>
      <c r="BK132" s="220">
        <f>ROUND(I132*H132,2)</f>
        <v>0</v>
      </c>
      <c r="BL132" s="17" t="s">
        <v>778</v>
      </c>
      <c r="BM132" s="219" t="s">
        <v>791</v>
      </c>
    </row>
    <row r="133" spans="1:65" s="2" customFormat="1" ht="19.5">
      <c r="A133" s="34"/>
      <c r="B133" s="35"/>
      <c r="C133" s="36"/>
      <c r="D133" s="221" t="s">
        <v>137</v>
      </c>
      <c r="E133" s="36"/>
      <c r="F133" s="222" t="s">
        <v>792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137</v>
      </c>
      <c r="AU133" s="17" t="s">
        <v>82</v>
      </c>
    </row>
    <row r="134" spans="1:65" s="12" customFormat="1" ht="22.9" customHeight="1">
      <c r="B134" s="192"/>
      <c r="C134" s="193"/>
      <c r="D134" s="194" t="s">
        <v>71</v>
      </c>
      <c r="E134" s="206" t="s">
        <v>793</v>
      </c>
      <c r="F134" s="206" t="s">
        <v>794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SUM(P135:P136)</f>
        <v>0</v>
      </c>
      <c r="Q134" s="200"/>
      <c r="R134" s="201">
        <f>SUM(R135:R136)</f>
        <v>0</v>
      </c>
      <c r="S134" s="200"/>
      <c r="T134" s="202">
        <f>SUM(T135:T136)</f>
        <v>0</v>
      </c>
      <c r="AR134" s="203" t="s">
        <v>153</v>
      </c>
      <c r="AT134" s="204" t="s">
        <v>71</v>
      </c>
      <c r="AU134" s="204" t="s">
        <v>80</v>
      </c>
      <c r="AY134" s="203" t="s">
        <v>128</v>
      </c>
      <c r="BK134" s="205">
        <f>SUM(BK135:BK136)</f>
        <v>0</v>
      </c>
    </row>
    <row r="135" spans="1:65" s="2" customFormat="1" ht="16.5" customHeight="1">
      <c r="A135" s="34"/>
      <c r="B135" s="35"/>
      <c r="C135" s="208" t="s">
        <v>143</v>
      </c>
      <c r="D135" s="208" t="s">
        <v>130</v>
      </c>
      <c r="E135" s="209" t="s">
        <v>795</v>
      </c>
      <c r="F135" s="210" t="s">
        <v>794</v>
      </c>
      <c r="G135" s="211" t="s">
        <v>731</v>
      </c>
      <c r="H135" s="212">
        <v>1</v>
      </c>
      <c r="I135" s="213"/>
      <c r="J135" s="214">
        <f>ROUND(I135*H135,2)</f>
        <v>0</v>
      </c>
      <c r="K135" s="210" t="s">
        <v>134</v>
      </c>
      <c r="L135" s="39"/>
      <c r="M135" s="215" t="s">
        <v>1</v>
      </c>
      <c r="N135" s="216" t="s">
        <v>37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778</v>
      </c>
      <c r="AT135" s="219" t="s">
        <v>130</v>
      </c>
      <c r="AU135" s="219" t="s">
        <v>82</v>
      </c>
      <c r="AY135" s="17" t="s">
        <v>128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80</v>
      </c>
      <c r="BK135" s="220">
        <f>ROUND(I135*H135,2)</f>
        <v>0</v>
      </c>
      <c r="BL135" s="17" t="s">
        <v>778</v>
      </c>
      <c r="BM135" s="219" t="s">
        <v>796</v>
      </c>
    </row>
    <row r="136" spans="1:65" s="2" customFormat="1" ht="58.5">
      <c r="A136" s="34"/>
      <c r="B136" s="35"/>
      <c r="C136" s="36"/>
      <c r="D136" s="221" t="s">
        <v>137</v>
      </c>
      <c r="E136" s="36"/>
      <c r="F136" s="222" t="s">
        <v>797</v>
      </c>
      <c r="G136" s="36"/>
      <c r="H136" s="36"/>
      <c r="I136" s="122"/>
      <c r="J136" s="36"/>
      <c r="K136" s="36"/>
      <c r="L136" s="39"/>
      <c r="M136" s="257"/>
      <c r="N136" s="258"/>
      <c r="O136" s="259"/>
      <c r="P136" s="259"/>
      <c r="Q136" s="259"/>
      <c r="R136" s="259"/>
      <c r="S136" s="259"/>
      <c r="T136" s="26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137</v>
      </c>
      <c r="AU136" s="17" t="s">
        <v>82</v>
      </c>
    </row>
    <row r="137" spans="1:65" s="2" customFormat="1" ht="6.95" customHeight="1">
      <c r="A137" s="34"/>
      <c r="B137" s="54"/>
      <c r="C137" s="55"/>
      <c r="D137" s="55"/>
      <c r="E137" s="55"/>
      <c r="F137" s="55"/>
      <c r="G137" s="55"/>
      <c r="H137" s="55"/>
      <c r="I137" s="158"/>
      <c r="J137" s="55"/>
      <c r="K137" s="55"/>
      <c r="L137" s="39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sheetProtection algorithmName="SHA-512" hashValue="nlmGxrdCW3dDs+a2zK8/X6YY33+aPV+kG/M2AyOYuSMVoPBKuo6TiwSpeab62vKRkENem/rsXk7CL1s62zjnAw==" saltValue="kzMknVardlQ2EUqPXhY3K5f4DEOoSkrT4kcP+4ZDz87tCBE8AfRRMF+6N1HC50Yru5Zpn/4CJ/CtbK6tn2H8KA==" spinCount="100000" sheet="1" objects="1" scenarios="1" formatColumns="0" formatRows="0" autoFilter="0"/>
  <autoFilter ref="C120:K13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dešťová kanalizace</vt:lpstr>
      <vt:lpstr>SO 02 - oplocení</vt:lpstr>
      <vt:lpstr>SO 02.1 - elektroinstalace</vt:lpstr>
      <vt:lpstr>SO 03 - VRN</vt:lpstr>
      <vt:lpstr>'Rekapitulace stavby'!Názvy_tisku</vt:lpstr>
      <vt:lpstr>'SO 01 - dešťová kanalizace'!Názvy_tisku</vt:lpstr>
      <vt:lpstr>'SO 02 - oplocení'!Názvy_tisku</vt:lpstr>
      <vt:lpstr>'SO 02.1 - elektroinstalace'!Názvy_tisku</vt:lpstr>
      <vt:lpstr>'SO 03 - VRN'!Názvy_tisku</vt:lpstr>
      <vt:lpstr>'Rekapitulace stavby'!Oblast_tisku</vt:lpstr>
      <vt:lpstr>'SO 01 - dešťová kanalizace'!Oblast_tisku</vt:lpstr>
      <vt:lpstr>'SO 02 - oplocení'!Oblast_tisku</vt:lpstr>
      <vt:lpstr>'SO 02.1 - elektroinstalace'!Oblast_tisku</vt:lpstr>
      <vt:lpstr>'SO 03 -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2020-05-19T08:05:54Z</dcterms:created>
  <dcterms:modified xsi:type="dcterms:W3CDTF">2020-05-28T06:25:46Z</dcterms:modified>
</cp:coreProperties>
</file>