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50" yWindow="510" windowWidth="19290" windowHeight="10920"/>
  </bookViews>
  <sheets>
    <sheet name="Rekapitulace zakázky" sheetId="1" r:id="rId1"/>
    <sheet name="01 - Oprava oplocení" sheetId="2" r:id="rId2"/>
    <sheet name="02 - VRN" sheetId="3" r:id="rId3"/>
    <sheet name="Pokyny pro vyplnění" sheetId="4" r:id="rId4"/>
  </sheets>
  <definedNames>
    <definedName name="_xlnm._FilterDatabase" localSheetId="1" hidden="1">'01 - Oprava oplocení'!$C$87:$K$147</definedName>
    <definedName name="_xlnm._FilterDatabase" localSheetId="2" hidden="1">'02 - VRN'!$C$82:$K$90</definedName>
    <definedName name="_xlnm.Print_Titles" localSheetId="1">'01 - Oprava oplocení'!$87:$87</definedName>
    <definedName name="_xlnm.Print_Titles" localSheetId="2">'02 - VRN'!$82:$82</definedName>
    <definedName name="_xlnm.Print_Titles" localSheetId="0">'Rekapitulace zakázky'!$52:$52</definedName>
    <definedName name="_xlnm.Print_Area" localSheetId="1">'01 - Oprava oplocení'!$C$4:$J$39,'01 - Oprava oplocení'!$C$45:$J$69,'01 - Oprava oplocení'!$C$75:$K$147</definedName>
    <definedName name="_xlnm.Print_Area" localSheetId="2">'02 - VRN'!$C$4:$J$39,'02 - VRN'!$C$45:$J$64,'02 - VRN'!$C$70:$K$90</definedName>
    <definedName name="_xlnm.Print_Area" localSheetId="0">'Rekapitulace zakázky'!$D$4:$AO$36,'Rekapitulace zakázky'!$C$42:$AQ$57</definedName>
  </definedNames>
  <calcPr calcId="145621"/>
</workbook>
</file>

<file path=xl/calcChain.xml><?xml version="1.0" encoding="utf-8"?>
<calcChain xmlns="http://schemas.openxmlformats.org/spreadsheetml/2006/main">
  <c r="J37" i="3" l="1"/>
  <c r="J36" i="3"/>
  <c r="AY56" i="1"/>
  <c r="J35" i="3"/>
  <c r="AX56" i="1"/>
  <c r="BI90" i="3"/>
  <c r="BH90" i="3"/>
  <c r="BG90" i="3"/>
  <c r="BF90" i="3"/>
  <c r="T90" i="3"/>
  <c r="T89" i="3"/>
  <c r="R90" i="3"/>
  <c r="R89" i="3"/>
  <c r="P90" i="3"/>
  <c r="P89" i="3"/>
  <c r="BI88" i="3"/>
  <c r="BH88" i="3"/>
  <c r="BG88" i="3"/>
  <c r="BF88" i="3"/>
  <c r="T88" i="3"/>
  <c r="T87" i="3"/>
  <c r="R88" i="3"/>
  <c r="R87" i="3"/>
  <c r="P88" i="3"/>
  <c r="P87" i="3"/>
  <c r="BI86" i="3"/>
  <c r="BH86" i="3"/>
  <c r="BG86" i="3"/>
  <c r="BF86" i="3"/>
  <c r="T86" i="3"/>
  <c r="T85" i="3"/>
  <c r="T84" i="3" s="1"/>
  <c r="T83" i="3" s="1"/>
  <c r="R86" i="3"/>
  <c r="R85" i="3"/>
  <c r="R84" i="3" s="1"/>
  <c r="R83" i="3" s="1"/>
  <c r="P86" i="3"/>
  <c r="P85" i="3"/>
  <c r="P84" i="3" s="1"/>
  <c r="P83" i="3" s="1"/>
  <c r="AU56" i="1" s="1"/>
  <c r="F77" i="3"/>
  <c r="E75" i="3"/>
  <c r="F52" i="3"/>
  <c r="E50" i="3"/>
  <c r="J24" i="3"/>
  <c r="E24" i="3"/>
  <c r="J80" i="3" s="1"/>
  <c r="J23" i="3"/>
  <c r="J21" i="3"/>
  <c r="E21" i="3"/>
  <c r="J79" i="3" s="1"/>
  <c r="J20" i="3"/>
  <c r="J18" i="3"/>
  <c r="E18" i="3"/>
  <c r="F80" i="3" s="1"/>
  <c r="J17" i="3"/>
  <c r="J15" i="3"/>
  <c r="E15" i="3"/>
  <c r="F79" i="3" s="1"/>
  <c r="J14" i="3"/>
  <c r="J12" i="3"/>
  <c r="J77" i="3" s="1"/>
  <c r="E7" i="3"/>
  <c r="E73" i="3" s="1"/>
  <c r="J37" i="2"/>
  <c r="J36" i="2"/>
  <c r="AY55" i="1" s="1"/>
  <c r="J35" i="2"/>
  <c r="AX55" i="1"/>
  <c r="BI147" i="2"/>
  <c r="BH147" i="2"/>
  <c r="BG147" i="2"/>
  <c r="BF147" i="2"/>
  <c r="T147" i="2"/>
  <c r="T146" i="2" s="1"/>
  <c r="T145" i="2" s="1"/>
  <c r="R147" i="2"/>
  <c r="R146" i="2"/>
  <c r="R145" i="2" s="1"/>
  <c r="P147" i="2"/>
  <c r="P146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4" i="2"/>
  <c r="BH124" i="2"/>
  <c r="BG124" i="2"/>
  <c r="BF124" i="2"/>
  <c r="T124" i="2"/>
  <c r="T123" i="2" s="1"/>
  <c r="R124" i="2"/>
  <c r="R123" i="2"/>
  <c r="P124" i="2"/>
  <c r="P123" i="2" s="1"/>
  <c r="BI121" i="2"/>
  <c r="BH121" i="2"/>
  <c r="BG121" i="2"/>
  <c r="BF121" i="2"/>
  <c r="T121" i="2"/>
  <c r="R121" i="2"/>
  <c r="P121" i="2"/>
  <c r="BI120" i="2"/>
  <c r="BH120" i="2"/>
  <c r="BG120" i="2"/>
  <c r="BF120" i="2"/>
  <c r="T120" i="2"/>
  <c r="R120" i="2"/>
  <c r="P120" i="2"/>
  <c r="BI119" i="2"/>
  <c r="BH119" i="2"/>
  <c r="BG119" i="2"/>
  <c r="BF119" i="2"/>
  <c r="T119" i="2"/>
  <c r="R119" i="2"/>
  <c r="P119" i="2"/>
  <c r="BI118" i="2"/>
  <c r="BH118" i="2"/>
  <c r="BG118" i="2"/>
  <c r="BF118" i="2"/>
  <c r="T118" i="2"/>
  <c r="R118" i="2"/>
  <c r="P118" i="2"/>
  <c r="BI116" i="2"/>
  <c r="BH116" i="2"/>
  <c r="BG116" i="2"/>
  <c r="BF116" i="2"/>
  <c r="T116" i="2"/>
  <c r="R116" i="2"/>
  <c r="P116" i="2"/>
  <c r="BI114" i="2"/>
  <c r="BH114" i="2"/>
  <c r="BG114" i="2"/>
  <c r="BF114" i="2"/>
  <c r="T114" i="2"/>
  <c r="R114" i="2"/>
  <c r="P114" i="2"/>
  <c r="BI113" i="2"/>
  <c r="BH113" i="2"/>
  <c r="BG113" i="2"/>
  <c r="BF113" i="2"/>
  <c r="T113" i="2"/>
  <c r="R113" i="2"/>
  <c r="P113" i="2"/>
  <c r="BI111" i="2"/>
  <c r="BH111" i="2"/>
  <c r="BG111" i="2"/>
  <c r="BF111" i="2"/>
  <c r="T111" i="2"/>
  <c r="R111" i="2"/>
  <c r="P111" i="2"/>
  <c r="BI110" i="2"/>
  <c r="BH110" i="2"/>
  <c r="BG110" i="2"/>
  <c r="BF110" i="2"/>
  <c r="T110" i="2"/>
  <c r="R110" i="2"/>
  <c r="P110" i="2"/>
  <c r="BI108" i="2"/>
  <c r="BH108" i="2"/>
  <c r="BG108" i="2"/>
  <c r="BF108" i="2"/>
  <c r="T108" i="2"/>
  <c r="R108" i="2"/>
  <c r="P108" i="2"/>
  <c r="BI107" i="2"/>
  <c r="BH107" i="2"/>
  <c r="BG107" i="2"/>
  <c r="BF107" i="2"/>
  <c r="T107" i="2"/>
  <c r="R107" i="2"/>
  <c r="P107" i="2"/>
  <c r="BI106" i="2"/>
  <c r="BH106" i="2"/>
  <c r="BG106" i="2"/>
  <c r="BF106" i="2"/>
  <c r="T106" i="2"/>
  <c r="R106" i="2"/>
  <c r="P106" i="2"/>
  <c r="BI105" i="2"/>
  <c r="BH105" i="2"/>
  <c r="BG105" i="2"/>
  <c r="BF105" i="2"/>
  <c r="T105" i="2"/>
  <c r="R105" i="2"/>
  <c r="P105" i="2"/>
  <c r="BI104" i="2"/>
  <c r="BH104" i="2"/>
  <c r="BG104" i="2"/>
  <c r="BF104" i="2"/>
  <c r="T104" i="2"/>
  <c r="R104" i="2"/>
  <c r="P104" i="2"/>
  <c r="BI103" i="2"/>
  <c r="BH103" i="2"/>
  <c r="BG103" i="2"/>
  <c r="BF103" i="2"/>
  <c r="T103" i="2"/>
  <c r="R103" i="2"/>
  <c r="P103" i="2"/>
  <c r="BI97" i="2"/>
  <c r="BH97" i="2"/>
  <c r="BG97" i="2"/>
  <c r="BF97" i="2"/>
  <c r="T97" i="2"/>
  <c r="R97" i="2"/>
  <c r="P97" i="2"/>
  <c r="BI95" i="2"/>
  <c r="BH95" i="2"/>
  <c r="BG95" i="2"/>
  <c r="BF95" i="2"/>
  <c r="T95" i="2"/>
  <c r="R95" i="2"/>
  <c r="P95" i="2"/>
  <c r="BI93" i="2"/>
  <c r="BH93" i="2"/>
  <c r="BG93" i="2"/>
  <c r="BF93" i="2"/>
  <c r="T93" i="2"/>
  <c r="R93" i="2"/>
  <c r="P93" i="2"/>
  <c r="BI91" i="2"/>
  <c r="BH91" i="2"/>
  <c r="BG91" i="2"/>
  <c r="BF91" i="2"/>
  <c r="T91" i="2"/>
  <c r="R91" i="2"/>
  <c r="P91" i="2"/>
  <c r="F82" i="2"/>
  <c r="E80" i="2"/>
  <c r="F52" i="2"/>
  <c r="E50" i="2"/>
  <c r="J24" i="2"/>
  <c r="E24" i="2"/>
  <c r="J85" i="2" s="1"/>
  <c r="J23" i="2"/>
  <c r="J21" i="2"/>
  <c r="E21" i="2"/>
  <c r="J54" i="2" s="1"/>
  <c r="J20" i="2"/>
  <c r="J18" i="2"/>
  <c r="E18" i="2"/>
  <c r="F85" i="2" s="1"/>
  <c r="J17" i="2"/>
  <c r="J15" i="2"/>
  <c r="E15" i="2"/>
  <c r="F54" i="2" s="1"/>
  <c r="J14" i="2"/>
  <c r="J12" i="2"/>
  <c r="J82" i="2" s="1"/>
  <c r="E7" i="2"/>
  <c r="E78" i="2"/>
  <c r="L50" i="1"/>
  <c r="AM50" i="1"/>
  <c r="AM49" i="1"/>
  <c r="L49" i="1"/>
  <c r="AM47" i="1"/>
  <c r="L47" i="1"/>
  <c r="L45" i="1"/>
  <c r="L44" i="1"/>
  <c r="BK144" i="2"/>
  <c r="J143" i="2"/>
  <c r="BK142" i="2"/>
  <c r="J142" i="2"/>
  <c r="J141" i="2"/>
  <c r="J138" i="2"/>
  <c r="BK137" i="2"/>
  <c r="BK136" i="2"/>
  <c r="J136" i="2"/>
  <c r="BK134" i="2"/>
  <c r="J134" i="2"/>
  <c r="BK133" i="2"/>
  <c r="J133" i="2"/>
  <c r="BK132" i="2"/>
  <c r="J132" i="2"/>
  <c r="J131" i="2"/>
  <c r="BK124" i="2"/>
  <c r="BK121" i="2"/>
  <c r="J118" i="2"/>
  <c r="BK116" i="2"/>
  <c r="BK114" i="2"/>
  <c r="J113" i="2"/>
  <c r="BK108" i="2"/>
  <c r="J107" i="2"/>
  <c r="J106" i="2"/>
  <c r="J105" i="2"/>
  <c r="BK104" i="2"/>
  <c r="J93" i="2"/>
  <c r="BK91" i="2"/>
  <c r="BK90" i="3"/>
  <c r="J88" i="3"/>
  <c r="J86" i="3"/>
  <c r="BK143" i="2"/>
  <c r="BK141" i="2"/>
  <c r="BK138" i="2"/>
  <c r="J137" i="2"/>
  <c r="J129" i="2"/>
  <c r="J121" i="2"/>
  <c r="J120" i="2"/>
  <c r="BK119" i="2"/>
  <c r="BK118" i="2"/>
  <c r="J116" i="2"/>
  <c r="BK113" i="2"/>
  <c r="J111" i="2"/>
  <c r="J104" i="2"/>
  <c r="J97" i="2"/>
  <c r="BK95" i="2"/>
  <c r="J147" i="2"/>
  <c r="BK131" i="2"/>
  <c r="BK129" i="2"/>
  <c r="J124" i="2"/>
  <c r="BK120" i="2"/>
  <c r="J119" i="2"/>
  <c r="BK111" i="2"/>
  <c r="J110" i="2"/>
  <c r="J108" i="2"/>
  <c r="BK107" i="2"/>
  <c r="BK106" i="2"/>
  <c r="J103" i="2"/>
  <c r="BK97" i="2"/>
  <c r="AS54" i="1"/>
  <c r="J90" i="3"/>
  <c r="BK88" i="3"/>
  <c r="BK86" i="3"/>
  <c r="BK147" i="2"/>
  <c r="J144" i="2"/>
  <c r="J114" i="2"/>
  <c r="BK110" i="2"/>
  <c r="BK105" i="2"/>
  <c r="BK103" i="2"/>
  <c r="J95" i="2"/>
  <c r="BK93" i="2"/>
  <c r="J91" i="2"/>
  <c r="BK90" i="2" l="1"/>
  <c r="J90" i="2" s="1"/>
  <c r="J61" i="2" s="1"/>
  <c r="P90" i="2"/>
  <c r="R90" i="2"/>
  <c r="T90" i="2"/>
  <c r="R102" i="2"/>
  <c r="BK135" i="2"/>
  <c r="J135" i="2"/>
  <c r="J65" i="2"/>
  <c r="P135" i="2"/>
  <c r="R135" i="2"/>
  <c r="T135" i="2"/>
  <c r="BK140" i="2"/>
  <c r="J140" i="2"/>
  <c r="J66" i="2" s="1"/>
  <c r="P140" i="2"/>
  <c r="R140" i="2"/>
  <c r="T140" i="2"/>
  <c r="T102" i="2"/>
  <c r="P128" i="2"/>
  <c r="R128" i="2"/>
  <c r="BK102" i="2"/>
  <c r="J102" i="2" s="1"/>
  <c r="J62" i="2" s="1"/>
  <c r="T128" i="2"/>
  <c r="P102" i="2"/>
  <c r="BK128" i="2"/>
  <c r="J128" i="2"/>
  <c r="J64" i="2"/>
  <c r="E48" i="2"/>
  <c r="J55" i="2"/>
  <c r="J84" i="2"/>
  <c r="BE106" i="2"/>
  <c r="BE107" i="2"/>
  <c r="BE111" i="2"/>
  <c r="BE116" i="2"/>
  <c r="BK123" i="2"/>
  <c r="J123" i="2"/>
  <c r="J63" i="2" s="1"/>
  <c r="BK146" i="2"/>
  <c r="J146" i="2"/>
  <c r="J68" i="2"/>
  <c r="E48" i="3"/>
  <c r="J52" i="3"/>
  <c r="F54" i="3"/>
  <c r="J54" i="3"/>
  <c r="F55" i="3"/>
  <c r="J55" i="3"/>
  <c r="BE88" i="3"/>
  <c r="BE90" i="3"/>
  <c r="J52" i="2"/>
  <c r="F84" i="2"/>
  <c r="BE91" i="2"/>
  <c r="BE93" i="2"/>
  <c r="BE103" i="2"/>
  <c r="BE104" i="2"/>
  <c r="BE108" i="2"/>
  <c r="BE113" i="2"/>
  <c r="BE118" i="2"/>
  <c r="BE144" i="2"/>
  <c r="BE147" i="2"/>
  <c r="F55" i="2"/>
  <c r="BE97" i="2"/>
  <c r="BE105" i="2"/>
  <c r="BE114" i="2"/>
  <c r="BE121" i="2"/>
  <c r="BE124" i="2"/>
  <c r="BE134" i="2"/>
  <c r="BE137" i="2"/>
  <c r="BE141" i="2"/>
  <c r="BE143" i="2"/>
  <c r="BE86" i="3"/>
  <c r="BE95" i="2"/>
  <c r="BE110" i="2"/>
  <c r="BE119" i="2"/>
  <c r="BE120" i="2"/>
  <c r="BE129" i="2"/>
  <c r="BE131" i="2"/>
  <c r="BE132" i="2"/>
  <c r="BE133" i="2"/>
  <c r="BE136" i="2"/>
  <c r="BE138" i="2"/>
  <c r="BE142" i="2"/>
  <c r="BK85" i="3"/>
  <c r="J85" i="3"/>
  <c r="J61" i="3"/>
  <c r="BK87" i="3"/>
  <c r="J87" i="3"/>
  <c r="J62" i="3"/>
  <c r="BK89" i="3"/>
  <c r="J89" i="3" s="1"/>
  <c r="J63" i="3" s="1"/>
  <c r="F34" i="2"/>
  <c r="BA55" i="1"/>
  <c r="F37" i="2"/>
  <c r="BD55" i="1"/>
  <c r="F36" i="3"/>
  <c r="BC56" i="1"/>
  <c r="F34" i="3"/>
  <c r="BA56" i="1"/>
  <c r="J34" i="3"/>
  <c r="AW56" i="1"/>
  <c r="F35" i="3"/>
  <c r="BB56" i="1"/>
  <c r="F37" i="3"/>
  <c r="BD56" i="1"/>
  <c r="J34" i="2"/>
  <c r="AW55" i="1"/>
  <c r="F35" i="2"/>
  <c r="BB55" i="1"/>
  <c r="F36" i="2"/>
  <c r="BC55" i="1"/>
  <c r="T89" i="2" l="1"/>
  <c r="T88" i="2"/>
  <c r="R89" i="2"/>
  <c r="R88" i="2" s="1"/>
  <c r="P89" i="2"/>
  <c r="P88" i="2"/>
  <c r="AU55" i="1"/>
  <c r="AU54" i="1" s="1"/>
  <c r="BK89" i="2"/>
  <c r="J89" i="2"/>
  <c r="J60" i="2"/>
  <c r="BK145" i="2"/>
  <c r="J145" i="2" s="1"/>
  <c r="J67" i="2" s="1"/>
  <c r="BK84" i="3"/>
  <c r="J84" i="3"/>
  <c r="J60" i="3" s="1"/>
  <c r="J33" i="2"/>
  <c r="AV55" i="1"/>
  <c r="AT55" i="1" s="1"/>
  <c r="BB54" i="1"/>
  <c r="W31" i="1"/>
  <c r="BD54" i="1"/>
  <c r="W33" i="1" s="1"/>
  <c r="F33" i="3"/>
  <c r="AZ56" i="1"/>
  <c r="J33" i="3"/>
  <c r="AV56" i="1" s="1"/>
  <c r="AT56" i="1" s="1"/>
  <c r="BC54" i="1"/>
  <c r="W32" i="1"/>
  <c r="BA54" i="1"/>
  <c r="W30" i="1"/>
  <c r="F33" i="2"/>
  <c r="AZ55" i="1"/>
  <c r="BK88" i="2" l="1"/>
  <c r="J88" i="2"/>
  <c r="J59" i="2"/>
  <c r="BK83" i="3"/>
  <c r="J83" i="3"/>
  <c r="J59" i="3"/>
  <c r="AZ54" i="1"/>
  <c r="W29" i="1" s="1"/>
  <c r="AX54" i="1"/>
  <c r="AW54" i="1"/>
  <c r="AK30" i="1"/>
  <c r="AY54" i="1"/>
  <c r="J30" i="2" l="1"/>
  <c r="AG55" i="1"/>
  <c r="AN55" i="1"/>
  <c r="AV54" i="1"/>
  <c r="AK29" i="1"/>
  <c r="J30" i="3"/>
  <c r="AG56" i="1"/>
  <c r="AN56" i="1" s="1"/>
  <c r="J39" i="3" l="1"/>
  <c r="J39" i="2"/>
  <c r="AG54" i="1"/>
  <c r="AK26" i="1" s="1"/>
  <c r="AK35" i="1" s="1"/>
  <c r="AT54" i="1"/>
  <c r="AN54" i="1" l="1"/>
</calcChain>
</file>

<file path=xl/sharedStrings.xml><?xml version="1.0" encoding="utf-8"?>
<sst xmlns="http://schemas.openxmlformats.org/spreadsheetml/2006/main" count="1575" uniqueCount="488">
  <si>
    <t>Export Komplet</t>
  </si>
  <si>
    <t>VZ</t>
  </si>
  <si>
    <t>2.0</t>
  </si>
  <si>
    <t>ZAMOK</t>
  </si>
  <si>
    <t>False</t>
  </si>
  <si>
    <t>{31e9d5fe-b372-47bd-94e6-def27cce9817}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</si>
  <si>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</si>
  <si>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</si>
  <si>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</si>
  <si>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</si>
  <si>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</si>
  <si>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</si>
  <si>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</si>
  <si>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</si>
  <si>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10-20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</si>
  <si>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</si>
  <si>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</si>
  <si>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Hoštejn TNS - oprava oplocení</t>
  </si>
  <si>
    <t>KSO:</t>
  </si>
  <si>
    <t/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</si>
  <si>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</si>
  <si>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</si>
  <si>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</si>
  <si>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</si>
  <si>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</si>
  <si>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</si>
  <si>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</si>
  <si>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</si>
  <si>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</si>
  <si>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</si>
  <si>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</si>
  <si>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</si>
  <si>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</si>
  <si>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</si>
  <si>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</si>
  <si>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</si>
  <si>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</si>
  <si>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</si>
  <si>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</si>
  <si>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</si>
  <si>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</si>
  <si>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</si>
  <si>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</si>
  <si>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</si>
  <si>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</si>
  <si>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</si>
  <si>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</si>
  <si>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</si>
  <si>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</si>
  <si>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</si>
  <si>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</si>
  <si>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</si>
  <si>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</si>
  <si>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</si>
  <si>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</si>
  <si>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</si>
  <si>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</si>
  <si>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</si>
  <si>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</si>
  <si>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</si>
  <si>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</si>
  <si>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</si>
  <si>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</si>
  <si>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</si>
  <si>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</si>
  <si>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</si>
  <si>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</si>
  <si>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</si>
  <si>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</si>
  <si>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</si>
  <si>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</si>
  <si>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</si>
  <si>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</si>
  <si>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</si>
  <si>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Oprava oplocení</t>
  </si>
  <si>
    <t>STA</t>
  </si>
  <si>
    <t>1</t>
  </si>
  <si>
    <t>{a0a06396-0e00-4091-b29d-bb18cdf982bf}</t>
  </si>
  <si>
    <t>2</t>
  </si>
  <si>
    <t>02</t>
  </si>
  <si>
    <t>VRN</t>
  </si>
  <si>
    <t>{0a4bcd7b-dec7-4864-8339-c229f4d803db}</t>
  </si>
  <si>
    <t>KRYCÍ LIST SOUPISU PRACÍ</t>
  </si>
  <si>
    <t>Objekt:</t>
  </si>
  <si>
    <t>01 - Oprava oplocení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</si>
  <si>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</si>
  <si>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</si>
  <si>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</si>
  <si>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</si>
  <si>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</si>
  <si>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</si>
  <si>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</si>
  <si>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</si>
  <si>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</si>
  <si>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</si>
  <si>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</si>
  <si>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</si>
  <si>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743 - Elektromontáže - hrubá montáž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</si>
  <si>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</si>
  <si>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</si>
  <si>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</si>
  <si>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</si>
  <si>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</si>
  <si>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</si>
  <si>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</si>
  <si>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</si>
  <si>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</si>
  <si>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</si>
  <si>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</si>
  <si>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</si>
  <si>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</si>
  <si>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</si>
  <si>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</si>
  <si>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</si>
  <si>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</si>
  <si>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</si>
  <si>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121151103</t>
  </si>
  <si>
    <t>Sejmutí ornice strojně při souvislé ploše do 100 m2, tl. vrstvy do 200 mm</t>
  </si>
  <si>
    <t>m2</t>
  </si>
  <si>
    <t>CS ÚRS 2020 01</t>
  </si>
  <si>
    <t>4</t>
  </si>
  <si>
    <t>893617186</t>
  </si>
  <si>
    <t>VV</t>
  </si>
  <si>
    <t>"zpevněná plocha" 7*10</t>
  </si>
  <si>
    <t>122111101</t>
  </si>
  <si>
    <t>Odkopávky a prokopávky ručně zapažené i nezapažené v hornině třídy těžitelnosti I skupiny 1 a 2</t>
  </si>
  <si>
    <t>m3</t>
  </si>
  <si>
    <t>1388220551</t>
  </si>
  <si>
    <t>"lokální vyrovnání v trase plotu" 5</t>
  </si>
  <si>
    <t>3</t>
  </si>
  <si>
    <t>131111333</t>
  </si>
  <si>
    <t>Vrtání jamek ručním motorovým vrtákem průměru přes 200 do 300 mm</t>
  </si>
  <si>
    <t>m</t>
  </si>
  <si>
    <t>70058948</t>
  </si>
  <si>
    <t>204*0,75</t>
  </si>
  <si>
    <t>181951112</t>
  </si>
  <si>
    <t>Úprava pláně vyrovnáním výškových rozdílů strojně v hornině třídy těžitelnosti I, skupiny 1 až 3 se zhutněním</t>
  </si>
  <si>
    <t>-465180566</t>
  </si>
  <si>
    <t>"komunikace" 3,5*145</t>
  </si>
  <si>
    <t>"zp. plocha" 7*10</t>
  </si>
  <si>
    <t>"oplocení" 510*1</t>
  </si>
  <si>
    <t>Součet</t>
  </si>
  <si>
    <t>Svislé a kompletní konstrukce</t>
  </si>
  <si>
    <t>5</t>
  </si>
  <si>
    <t>338171113.DRX</t>
  </si>
  <si>
    <t>Osazování sloupků a vzpěr plotových ocelových systém Dirickx v do 2,00 m se zabetonováním</t>
  </si>
  <si>
    <t>kus</t>
  </si>
  <si>
    <t>1640558688</t>
  </si>
  <si>
    <t>6</t>
  </si>
  <si>
    <t>M</t>
  </si>
  <si>
    <t>55342152</t>
  </si>
  <si>
    <t>plotový sloupek pro svařované panely profilovaný oválný 50x70mm dl 2,0-2,5m povrchová úprava Pz a komaxit</t>
  </si>
  <si>
    <t>8</t>
  </si>
  <si>
    <t>992013934</t>
  </si>
  <si>
    <t>7</t>
  </si>
  <si>
    <t>348121221</t>
  </si>
  <si>
    <t>Osazení podhrabových desek na ocelové sloupky, délky desek přes 2 do 3 m</t>
  </si>
  <si>
    <t>1567602012</t>
  </si>
  <si>
    <t>59233120</t>
  </si>
  <si>
    <t>deska plotová betonová 2900x50x290mm</t>
  </si>
  <si>
    <t>-1135237102</t>
  </si>
  <si>
    <t>9</t>
  </si>
  <si>
    <t>348171149</t>
  </si>
  <si>
    <t>Montáž oplocení z dílců kovových panelových svařovaných, na ocelové profilované sloupky, výšky přes 2,0 do 2,5 m</t>
  </si>
  <si>
    <t>-1828304748</t>
  </si>
  <si>
    <t>10</t>
  </si>
  <si>
    <t>55342412</t>
  </si>
  <si>
    <t>plotový panel svařovaný v 1,5-2,0m š do 2,5m průměru drátu 5mm oka 55x200mm s horizontálním prolisem povrchová úprava PZ komaxit</t>
  </si>
  <si>
    <t>880082303</t>
  </si>
  <si>
    <t>510*0,4 'Přepočtené koeficientem množství</t>
  </si>
  <si>
    <t>11</t>
  </si>
  <si>
    <t>348172115</t>
  </si>
  <si>
    <t>Montáž vjezdových bran samonosných posuvných jednokřídlových plochy přes 6 do 9 m2</t>
  </si>
  <si>
    <t>1296065077</t>
  </si>
  <si>
    <t>12</t>
  </si>
  <si>
    <t>R01</t>
  </si>
  <si>
    <t>Vjezdová brána, jednokřídlá, otevíravá 4 m dlouhá, 2 m vysoká, vč.el. pohonu na  dálkové ovládání pomocí GPRS</t>
  </si>
  <si>
    <t>soub.</t>
  </si>
  <si>
    <t>1074291754</t>
  </si>
  <si>
    <t>P</t>
  </si>
  <si>
    <t>Poznámka k položce:_x000D_
 - provedení z obdobného materálu jako navazující plot_x000D_
 - součástí bude i ostnatý drát</t>
  </si>
  <si>
    <t>13</t>
  </si>
  <si>
    <t>348172215</t>
  </si>
  <si>
    <t>Montáž vjezdových bran samonosných posuvných dvoukřídlových plochy přes 10 do 15 m2</t>
  </si>
  <si>
    <t>739548658</t>
  </si>
  <si>
    <t>14</t>
  </si>
  <si>
    <t>R02</t>
  </si>
  <si>
    <t>Vjezdová vlečková dvoukřídlá, uzamykatelná brána rozměr křídla dl. 3m  v. 2 m, materiál obdobný jako navazující plot</t>
  </si>
  <si>
    <t>1109636033</t>
  </si>
  <si>
    <t>Poznámka k položce:_x000D_
součástí bude i ostnatý drát</t>
  </si>
  <si>
    <t>348401320</t>
  </si>
  <si>
    <t>Montáž oplocení z pletiva rozvinutí, uchycení a napnutí drátu ostnatého</t>
  </si>
  <si>
    <t>2140094763</t>
  </si>
  <si>
    <t>510*2</t>
  </si>
  <si>
    <t>16</t>
  </si>
  <si>
    <t>31478001</t>
  </si>
  <si>
    <t>drát ostnatý D 2mm</t>
  </si>
  <si>
    <t>2010873909</t>
  </si>
  <si>
    <t>17</t>
  </si>
  <si>
    <t>348401411</t>
  </si>
  <si>
    <t>Montáž oplocení z pletiva bavoletu jednostranného</t>
  </si>
  <si>
    <t>-341659869</t>
  </si>
  <si>
    <t>18</t>
  </si>
  <si>
    <t>31324829</t>
  </si>
  <si>
    <t>plotový jednostranný bavolet dl 400-600mm pro 3 dráty na profilovaný sloupek oválný 70x100mm povrchová úprava Al komaxit</t>
  </si>
  <si>
    <t>-1817905228</t>
  </si>
  <si>
    <t>19</t>
  </si>
  <si>
    <t>R03</t>
  </si>
  <si>
    <t>D+M vstupní branka, š. 1m, v. 2 m vč. ostnatého drátu 2,3 m</t>
  </si>
  <si>
    <t>150863344</t>
  </si>
  <si>
    <t>Poznámka k položce:_x000D_
provedení obdobně jako vjezdová brána</t>
  </si>
  <si>
    <t>Komunikace pozemní</t>
  </si>
  <si>
    <t>20</t>
  </si>
  <si>
    <t>564750111</t>
  </si>
  <si>
    <t>Podklad nebo kryt z kameniva hrubého drceného vel. 16-32 mm s rozprostřením a zhutněním, po zhutnění tl. 150 mm</t>
  </si>
  <si>
    <t>-132440044</t>
  </si>
  <si>
    <t>3,5*145</t>
  </si>
  <si>
    <t>7*10</t>
  </si>
  <si>
    <t>Ostatní konstrukce a práce, bourání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</si>
  <si>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</si>
  <si>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</si>
  <si>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-297129687</t>
  </si>
  <si>
    <t>"zp. plocha" 7+10+7</t>
  </si>
  <si>
    <t>22</t>
  </si>
  <si>
    <t>59217031</t>
  </si>
  <si>
    <t>obrubník betonový silniční 1000x150x250mm</t>
  </si>
  <si>
    <t>374733468</t>
  </si>
  <si>
    <t>23</t>
  </si>
  <si>
    <t>966052121</t>
  </si>
  <si>
    <t>Bourání plotových sloupků a vzpěr železobetonových výšky do 2,5 m s betonovou patkou</t>
  </si>
  <si>
    <t>-665809543</t>
  </si>
  <si>
    <t>24</t>
  </si>
  <si>
    <t>966071822</t>
  </si>
  <si>
    <t>Rozebrání oplocení z pletiva drátěného se čtvercovými oky, výšky přes 1,6 do 2,0 m</t>
  </si>
  <si>
    <t>-1307530248</t>
  </si>
  <si>
    <t>25</t>
  </si>
  <si>
    <t>966071832</t>
  </si>
  <si>
    <t>Rozebrání oplocení z pletiva ostnatého drátu, výšky přes 2,0 m</t>
  </si>
  <si>
    <t>582527055</t>
  </si>
  <si>
    <t>997</t>
  </si>
  <si>
    <t>Přesun sutě</t>
  </si>
  <si>
    <t>26</t>
  </si>
  <si>
    <t>997211611</t>
  </si>
  <si>
    <t>Nakládání suti nebo vybouraných hmot na dopravní prostředky pro vodorovnou dopravu suti</t>
  </si>
  <si>
    <t>t</t>
  </si>
  <si>
    <t>1447511161</t>
  </si>
  <si>
    <t>27</t>
  </si>
  <si>
    <t>997221561</t>
  </si>
  <si>
    <t>Vodorovná doprava suti bez naložení, ale se složením a s hrubým urovnáním z kusových materiálů, na vzdálenost do 1 km</t>
  </si>
  <si>
    <t>285623998</t>
  </si>
  <si>
    <t>28</t>
  </si>
  <si>
    <t>997221569</t>
  </si>
  <si>
    <t>Vodorovná doprava suti bez naložení, ale se složením a s hrubým urovnáním Příplatek k ceně za každý další i započatý 1 km přes 1 km</t>
  </si>
  <si>
    <t>1722990592</t>
  </si>
  <si>
    <t>19,349*30</t>
  </si>
  <si>
    <t>998</t>
  </si>
  <si>
    <t>Přesun hmot</t>
  </si>
  <si>
    <t>29</t>
  </si>
  <si>
    <t>998225111</t>
  </si>
  <si>
    <t>Přesun hmot pro komunikace s krytem z kameniva, monolitickým betonovým nebo živičným dopravní vzdálenost do 200 m jakékoliv délky objektu</t>
  </si>
  <si>
    <t>-818654471</t>
  </si>
  <si>
    <t>30</t>
  </si>
  <si>
    <t>998225191</t>
  </si>
  <si>
    <t>Přesun hmot pro komunikace s krytem z kameniva, monolitickým betonovým nebo živičným Příplatek k ceně za zvětšený přesun přes vymezenou největší dopravní vzdálenost do 1000 m</t>
  </si>
  <si>
    <t>-2079298544</t>
  </si>
  <si>
    <t>31</t>
  </si>
  <si>
    <t>998232110</t>
  </si>
  <si>
    <t>Přesun hmot pro oplocení se svislou nosnou konstrukcí zděnou z cihel, tvárnic, bloků, popř. kovovou nebo dřevěnou vodorovná dopravní vzdálenost do 50 m, pro oplocení výšky do 3 m</t>
  </si>
  <si>
    <t>1396358980</t>
  </si>
  <si>
    <t>32</t>
  </si>
  <si>
    <t>998232121</t>
  </si>
  <si>
    <t>Přesun hmot pro oplocení se svislou nosnou konstrukcí zděnou z cihel, tvárnic, bloků, popř. kovovou nebo dřevěnou Příplatek k ceně za zvětšený přesun přes vymezenou největší dopravní vzdálenost do 1000 m</t>
  </si>
  <si>
    <t>729358844</t>
  </si>
  <si>
    <t>PSV</t>
  </si>
  <si>
    <t>Práce a dodávky PSV</t>
  </si>
  <si>
    <t>743</t>
  </si>
  <si>
    <t>Elektromontáže - hrubá montáž</t>
  </si>
  <si>
    <t>33</t>
  </si>
  <si>
    <t>743000R</t>
  </si>
  <si>
    <t>Elektromontáž pro ovládání vjezdové brány</t>
  </si>
  <si>
    <t>-23949252</t>
  </si>
  <si>
    <t>02 -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</si>
  <si>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</si>
  <si>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</si>
  <si>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</si>
  <si>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</si>
  <si>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>Vedlejší rozpočtové náklady</t>
  </si>
  <si>
    <t>VRN1</t>
  </si>
  <si>
    <t>Průzkumné, geodetické a projektové práce</t>
  </si>
  <si>
    <t>012002000</t>
  </si>
  <si>
    <t>Geodetické práce</t>
  </si>
  <si>
    <t>1024</t>
  </si>
  <si>
    <t>-514676551</t>
  </si>
  <si>
    <t>VRN3</t>
  </si>
  <si>
    <t>Zařízení staveniště</t>
  </si>
  <si>
    <t>030001000</t>
  </si>
  <si>
    <t>2146680125</t>
  </si>
  <si>
    <t>VRN7</t>
  </si>
  <si>
    <t>Provozní vlivy</t>
  </si>
  <si>
    <t>075103000</t>
  </si>
  <si>
    <t>Ochranná pásma elektrického vedení</t>
  </si>
  <si>
    <t>-434645636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</si>
  <si>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</si>
  <si>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</si>
  <si>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</si>
  <si>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</si>
  <si>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rekonstrukce </t>
    </r>
    <r>
      <rPr>
        <sz val="9"/>
        <rFont val="Trebuchet MS"/>
        <charset val="238"/>
      </rPr>
      <t>obsahuje sestavu Rekapitulace rekonstrukce a Rekapitulace objektů rekonstrukce a soupisů prací.</t>
    </r>
  </si>
  <si>
    <r>
      <t xml:space="preserve">V sestavě </t>
    </r>
    <r>
      <rPr>
        <b/>
        <sz val="9"/>
        <rFont val="Trebuchet MS"/>
        <charset val="238"/>
      </rPr>
      <t>Rekapitulace rekonstrukce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</si>
  <si>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</si>
  <si>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</si>
  <si>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rekonstrukce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</si>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</sst>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7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  <protection locked="0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</xf>
    <xf numFmtId="0" fontId="34" fillId="0" borderId="4" xfId="0" applyFont="1" applyBorder="1" applyAlignment="1">
      <alignment vertical="center"/>
    </xf>
    <xf numFmtId="0" fontId="33" fillId="2" borderId="15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35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1" fillId="2" borderId="20" xfId="0" applyFont="1" applyFill="1" applyBorder="1" applyAlignment="1" applyProtection="1">
      <alignment horizontal="left" vertical="center"/>
      <protection locked="0"/>
    </xf>
    <xf numFmtId="0" fontId="21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166" fontId="21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41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1" xfId="0" applyFont="1" applyBorder="1" applyAlignment="1">
      <alignment horizontal="center" vertical="center"/>
    </xf>
    <xf numFmtId="0" fontId="36" fillId="0" borderId="1" xfId="0" applyFont="1" applyBorder="1" applyAlignment="1">
      <alignment horizontal="left"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7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center" vertical="center" wrapText="1"/>
    </xf>
    <xf numFmtId="0" fontId="38" fillId="0" borderId="29" xfId="0" applyFont="1" applyBorder="1" applyAlignment="1">
      <alignment horizontal="left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wrapText="1"/>
    </xf>
    <xf numFmtId="49" fontId="39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8"/>
  <sheetViews>
    <sheetView showGridLines="0" tabSelected="1" workbookViewId="0">
      <selection activeCell="AN8" sqref="AN8"/>
    </sheetView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358"/>
      <c r="AS2" s="358"/>
      <c r="AT2" s="358"/>
      <c r="AU2" s="358"/>
      <c r="AV2" s="358"/>
      <c r="AW2" s="358"/>
      <c r="AX2" s="358"/>
      <c r="AY2" s="358"/>
      <c r="AZ2" s="358"/>
      <c r="BA2" s="358"/>
      <c r="BB2" s="358"/>
      <c r="BC2" s="358"/>
      <c r="BD2" s="358"/>
      <c r="BE2" s="358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322" t="s">
        <v>14</v>
      </c>
      <c r="L5" s="323"/>
      <c r="M5" s="323"/>
      <c r="N5" s="323"/>
      <c r="O5" s="323"/>
      <c r="P5" s="323"/>
      <c r="Q5" s="323"/>
      <c r="R5" s="323"/>
      <c r="S5" s="323"/>
      <c r="T5" s="323"/>
      <c r="U5" s="323"/>
      <c r="V5" s="323"/>
      <c r="W5" s="323"/>
      <c r="X5" s="323"/>
      <c r="Y5" s="323"/>
      <c r="Z5" s="323"/>
      <c r="AA5" s="323"/>
      <c r="AB5" s="323"/>
      <c r="AC5" s="323"/>
      <c r="AD5" s="323"/>
      <c r="AE5" s="323"/>
      <c r="AF5" s="323"/>
      <c r="AG5" s="323"/>
      <c r="AH5" s="323"/>
      <c r="AI5" s="323"/>
      <c r="AJ5" s="323"/>
      <c r="AK5" s="323"/>
      <c r="AL5" s="323"/>
      <c r="AM5" s="323"/>
      <c r="AN5" s="323"/>
      <c r="AO5" s="323"/>
      <c r="AP5" s="22"/>
      <c r="AQ5" s="22"/>
      <c r="AR5" s="20"/>
      <c r="BE5" s="319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324" t="s">
        <v>17</v>
      </c>
      <c r="L6" s="323"/>
      <c r="M6" s="323"/>
      <c r="N6" s="323"/>
      <c r="O6" s="323"/>
      <c r="P6" s="323"/>
      <c r="Q6" s="323"/>
      <c r="R6" s="323"/>
      <c r="S6" s="323"/>
      <c r="T6" s="323"/>
      <c r="U6" s="323"/>
      <c r="V6" s="323"/>
      <c r="W6" s="323"/>
      <c r="X6" s="323"/>
      <c r="Y6" s="323"/>
      <c r="Z6" s="323"/>
      <c r="AA6" s="323"/>
      <c r="AB6" s="323"/>
      <c r="AC6" s="323"/>
      <c r="AD6" s="323"/>
      <c r="AE6" s="323"/>
      <c r="AF6" s="323"/>
      <c r="AG6" s="323"/>
      <c r="AH6" s="323"/>
      <c r="AI6" s="323"/>
      <c r="AJ6" s="323"/>
      <c r="AK6" s="323"/>
      <c r="AL6" s="323"/>
      <c r="AM6" s="323"/>
      <c r="AN6" s="323"/>
      <c r="AO6" s="323"/>
      <c r="AP6" s="22"/>
      <c r="AQ6" s="22"/>
      <c r="AR6" s="20"/>
      <c r="BE6" s="320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19</v>
      </c>
      <c r="AO7" s="22"/>
      <c r="AP7" s="22"/>
      <c r="AQ7" s="22"/>
      <c r="AR7" s="20"/>
      <c r="BE7" s="320"/>
      <c r="BS7" s="17" t="s">
        <v>6</v>
      </c>
    </row>
    <row r="8" spans="1:74" s="1" customFormat="1" ht="12" customHeight="1">
      <c r="B8" s="21"/>
      <c r="C8" s="22"/>
      <c r="D8" s="29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23</v>
      </c>
      <c r="AL8" s="22"/>
      <c r="AM8" s="22"/>
      <c r="AN8" s="30"/>
      <c r="AO8" s="22"/>
      <c r="AP8" s="22"/>
      <c r="AQ8" s="22"/>
      <c r="AR8" s="20"/>
      <c r="BE8" s="320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20"/>
      <c r="BS9" s="17" t="s">
        <v>6</v>
      </c>
    </row>
    <row r="10" spans="1:74" s="1" customFormat="1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19</v>
      </c>
      <c r="AO10" s="22"/>
      <c r="AP10" s="22"/>
      <c r="AQ10" s="22"/>
      <c r="AR10" s="20"/>
      <c r="BE10" s="320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22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26</v>
      </c>
      <c r="AL11" s="22"/>
      <c r="AM11" s="22"/>
      <c r="AN11" s="27" t="s">
        <v>19</v>
      </c>
      <c r="AO11" s="22"/>
      <c r="AP11" s="22"/>
      <c r="AQ11" s="22"/>
      <c r="AR11" s="20"/>
      <c r="BE11" s="320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20"/>
      <c r="BS12" s="17" t="s">
        <v>6</v>
      </c>
    </row>
    <row r="13" spans="1:74" s="1" customFormat="1" ht="12" customHeight="1">
      <c r="B13" s="21"/>
      <c r="C13" s="22"/>
      <c r="D13" s="29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28</v>
      </c>
      <c r="AO13" s="22"/>
      <c r="AP13" s="22"/>
      <c r="AQ13" s="22"/>
      <c r="AR13" s="20"/>
      <c r="BE13" s="320"/>
      <c r="BS13" s="17" t="s">
        <v>6</v>
      </c>
    </row>
    <row r="14" spans="1:74" ht="12.75">
      <c r="B14" s="21"/>
      <c r="C14" s="22"/>
      <c r="D14" s="22"/>
      <c r="E14" s="325" t="s">
        <v>28</v>
      </c>
      <c r="F14" s="326"/>
      <c r="G14" s="326"/>
      <c r="H14" s="326"/>
      <c r="I14" s="326"/>
      <c r="J14" s="326"/>
      <c r="K14" s="326"/>
      <c r="L14" s="326"/>
      <c r="M14" s="326"/>
      <c r="N14" s="326"/>
      <c r="O14" s="326"/>
      <c r="P14" s="326"/>
      <c r="Q14" s="326"/>
      <c r="R14" s="326"/>
      <c r="S14" s="326"/>
      <c r="T14" s="326"/>
      <c r="U14" s="326"/>
      <c r="V14" s="326"/>
      <c r="W14" s="326"/>
      <c r="X14" s="326"/>
      <c r="Y14" s="326"/>
      <c r="Z14" s="326"/>
      <c r="AA14" s="326"/>
      <c r="AB14" s="326"/>
      <c r="AC14" s="326"/>
      <c r="AD14" s="326"/>
      <c r="AE14" s="326"/>
      <c r="AF14" s="326"/>
      <c r="AG14" s="326"/>
      <c r="AH14" s="326"/>
      <c r="AI14" s="326"/>
      <c r="AJ14" s="326"/>
      <c r="AK14" s="29" t="s">
        <v>26</v>
      </c>
      <c r="AL14" s="22"/>
      <c r="AM14" s="22"/>
      <c r="AN14" s="31" t="s">
        <v>28</v>
      </c>
      <c r="AO14" s="22"/>
      <c r="AP14" s="22"/>
      <c r="AQ14" s="22"/>
      <c r="AR14" s="20"/>
      <c r="BE14" s="320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20"/>
      <c r="BS15" s="17" t="s">
        <v>4</v>
      </c>
    </row>
    <row r="16" spans="1:74" s="1" customFormat="1" ht="12" customHeight="1">
      <c r="B16" s="21"/>
      <c r="C16" s="22"/>
      <c r="D16" s="29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19</v>
      </c>
      <c r="AO16" s="22"/>
      <c r="AP16" s="22"/>
      <c r="AQ16" s="22"/>
      <c r="AR16" s="20"/>
      <c r="BE16" s="320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22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26</v>
      </c>
      <c r="AL17" s="22"/>
      <c r="AM17" s="22"/>
      <c r="AN17" s="27" t="s">
        <v>19</v>
      </c>
      <c r="AO17" s="22"/>
      <c r="AP17" s="22"/>
      <c r="AQ17" s="22"/>
      <c r="AR17" s="20"/>
      <c r="BE17" s="320"/>
      <c r="BS17" s="17" t="s">
        <v>30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20"/>
      <c r="BS18" s="17" t="s">
        <v>6</v>
      </c>
    </row>
    <row r="19" spans="1:71" s="1" customFormat="1" ht="12" customHeight="1">
      <c r="B19" s="21"/>
      <c r="C19" s="22"/>
      <c r="D19" s="29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19</v>
      </c>
      <c r="AO19" s="22"/>
      <c r="AP19" s="22"/>
      <c r="AQ19" s="22"/>
      <c r="AR19" s="20"/>
      <c r="BE19" s="320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22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26</v>
      </c>
      <c r="AL20" s="22"/>
      <c r="AM20" s="22"/>
      <c r="AN20" s="27" t="s">
        <v>19</v>
      </c>
      <c r="AO20" s="22"/>
      <c r="AP20" s="22"/>
      <c r="AQ20" s="22"/>
      <c r="AR20" s="20"/>
      <c r="BE20" s="320"/>
      <c r="BS20" s="17" t="s">
        <v>4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20"/>
    </row>
    <row r="22" spans="1:71" s="1" customFormat="1" ht="12" customHeight="1">
      <c r="B22" s="21"/>
      <c r="C22" s="22"/>
      <c r="D22" s="29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20"/>
    </row>
    <row r="23" spans="1:71" s="1" customFormat="1" ht="47.25" customHeight="1">
      <c r="B23" s="21"/>
      <c r="C23" s="22"/>
      <c r="D23" s="22"/>
      <c r="E23" s="327" t="s">
        <v>33</v>
      </c>
      <c r="F23" s="327"/>
      <c r="G23" s="327"/>
      <c r="H23" s="327"/>
      <c r="I23" s="327"/>
      <c r="J23" s="327"/>
      <c r="K23" s="327"/>
      <c r="L23" s="327"/>
      <c r="M23" s="327"/>
      <c r="N23" s="327"/>
      <c r="O23" s="327"/>
      <c r="P23" s="327"/>
      <c r="Q23" s="327"/>
      <c r="R23" s="327"/>
      <c r="S23" s="327"/>
      <c r="T23" s="327"/>
      <c r="U23" s="327"/>
      <c r="V23" s="327"/>
      <c r="W23" s="327"/>
      <c r="X23" s="327"/>
      <c r="Y23" s="327"/>
      <c r="Z23" s="327"/>
      <c r="AA23" s="327"/>
      <c r="AB23" s="327"/>
      <c r="AC23" s="327"/>
      <c r="AD23" s="327"/>
      <c r="AE23" s="327"/>
      <c r="AF23" s="327"/>
      <c r="AG23" s="327"/>
      <c r="AH23" s="327"/>
      <c r="AI23" s="327"/>
      <c r="AJ23" s="327"/>
      <c r="AK23" s="327"/>
      <c r="AL23" s="327"/>
      <c r="AM23" s="327"/>
      <c r="AN23" s="327"/>
      <c r="AO23" s="22"/>
      <c r="AP23" s="22"/>
      <c r="AQ23" s="22"/>
      <c r="AR23" s="20"/>
      <c r="BE23" s="320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20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320"/>
    </row>
    <row r="26" spans="1:71" s="2" customFormat="1" ht="25.9" customHeight="1">
      <c r="A26" s="34"/>
      <c r="B26" s="35"/>
      <c r="C26" s="36"/>
      <c r="D26" s="37" t="s">
        <v>34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28">
        <f>ROUND(AG54,2)</f>
        <v>0</v>
      </c>
      <c r="AL26" s="329"/>
      <c r="AM26" s="329"/>
      <c r="AN26" s="329"/>
      <c r="AO26" s="329"/>
      <c r="AP26" s="36"/>
      <c r="AQ26" s="36"/>
      <c r="AR26" s="39"/>
      <c r="BE26" s="320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320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30" t="s">
        <v>35</v>
      </c>
      <c r="M28" s="330"/>
      <c r="N28" s="330"/>
      <c r="O28" s="330"/>
      <c r="P28" s="330"/>
      <c r="Q28" s="36"/>
      <c r="R28" s="36"/>
      <c r="S28" s="36"/>
      <c r="T28" s="36"/>
      <c r="U28" s="36"/>
      <c r="V28" s="36"/>
      <c r="W28" s="330" t="s">
        <v>36</v>
      </c>
      <c r="X28" s="330"/>
      <c r="Y28" s="330"/>
      <c r="Z28" s="330"/>
      <c r="AA28" s="330"/>
      <c r="AB28" s="330"/>
      <c r="AC28" s="330"/>
      <c r="AD28" s="330"/>
      <c r="AE28" s="330"/>
      <c r="AF28" s="36"/>
      <c r="AG28" s="36"/>
      <c r="AH28" s="36"/>
      <c r="AI28" s="36"/>
      <c r="AJ28" s="36"/>
      <c r="AK28" s="330" t="s">
        <v>37</v>
      </c>
      <c r="AL28" s="330"/>
      <c r="AM28" s="330"/>
      <c r="AN28" s="330"/>
      <c r="AO28" s="330"/>
      <c r="AP28" s="36"/>
      <c r="AQ28" s="36"/>
      <c r="AR28" s="39"/>
      <c r="BE28" s="320"/>
    </row>
    <row r="29" spans="1:71" s="3" customFormat="1" ht="14.45" customHeight="1">
      <c r="B29" s="40"/>
      <c r="C29" s="41"/>
      <c r="D29" s="29" t="s">
        <v>38</v>
      </c>
      <c r="E29" s="41"/>
      <c r="F29" s="29" t="s">
        <v>39</v>
      </c>
      <c r="G29" s="41"/>
      <c r="H29" s="41"/>
      <c r="I29" s="41"/>
      <c r="J29" s="41"/>
      <c r="K29" s="41"/>
      <c r="L29" s="333">
        <v>0.21</v>
      </c>
      <c r="M29" s="332"/>
      <c r="N29" s="332"/>
      <c r="O29" s="332"/>
      <c r="P29" s="332"/>
      <c r="Q29" s="41"/>
      <c r="R29" s="41"/>
      <c r="S29" s="41"/>
      <c r="T29" s="41"/>
      <c r="U29" s="41"/>
      <c r="V29" s="41"/>
      <c r="W29" s="331">
        <f>ROUND(AZ54, 2)</f>
        <v>0</v>
      </c>
      <c r="X29" s="332"/>
      <c r="Y29" s="332"/>
      <c r="Z29" s="332"/>
      <c r="AA29" s="332"/>
      <c r="AB29" s="332"/>
      <c r="AC29" s="332"/>
      <c r="AD29" s="332"/>
      <c r="AE29" s="332"/>
      <c r="AF29" s="41"/>
      <c r="AG29" s="41"/>
      <c r="AH29" s="41"/>
      <c r="AI29" s="41"/>
      <c r="AJ29" s="41"/>
      <c r="AK29" s="331">
        <f>ROUND(AV54, 2)</f>
        <v>0</v>
      </c>
      <c r="AL29" s="332"/>
      <c r="AM29" s="332"/>
      <c r="AN29" s="332"/>
      <c r="AO29" s="332"/>
      <c r="AP29" s="41"/>
      <c r="AQ29" s="41"/>
      <c r="AR29" s="42"/>
      <c r="BE29" s="321"/>
    </row>
    <row r="30" spans="1:71" s="3" customFormat="1" ht="14.45" customHeight="1">
      <c r="B30" s="40"/>
      <c r="C30" s="41"/>
      <c r="D30" s="41"/>
      <c r="E30" s="41"/>
      <c r="F30" s="29" t="s">
        <v>40</v>
      </c>
      <c r="G30" s="41"/>
      <c r="H30" s="41"/>
      <c r="I30" s="41"/>
      <c r="J30" s="41"/>
      <c r="K30" s="41"/>
      <c r="L30" s="333">
        <v>0.15</v>
      </c>
      <c r="M30" s="332"/>
      <c r="N30" s="332"/>
      <c r="O30" s="332"/>
      <c r="P30" s="332"/>
      <c r="Q30" s="41"/>
      <c r="R30" s="41"/>
      <c r="S30" s="41"/>
      <c r="T30" s="41"/>
      <c r="U30" s="41"/>
      <c r="V30" s="41"/>
      <c r="W30" s="331">
        <f>ROUND(BA54, 2)</f>
        <v>0</v>
      </c>
      <c r="X30" s="332"/>
      <c r="Y30" s="332"/>
      <c r="Z30" s="332"/>
      <c r="AA30" s="332"/>
      <c r="AB30" s="332"/>
      <c r="AC30" s="332"/>
      <c r="AD30" s="332"/>
      <c r="AE30" s="332"/>
      <c r="AF30" s="41"/>
      <c r="AG30" s="41"/>
      <c r="AH30" s="41"/>
      <c r="AI30" s="41"/>
      <c r="AJ30" s="41"/>
      <c r="AK30" s="331">
        <f>ROUND(AW54, 2)</f>
        <v>0</v>
      </c>
      <c r="AL30" s="332"/>
      <c r="AM30" s="332"/>
      <c r="AN30" s="332"/>
      <c r="AO30" s="332"/>
      <c r="AP30" s="41"/>
      <c r="AQ30" s="41"/>
      <c r="AR30" s="42"/>
      <c r="BE30" s="321"/>
    </row>
    <row r="31" spans="1:71" s="3" customFormat="1" ht="14.45" hidden="1" customHeight="1">
      <c r="B31" s="40"/>
      <c r="C31" s="41"/>
      <c r="D31" s="41"/>
      <c r="E31" s="41"/>
      <c r="F31" s="29" t="s">
        <v>41</v>
      </c>
      <c r="G31" s="41"/>
      <c r="H31" s="41"/>
      <c r="I31" s="41"/>
      <c r="J31" s="41"/>
      <c r="K31" s="41"/>
      <c r="L31" s="333">
        <v>0.21</v>
      </c>
      <c r="M31" s="332"/>
      <c r="N31" s="332"/>
      <c r="O31" s="332"/>
      <c r="P31" s="332"/>
      <c r="Q31" s="41"/>
      <c r="R31" s="41"/>
      <c r="S31" s="41"/>
      <c r="T31" s="41"/>
      <c r="U31" s="41"/>
      <c r="V31" s="41"/>
      <c r="W31" s="331">
        <f>ROUND(BB54, 2)</f>
        <v>0</v>
      </c>
      <c r="X31" s="332"/>
      <c r="Y31" s="332"/>
      <c r="Z31" s="332"/>
      <c r="AA31" s="332"/>
      <c r="AB31" s="332"/>
      <c r="AC31" s="332"/>
      <c r="AD31" s="332"/>
      <c r="AE31" s="332"/>
      <c r="AF31" s="41"/>
      <c r="AG31" s="41"/>
      <c r="AH31" s="41"/>
      <c r="AI31" s="41"/>
      <c r="AJ31" s="41"/>
      <c r="AK31" s="331">
        <v>0</v>
      </c>
      <c r="AL31" s="332"/>
      <c r="AM31" s="332"/>
      <c r="AN31" s="332"/>
      <c r="AO31" s="332"/>
      <c r="AP31" s="41"/>
      <c r="AQ31" s="41"/>
      <c r="AR31" s="42"/>
      <c r="BE31" s="321"/>
    </row>
    <row r="32" spans="1:71" s="3" customFormat="1" ht="14.45" hidden="1" customHeight="1">
      <c r="B32" s="40"/>
      <c r="C32" s="41"/>
      <c r="D32" s="41"/>
      <c r="E32" s="41"/>
      <c r="F32" s="29" t="s">
        <v>42</v>
      </c>
      <c r="G32" s="41"/>
      <c r="H32" s="41"/>
      <c r="I32" s="41"/>
      <c r="J32" s="41"/>
      <c r="K32" s="41"/>
      <c r="L32" s="333">
        <v>0.15</v>
      </c>
      <c r="M32" s="332"/>
      <c r="N32" s="332"/>
      <c r="O32" s="332"/>
      <c r="P32" s="332"/>
      <c r="Q32" s="41"/>
      <c r="R32" s="41"/>
      <c r="S32" s="41"/>
      <c r="T32" s="41"/>
      <c r="U32" s="41"/>
      <c r="V32" s="41"/>
      <c r="W32" s="331">
        <f>ROUND(BC54, 2)</f>
        <v>0</v>
      </c>
      <c r="X32" s="332"/>
      <c r="Y32" s="332"/>
      <c r="Z32" s="332"/>
      <c r="AA32" s="332"/>
      <c r="AB32" s="332"/>
      <c r="AC32" s="332"/>
      <c r="AD32" s="332"/>
      <c r="AE32" s="332"/>
      <c r="AF32" s="41"/>
      <c r="AG32" s="41"/>
      <c r="AH32" s="41"/>
      <c r="AI32" s="41"/>
      <c r="AJ32" s="41"/>
      <c r="AK32" s="331">
        <v>0</v>
      </c>
      <c r="AL32" s="332"/>
      <c r="AM32" s="332"/>
      <c r="AN32" s="332"/>
      <c r="AO32" s="332"/>
      <c r="AP32" s="41"/>
      <c r="AQ32" s="41"/>
      <c r="AR32" s="42"/>
      <c r="BE32" s="321"/>
    </row>
    <row r="33" spans="1:57" s="3" customFormat="1" ht="14.45" hidden="1" customHeight="1">
      <c r="B33" s="40"/>
      <c r="C33" s="41"/>
      <c r="D33" s="41"/>
      <c r="E33" s="41"/>
      <c r="F33" s="29" t="s">
        <v>43</v>
      </c>
      <c r="G33" s="41"/>
      <c r="H33" s="41"/>
      <c r="I33" s="41"/>
      <c r="J33" s="41"/>
      <c r="K33" s="41"/>
      <c r="L33" s="333">
        <v>0</v>
      </c>
      <c r="M33" s="332"/>
      <c r="N33" s="332"/>
      <c r="O33" s="332"/>
      <c r="P33" s="332"/>
      <c r="Q33" s="41"/>
      <c r="R33" s="41"/>
      <c r="S33" s="41"/>
      <c r="T33" s="41"/>
      <c r="U33" s="41"/>
      <c r="V33" s="41"/>
      <c r="W33" s="331">
        <f>ROUND(BD54, 2)</f>
        <v>0</v>
      </c>
      <c r="X33" s="332"/>
      <c r="Y33" s="332"/>
      <c r="Z33" s="332"/>
      <c r="AA33" s="332"/>
      <c r="AB33" s="332"/>
      <c r="AC33" s="332"/>
      <c r="AD33" s="332"/>
      <c r="AE33" s="332"/>
      <c r="AF33" s="41"/>
      <c r="AG33" s="41"/>
      <c r="AH33" s="41"/>
      <c r="AI33" s="41"/>
      <c r="AJ33" s="41"/>
      <c r="AK33" s="331">
        <v>0</v>
      </c>
      <c r="AL33" s="332"/>
      <c r="AM33" s="332"/>
      <c r="AN33" s="332"/>
      <c r="AO33" s="332"/>
      <c r="AP33" s="41"/>
      <c r="AQ33" s="41"/>
      <c r="AR33" s="42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34"/>
    </row>
    <row r="35" spans="1:57" s="2" customFormat="1" ht="25.9" customHeight="1">
      <c r="A35" s="34"/>
      <c r="B35" s="35"/>
      <c r="C35" s="43"/>
      <c r="D35" s="44" t="s">
        <v>44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45</v>
      </c>
      <c r="U35" s="45"/>
      <c r="V35" s="45"/>
      <c r="W35" s="45"/>
      <c r="X35" s="334" t="s">
        <v>46</v>
      </c>
      <c r="Y35" s="335"/>
      <c r="Z35" s="335"/>
      <c r="AA35" s="335"/>
      <c r="AB35" s="335"/>
      <c r="AC35" s="45"/>
      <c r="AD35" s="45"/>
      <c r="AE35" s="45"/>
      <c r="AF35" s="45"/>
      <c r="AG35" s="45"/>
      <c r="AH35" s="45"/>
      <c r="AI35" s="45"/>
      <c r="AJ35" s="45"/>
      <c r="AK35" s="336">
        <f>SUM(AK26:AK33)</f>
        <v>0</v>
      </c>
      <c r="AL35" s="335"/>
      <c r="AM35" s="335"/>
      <c r="AN35" s="335"/>
      <c r="AO35" s="337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6.95" customHeight="1">
      <c r="A37" s="34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39"/>
      <c r="BE37" s="34"/>
    </row>
    <row r="41" spans="1:57" s="2" customFormat="1" ht="6.95" customHeight="1">
      <c r="A41" s="34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39"/>
      <c r="BE41" s="34"/>
    </row>
    <row r="42" spans="1:57" s="2" customFormat="1" ht="24.95" customHeight="1">
      <c r="A42" s="34"/>
      <c r="B42" s="35"/>
      <c r="C42" s="23" t="s">
        <v>47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9"/>
      <c r="BE42" s="34"/>
    </row>
    <row r="43" spans="1:57" s="2" customFormat="1" ht="6.95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9"/>
      <c r="BE43" s="34"/>
    </row>
    <row r="44" spans="1:57" s="4" customFormat="1" ht="12" customHeight="1">
      <c r="B44" s="51"/>
      <c r="C44" s="29" t="s">
        <v>13</v>
      </c>
      <c r="D44" s="52"/>
      <c r="E44" s="52"/>
      <c r="F44" s="52"/>
      <c r="G44" s="52"/>
      <c r="H44" s="52"/>
      <c r="I44" s="52"/>
      <c r="J44" s="52"/>
      <c r="K44" s="52"/>
      <c r="L44" s="52" t="str">
        <f>K5</f>
        <v>10-20</v>
      </c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3"/>
    </row>
    <row r="45" spans="1:57" s="5" customFormat="1" ht="36.950000000000003" customHeight="1">
      <c r="B45" s="54"/>
      <c r="C45" s="55" t="s">
        <v>16</v>
      </c>
      <c r="D45" s="56"/>
      <c r="E45" s="56"/>
      <c r="F45" s="56"/>
      <c r="G45" s="56"/>
      <c r="H45" s="56"/>
      <c r="I45" s="56"/>
      <c r="J45" s="56"/>
      <c r="K45" s="56"/>
      <c r="L45" s="338" t="str">
        <f>K6</f>
        <v>Hoštejn TNS - oprava oplocení</v>
      </c>
      <c r="M45" s="339"/>
      <c r="N45" s="339"/>
      <c r="O45" s="339"/>
      <c r="P45" s="339"/>
      <c r="Q45" s="339"/>
      <c r="R45" s="339"/>
      <c r="S45" s="339"/>
      <c r="T45" s="339"/>
      <c r="U45" s="339"/>
      <c r="V45" s="339"/>
      <c r="W45" s="339"/>
      <c r="X45" s="339"/>
      <c r="Y45" s="339"/>
      <c r="Z45" s="339"/>
      <c r="AA45" s="339"/>
      <c r="AB45" s="339"/>
      <c r="AC45" s="339"/>
      <c r="AD45" s="339"/>
      <c r="AE45" s="339"/>
      <c r="AF45" s="339"/>
      <c r="AG45" s="339"/>
      <c r="AH45" s="339"/>
      <c r="AI45" s="339"/>
      <c r="AJ45" s="339"/>
      <c r="AK45" s="339"/>
      <c r="AL45" s="339"/>
      <c r="AM45" s="339"/>
      <c r="AN45" s="339"/>
      <c r="AO45" s="339"/>
      <c r="AP45" s="56"/>
      <c r="AQ45" s="56"/>
      <c r="AR45" s="57"/>
    </row>
    <row r="46" spans="1:57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9"/>
      <c r="BE46" s="34"/>
    </row>
    <row r="47" spans="1:57" s="2" customFormat="1" ht="12" customHeight="1">
      <c r="A47" s="34"/>
      <c r="B47" s="35"/>
      <c r="C47" s="29" t="s">
        <v>21</v>
      </c>
      <c r="D47" s="36"/>
      <c r="E47" s="36"/>
      <c r="F47" s="36"/>
      <c r="G47" s="36"/>
      <c r="H47" s="36"/>
      <c r="I47" s="36"/>
      <c r="J47" s="36"/>
      <c r="K47" s="36"/>
      <c r="L47" s="58" t="str">
        <f>IF(K8="","",K8)</f>
        <v xml:space="preserve"> 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9" t="s">
        <v>23</v>
      </c>
      <c r="AJ47" s="36"/>
      <c r="AK47" s="36"/>
      <c r="AL47" s="36"/>
      <c r="AM47" s="340" t="str">
        <f>IF(AN8= "","",AN8)</f>
        <v/>
      </c>
      <c r="AN47" s="340"/>
      <c r="AO47" s="36"/>
      <c r="AP47" s="36"/>
      <c r="AQ47" s="36"/>
      <c r="AR47" s="39"/>
      <c r="BE47" s="34"/>
    </row>
    <row r="48" spans="1:57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9"/>
      <c r="BE48" s="34"/>
    </row>
    <row r="49" spans="1:91" s="2" customFormat="1" ht="15.2" customHeight="1">
      <c r="A49" s="34"/>
      <c r="B49" s="35"/>
      <c r="C49" s="29" t="s">
        <v>24</v>
      </c>
      <c r="D49" s="36"/>
      <c r="E49" s="36"/>
      <c r="F49" s="36"/>
      <c r="G49" s="36"/>
      <c r="H49" s="36"/>
      <c r="I49" s="36"/>
      <c r="J49" s="36"/>
      <c r="K49" s="36"/>
      <c r="L49" s="52" t="str">
        <f>IF(E11= "","",E11)</f>
        <v xml:space="preserve"> 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9" t="s">
        <v>29</v>
      </c>
      <c r="AJ49" s="36"/>
      <c r="AK49" s="36"/>
      <c r="AL49" s="36"/>
      <c r="AM49" s="341" t="str">
        <f>IF(E17="","",E17)</f>
        <v xml:space="preserve"> </v>
      </c>
      <c r="AN49" s="342"/>
      <c r="AO49" s="342"/>
      <c r="AP49" s="342"/>
      <c r="AQ49" s="36"/>
      <c r="AR49" s="39"/>
      <c r="AS49" s="343" t="s">
        <v>48</v>
      </c>
      <c r="AT49" s="344"/>
      <c r="AU49" s="60"/>
      <c r="AV49" s="60"/>
      <c r="AW49" s="60"/>
      <c r="AX49" s="60"/>
      <c r="AY49" s="60"/>
      <c r="AZ49" s="60"/>
      <c r="BA49" s="60"/>
      <c r="BB49" s="60"/>
      <c r="BC49" s="60"/>
      <c r="BD49" s="61"/>
      <c r="BE49" s="34"/>
    </row>
    <row r="50" spans="1:91" s="2" customFormat="1" ht="15.2" customHeight="1">
      <c r="A50" s="34"/>
      <c r="B50" s="35"/>
      <c r="C50" s="29" t="s">
        <v>27</v>
      </c>
      <c r="D50" s="36"/>
      <c r="E50" s="36"/>
      <c r="F50" s="36"/>
      <c r="G50" s="36"/>
      <c r="H50" s="36"/>
      <c r="I50" s="36"/>
      <c r="J50" s="36"/>
      <c r="K50" s="36"/>
      <c r="L50" s="52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9" t="s">
        <v>31</v>
      </c>
      <c r="AJ50" s="36"/>
      <c r="AK50" s="36"/>
      <c r="AL50" s="36"/>
      <c r="AM50" s="341" t="str">
        <f>IF(E20="","",E20)</f>
        <v xml:space="preserve"> </v>
      </c>
      <c r="AN50" s="342"/>
      <c r="AO50" s="342"/>
      <c r="AP50" s="342"/>
      <c r="AQ50" s="36"/>
      <c r="AR50" s="39"/>
      <c r="AS50" s="345"/>
      <c r="AT50" s="346"/>
      <c r="AU50" s="62"/>
      <c r="AV50" s="62"/>
      <c r="AW50" s="62"/>
      <c r="AX50" s="62"/>
      <c r="AY50" s="62"/>
      <c r="AZ50" s="62"/>
      <c r="BA50" s="62"/>
      <c r="BB50" s="62"/>
      <c r="BC50" s="62"/>
      <c r="BD50" s="63"/>
      <c r="BE50" s="34"/>
    </row>
    <row r="51" spans="1:91" s="2" customFormat="1" ht="10.9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9"/>
      <c r="AS51" s="347"/>
      <c r="AT51" s="348"/>
      <c r="AU51" s="64"/>
      <c r="AV51" s="64"/>
      <c r="AW51" s="64"/>
      <c r="AX51" s="64"/>
      <c r="AY51" s="64"/>
      <c r="AZ51" s="64"/>
      <c r="BA51" s="64"/>
      <c r="BB51" s="64"/>
      <c r="BC51" s="64"/>
      <c r="BD51" s="65"/>
      <c r="BE51" s="34"/>
    </row>
    <row r="52" spans="1:91" s="2" customFormat="1" ht="29.25" customHeight="1">
      <c r="A52" s="34"/>
      <c r="B52" s="35"/>
      <c r="C52" s="349" t="s">
        <v>49</v>
      </c>
      <c r="D52" s="350"/>
      <c r="E52" s="350"/>
      <c r="F52" s="350"/>
      <c r="G52" s="350"/>
      <c r="H52" s="66"/>
      <c r="I52" s="351" t="s">
        <v>50</v>
      </c>
      <c r="J52" s="350"/>
      <c r="K52" s="350"/>
      <c r="L52" s="350"/>
      <c r="M52" s="350"/>
      <c r="N52" s="350"/>
      <c r="O52" s="350"/>
      <c r="P52" s="350"/>
      <c r="Q52" s="350"/>
      <c r="R52" s="350"/>
      <c r="S52" s="350"/>
      <c r="T52" s="350"/>
      <c r="U52" s="350"/>
      <c r="V52" s="350"/>
      <c r="W52" s="350"/>
      <c r="X52" s="350"/>
      <c r="Y52" s="350"/>
      <c r="Z52" s="350"/>
      <c r="AA52" s="350"/>
      <c r="AB52" s="350"/>
      <c r="AC52" s="350"/>
      <c r="AD52" s="350"/>
      <c r="AE52" s="350"/>
      <c r="AF52" s="350"/>
      <c r="AG52" s="352" t="s">
        <v>51</v>
      </c>
      <c r="AH52" s="350"/>
      <c r="AI52" s="350"/>
      <c r="AJ52" s="350"/>
      <c r="AK52" s="350"/>
      <c r="AL52" s="350"/>
      <c r="AM52" s="350"/>
      <c r="AN52" s="351" t="s">
        <v>52</v>
      </c>
      <c r="AO52" s="350"/>
      <c r="AP52" s="350"/>
      <c r="AQ52" s="67" t="s">
        <v>53</v>
      </c>
      <c r="AR52" s="39"/>
      <c r="AS52" s="68" t="s">
        <v>54</v>
      </c>
      <c r="AT52" s="69" t="s">
        <v>55</v>
      </c>
      <c r="AU52" s="69" t="s">
        <v>56</v>
      </c>
      <c r="AV52" s="69" t="s">
        <v>57</v>
      </c>
      <c r="AW52" s="69" t="s">
        <v>58</v>
      </c>
      <c r="AX52" s="69" t="s">
        <v>59</v>
      </c>
      <c r="AY52" s="69" t="s">
        <v>60</v>
      </c>
      <c r="AZ52" s="69" t="s">
        <v>61</v>
      </c>
      <c r="BA52" s="69" t="s">
        <v>62</v>
      </c>
      <c r="BB52" s="69" t="s">
        <v>63</v>
      </c>
      <c r="BC52" s="69" t="s">
        <v>64</v>
      </c>
      <c r="BD52" s="70" t="s">
        <v>65</v>
      </c>
      <c r="BE52" s="34"/>
    </row>
    <row r="53" spans="1:91" s="2" customFormat="1" ht="10.9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9"/>
      <c r="AS53" s="71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3"/>
      <c r="BE53" s="34"/>
    </row>
    <row r="54" spans="1:91" s="6" customFormat="1" ht="32.450000000000003" customHeight="1">
      <c r="B54" s="74"/>
      <c r="C54" s="75" t="s">
        <v>66</v>
      </c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356">
        <f>ROUND(SUM(AG55:AG56),2)</f>
        <v>0</v>
      </c>
      <c r="AH54" s="356"/>
      <c r="AI54" s="356"/>
      <c r="AJ54" s="356"/>
      <c r="AK54" s="356"/>
      <c r="AL54" s="356"/>
      <c r="AM54" s="356"/>
      <c r="AN54" s="357">
        <f>SUM(AG54,AT54)</f>
        <v>0</v>
      </c>
      <c r="AO54" s="357"/>
      <c r="AP54" s="357"/>
      <c r="AQ54" s="78" t="s">
        <v>19</v>
      </c>
      <c r="AR54" s="79"/>
      <c r="AS54" s="80">
        <f>ROUND(SUM(AS55:AS56),2)</f>
        <v>0</v>
      </c>
      <c r="AT54" s="81">
        <f>ROUND(SUM(AV54:AW54),2)</f>
        <v>0</v>
      </c>
      <c r="AU54" s="82">
        <f>ROUND(SUM(AU55:AU56),5)</f>
        <v>0</v>
      </c>
      <c r="AV54" s="81">
        <f>ROUND(AZ54*L29,2)</f>
        <v>0</v>
      </c>
      <c r="AW54" s="81">
        <f>ROUND(BA54*L30,2)</f>
        <v>0</v>
      </c>
      <c r="AX54" s="81">
        <f>ROUND(BB54*L29,2)</f>
        <v>0</v>
      </c>
      <c r="AY54" s="81">
        <f>ROUND(BC54*L30,2)</f>
        <v>0</v>
      </c>
      <c r="AZ54" s="81">
        <f>ROUND(SUM(AZ55:AZ56),2)</f>
        <v>0</v>
      </c>
      <c r="BA54" s="81">
        <f>ROUND(SUM(BA55:BA56),2)</f>
        <v>0</v>
      </c>
      <c r="BB54" s="81">
        <f>ROUND(SUM(BB55:BB56),2)</f>
        <v>0</v>
      </c>
      <c r="BC54" s="81">
        <f>ROUND(SUM(BC55:BC56),2)</f>
        <v>0</v>
      </c>
      <c r="BD54" s="83">
        <f>ROUND(SUM(BD55:BD56),2)</f>
        <v>0</v>
      </c>
      <c r="BS54" s="84" t="s">
        <v>67</v>
      </c>
      <c r="BT54" s="84" t="s">
        <v>68</v>
      </c>
      <c r="BU54" s="85" t="s">
        <v>69</v>
      </c>
      <c r="BV54" s="84" t="s">
        <v>70</v>
      </c>
      <c r="BW54" s="84" t="s">
        <v>5</v>
      </c>
      <c r="BX54" s="84" t="s">
        <v>71</v>
      </c>
      <c r="CL54" s="84" t="s">
        <v>19</v>
      </c>
    </row>
    <row r="55" spans="1:91" s="7" customFormat="1" ht="16.5" customHeight="1">
      <c r="A55" s="86" t="s">
        <v>72</v>
      </c>
      <c r="B55" s="87"/>
      <c r="C55" s="88"/>
      <c r="D55" s="355" t="s">
        <v>73</v>
      </c>
      <c r="E55" s="355"/>
      <c r="F55" s="355"/>
      <c r="G55" s="355"/>
      <c r="H55" s="355"/>
      <c r="I55" s="89"/>
      <c r="J55" s="355" t="s">
        <v>74</v>
      </c>
      <c r="K55" s="355"/>
      <c r="L55" s="355"/>
      <c r="M55" s="355"/>
      <c r="N55" s="355"/>
      <c r="O55" s="355"/>
      <c r="P55" s="355"/>
      <c r="Q55" s="355"/>
      <c r="R55" s="355"/>
      <c r="S55" s="355"/>
      <c r="T55" s="355"/>
      <c r="U55" s="355"/>
      <c r="V55" s="355"/>
      <c r="W55" s="355"/>
      <c r="X55" s="355"/>
      <c r="Y55" s="355"/>
      <c r="Z55" s="355"/>
      <c r="AA55" s="355"/>
      <c r="AB55" s="355"/>
      <c r="AC55" s="355"/>
      <c r="AD55" s="355"/>
      <c r="AE55" s="355"/>
      <c r="AF55" s="355"/>
      <c r="AG55" s="353">
        <f>'01 - Oprava oplocení'!J30</f>
        <v>0</v>
      </c>
      <c r="AH55" s="354"/>
      <c r="AI55" s="354"/>
      <c r="AJ55" s="354"/>
      <c r="AK55" s="354"/>
      <c r="AL55" s="354"/>
      <c r="AM55" s="354"/>
      <c r="AN55" s="353">
        <f>SUM(AG55,AT55)</f>
        <v>0</v>
      </c>
      <c r="AO55" s="354"/>
      <c r="AP55" s="354"/>
      <c r="AQ55" s="90" t="s">
        <v>75</v>
      </c>
      <c r="AR55" s="91"/>
      <c r="AS55" s="92">
        <v>0</v>
      </c>
      <c r="AT55" s="93">
        <f>ROUND(SUM(AV55:AW55),2)</f>
        <v>0</v>
      </c>
      <c r="AU55" s="94">
        <f>'01 - Oprava oplocení'!P88</f>
        <v>0</v>
      </c>
      <c r="AV55" s="93">
        <f>'01 - Oprava oplocení'!J33</f>
        <v>0</v>
      </c>
      <c r="AW55" s="93">
        <f>'01 - Oprava oplocení'!J34</f>
        <v>0</v>
      </c>
      <c r="AX55" s="93">
        <f>'01 - Oprava oplocení'!J35</f>
        <v>0</v>
      </c>
      <c r="AY55" s="93">
        <f>'01 - Oprava oplocení'!J36</f>
        <v>0</v>
      </c>
      <c r="AZ55" s="93">
        <f>'01 - Oprava oplocení'!F33</f>
        <v>0</v>
      </c>
      <c r="BA55" s="93">
        <f>'01 - Oprava oplocení'!F34</f>
        <v>0</v>
      </c>
      <c r="BB55" s="93">
        <f>'01 - Oprava oplocení'!F35</f>
        <v>0</v>
      </c>
      <c r="BC55" s="93">
        <f>'01 - Oprava oplocení'!F36</f>
        <v>0</v>
      </c>
      <c r="BD55" s="95">
        <f>'01 - Oprava oplocení'!F37</f>
        <v>0</v>
      </c>
      <c r="BT55" s="96" t="s">
        <v>76</v>
      </c>
      <c r="BV55" s="96" t="s">
        <v>70</v>
      </c>
      <c r="BW55" s="96" t="s">
        <v>77</v>
      </c>
      <c r="BX55" s="96" t="s">
        <v>5</v>
      </c>
      <c r="CL55" s="96" t="s">
        <v>19</v>
      </c>
      <c r="CM55" s="96" t="s">
        <v>78</v>
      </c>
    </row>
    <row r="56" spans="1:91" s="7" customFormat="1" ht="16.5" customHeight="1">
      <c r="A56" s="86" t="s">
        <v>72</v>
      </c>
      <c r="B56" s="87"/>
      <c r="C56" s="88"/>
      <c r="D56" s="355" t="s">
        <v>79</v>
      </c>
      <c r="E56" s="355"/>
      <c r="F56" s="355"/>
      <c r="G56" s="355"/>
      <c r="H56" s="355"/>
      <c r="I56" s="89"/>
      <c r="J56" s="355" t="s">
        <v>80</v>
      </c>
      <c r="K56" s="355"/>
      <c r="L56" s="355"/>
      <c r="M56" s="355"/>
      <c r="N56" s="355"/>
      <c r="O56" s="355"/>
      <c r="P56" s="355"/>
      <c r="Q56" s="355"/>
      <c r="R56" s="355"/>
      <c r="S56" s="355"/>
      <c r="T56" s="355"/>
      <c r="U56" s="355"/>
      <c r="V56" s="355"/>
      <c r="W56" s="355"/>
      <c r="X56" s="355"/>
      <c r="Y56" s="355"/>
      <c r="Z56" s="355"/>
      <c r="AA56" s="355"/>
      <c r="AB56" s="355"/>
      <c r="AC56" s="355"/>
      <c r="AD56" s="355"/>
      <c r="AE56" s="355"/>
      <c r="AF56" s="355"/>
      <c r="AG56" s="353">
        <f>'02 - VRN'!J30</f>
        <v>0</v>
      </c>
      <c r="AH56" s="354"/>
      <c r="AI56" s="354"/>
      <c r="AJ56" s="354"/>
      <c r="AK56" s="354"/>
      <c r="AL56" s="354"/>
      <c r="AM56" s="354"/>
      <c r="AN56" s="353">
        <f>SUM(AG56,AT56)</f>
        <v>0</v>
      </c>
      <c r="AO56" s="354"/>
      <c r="AP56" s="354"/>
      <c r="AQ56" s="90" t="s">
        <v>75</v>
      </c>
      <c r="AR56" s="91"/>
      <c r="AS56" s="97">
        <v>0</v>
      </c>
      <c r="AT56" s="98">
        <f>ROUND(SUM(AV56:AW56),2)</f>
        <v>0</v>
      </c>
      <c r="AU56" s="99">
        <f>'02 - VRN'!P83</f>
        <v>0</v>
      </c>
      <c r="AV56" s="98">
        <f>'02 - VRN'!J33</f>
        <v>0</v>
      </c>
      <c r="AW56" s="98">
        <f>'02 - VRN'!J34</f>
        <v>0</v>
      </c>
      <c r="AX56" s="98">
        <f>'02 - VRN'!J35</f>
        <v>0</v>
      </c>
      <c r="AY56" s="98">
        <f>'02 - VRN'!J36</f>
        <v>0</v>
      </c>
      <c r="AZ56" s="98">
        <f>'02 - VRN'!F33</f>
        <v>0</v>
      </c>
      <c r="BA56" s="98">
        <f>'02 - VRN'!F34</f>
        <v>0</v>
      </c>
      <c r="BB56" s="98">
        <f>'02 - VRN'!F35</f>
        <v>0</v>
      </c>
      <c r="BC56" s="98">
        <f>'02 - VRN'!F36</f>
        <v>0</v>
      </c>
      <c r="BD56" s="100">
        <f>'02 - VRN'!F37</f>
        <v>0</v>
      </c>
      <c r="BT56" s="96" t="s">
        <v>76</v>
      </c>
      <c r="BV56" s="96" t="s">
        <v>70</v>
      </c>
      <c r="BW56" s="96" t="s">
        <v>81</v>
      </c>
      <c r="BX56" s="96" t="s">
        <v>5</v>
      </c>
      <c r="CL56" s="96" t="s">
        <v>19</v>
      </c>
      <c r="CM56" s="96" t="s">
        <v>78</v>
      </c>
    </row>
    <row r="57" spans="1:91" s="2" customFormat="1" ht="30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36"/>
      <c r="AQ57" s="36"/>
      <c r="AR57" s="39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</row>
    <row r="58" spans="1:91" s="2" customFormat="1" ht="6.95" customHeight="1">
      <c r="A58" s="34"/>
      <c r="B58" s="47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39"/>
      <c r="AS58" s="34"/>
      <c r="AT58" s="34"/>
      <c r="AU58" s="34"/>
      <c r="AV58" s="34"/>
      <c r="AW58" s="34"/>
      <c r="AX58" s="34"/>
      <c r="AY58" s="34"/>
      <c r="AZ58" s="34"/>
      <c r="BA58" s="34"/>
      <c r="BB58" s="34"/>
      <c r="BC58" s="34"/>
      <c r="BD58" s="34"/>
      <c r="BE58" s="34"/>
    </row>
  </sheetData>
  <sheetProtection algorithmName="SHA-512" hashValue="VOOTB2bshSet7c3rVaMwnDYz/Y1JQjRzB+Ixl9xCRWjbL9hpHIkCDYR/83P0zAIVO96CT/o50EmSWnCBcrRCUg==" saltValue="SxlOIrOViSDUkq4GZXdsImebKxNRxwwvmiAdrpjpKyPQtzQSu7Wp/4ZkxqlAyMp0hhkMROH7LcteoZuqSleojA==" spinCount="100000" sheet="1" objects="1" scenarios="1" formatColumns="0" formatRows="0"/>
  <mergeCells count="46"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01 - Oprava oplocení'!C2" display="/"/>
    <hyperlink ref="A56" location="'02 - VRN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8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1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1"/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AT2" s="17" t="s">
        <v>77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4"/>
      <c r="J3" s="103"/>
      <c r="K3" s="103"/>
      <c r="L3" s="20"/>
      <c r="AT3" s="17" t="s">
        <v>78</v>
      </c>
    </row>
    <row r="4" spans="1:46" s="1" customFormat="1" ht="24.95" customHeight="1">
      <c r="B4" s="20"/>
      <c r="D4" s="105" t="s">
        <v>82</v>
      </c>
      <c r="I4" s="101"/>
      <c r="L4" s="20"/>
      <c r="M4" s="106" t="s">
        <v>10</v>
      </c>
      <c r="AT4" s="17" t="s">
        <v>4</v>
      </c>
    </row>
    <row r="5" spans="1:46" s="1" customFormat="1" ht="6.95" customHeight="1">
      <c r="B5" s="20"/>
      <c r="I5" s="101"/>
      <c r="L5" s="20"/>
    </row>
    <row r="6" spans="1:46" s="1" customFormat="1" ht="12" customHeight="1">
      <c r="B6" s="20"/>
      <c r="D6" s="107" t="s">
        <v>16</v>
      </c>
      <c r="I6" s="101"/>
      <c r="L6" s="20"/>
    </row>
    <row r="7" spans="1:46" s="1" customFormat="1" ht="16.5" customHeight="1">
      <c r="B7" s="20"/>
      <c r="E7" s="359" t="str">
        <f>'Rekapitulace zakázky'!K6</f>
        <v>Hoštejn TNS - oprava oplocení</v>
      </c>
      <c r="F7" s="360"/>
      <c r="G7" s="360"/>
      <c r="H7" s="360"/>
      <c r="I7" s="101"/>
      <c r="L7" s="20"/>
    </row>
    <row r="8" spans="1:46" s="2" customFormat="1" ht="12" customHeight="1">
      <c r="A8" s="34"/>
      <c r="B8" s="39"/>
      <c r="C8" s="34"/>
      <c r="D8" s="107" t="s">
        <v>83</v>
      </c>
      <c r="E8" s="34"/>
      <c r="F8" s="34"/>
      <c r="G8" s="34"/>
      <c r="H8" s="34"/>
      <c r="I8" s="108"/>
      <c r="J8" s="34"/>
      <c r="K8" s="34"/>
      <c r="L8" s="10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61" t="s">
        <v>84</v>
      </c>
      <c r="F9" s="362"/>
      <c r="G9" s="362"/>
      <c r="H9" s="362"/>
      <c r="I9" s="108"/>
      <c r="J9" s="34"/>
      <c r="K9" s="34"/>
      <c r="L9" s="10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108"/>
      <c r="J10" s="34"/>
      <c r="K10" s="34"/>
      <c r="L10" s="10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7" t="s">
        <v>18</v>
      </c>
      <c r="E11" s="34"/>
      <c r="F11" s="110" t="s">
        <v>19</v>
      </c>
      <c r="G11" s="34"/>
      <c r="H11" s="34"/>
      <c r="I11" s="111" t="s">
        <v>20</v>
      </c>
      <c r="J11" s="110" t="s">
        <v>19</v>
      </c>
      <c r="K11" s="34"/>
      <c r="L11" s="10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7" t="s">
        <v>21</v>
      </c>
      <c r="E12" s="34"/>
      <c r="F12" s="110" t="s">
        <v>22</v>
      </c>
      <c r="G12" s="34"/>
      <c r="H12" s="34"/>
      <c r="I12" s="111" t="s">
        <v>23</v>
      </c>
      <c r="J12" s="112">
        <f>'Rekapitulace zakázky'!AN8</f>
        <v>0</v>
      </c>
      <c r="K12" s="34"/>
      <c r="L12" s="10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108"/>
      <c r="J13" s="34"/>
      <c r="K13" s="34"/>
      <c r="L13" s="10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7" t="s">
        <v>24</v>
      </c>
      <c r="E14" s="34"/>
      <c r="F14" s="34"/>
      <c r="G14" s="34"/>
      <c r="H14" s="34"/>
      <c r="I14" s="111" t="s">
        <v>25</v>
      </c>
      <c r="J14" s="110" t="str">
        <f>IF('Rekapitulace zakázky'!AN10="","",'Rekapitulace zakázky'!AN10)</f>
        <v/>
      </c>
      <c r="K14" s="34"/>
      <c r="L14" s="10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0" t="str">
        <f>IF('Rekapitulace zakázky'!E11="","",'Rekapitulace zakázky'!E11)</f>
        <v xml:space="preserve"> </v>
      </c>
      <c r="F15" s="34"/>
      <c r="G15" s="34"/>
      <c r="H15" s="34"/>
      <c r="I15" s="111" t="s">
        <v>26</v>
      </c>
      <c r="J15" s="110" t="str">
        <f>IF('Rekapitulace zakázky'!AN11="","",'Rekapitulace zakázky'!AN11)</f>
        <v/>
      </c>
      <c r="K15" s="34"/>
      <c r="L15" s="10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108"/>
      <c r="J16" s="34"/>
      <c r="K16" s="34"/>
      <c r="L16" s="10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7" t="s">
        <v>27</v>
      </c>
      <c r="E17" s="34"/>
      <c r="F17" s="34"/>
      <c r="G17" s="34"/>
      <c r="H17" s="34"/>
      <c r="I17" s="111" t="s">
        <v>25</v>
      </c>
      <c r="J17" s="30" t="str">
        <f>'Rekapitulace zakázky'!AN13</f>
        <v>Vyplň údaj</v>
      </c>
      <c r="K17" s="34"/>
      <c r="L17" s="10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63" t="str">
        <f>'Rekapitulace zakázky'!E14</f>
        <v>Vyplň údaj</v>
      </c>
      <c r="F18" s="364"/>
      <c r="G18" s="364"/>
      <c r="H18" s="364"/>
      <c r="I18" s="111" t="s">
        <v>26</v>
      </c>
      <c r="J18" s="30" t="str">
        <f>'Rekapitulace zakázky'!AN14</f>
        <v>Vyplň údaj</v>
      </c>
      <c r="K18" s="34"/>
      <c r="L18" s="10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108"/>
      <c r="J19" s="34"/>
      <c r="K19" s="34"/>
      <c r="L19" s="10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7" t="s">
        <v>29</v>
      </c>
      <c r="E20" s="34"/>
      <c r="F20" s="34"/>
      <c r="G20" s="34"/>
      <c r="H20" s="34"/>
      <c r="I20" s="111" t="s">
        <v>25</v>
      </c>
      <c r="J20" s="110" t="str">
        <f>IF('Rekapitulace zakázky'!AN16="","",'Rekapitulace zakázky'!AN16)</f>
        <v/>
      </c>
      <c r="K20" s="34"/>
      <c r="L20" s="10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0" t="str">
        <f>IF('Rekapitulace zakázky'!E17="","",'Rekapitulace zakázky'!E17)</f>
        <v xml:space="preserve"> </v>
      </c>
      <c r="F21" s="34"/>
      <c r="G21" s="34"/>
      <c r="H21" s="34"/>
      <c r="I21" s="111" t="s">
        <v>26</v>
      </c>
      <c r="J21" s="110" t="str">
        <f>IF('Rekapitulace zakázky'!AN17="","",'Rekapitulace zakázky'!AN17)</f>
        <v/>
      </c>
      <c r="K21" s="34"/>
      <c r="L21" s="10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108"/>
      <c r="J22" s="34"/>
      <c r="K22" s="34"/>
      <c r="L22" s="10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7" t="s">
        <v>31</v>
      </c>
      <c r="E23" s="34"/>
      <c r="F23" s="34"/>
      <c r="G23" s="34"/>
      <c r="H23" s="34"/>
      <c r="I23" s="111" t="s">
        <v>25</v>
      </c>
      <c r="J23" s="110" t="str">
        <f>IF('Rekapitulace zakázky'!AN19="","",'Rekapitulace zakázky'!AN19)</f>
        <v/>
      </c>
      <c r="K23" s="34"/>
      <c r="L23" s="10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0" t="str">
        <f>IF('Rekapitulace zakázky'!E20="","",'Rekapitulace zakázky'!E20)</f>
        <v xml:space="preserve"> </v>
      </c>
      <c r="F24" s="34"/>
      <c r="G24" s="34"/>
      <c r="H24" s="34"/>
      <c r="I24" s="111" t="s">
        <v>26</v>
      </c>
      <c r="J24" s="110" t="str">
        <f>IF('Rekapitulace zakázky'!AN20="","",'Rekapitulace zakázky'!AN20)</f>
        <v/>
      </c>
      <c r="K24" s="34"/>
      <c r="L24" s="10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108"/>
      <c r="J25" s="34"/>
      <c r="K25" s="34"/>
      <c r="L25" s="10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7" t="s">
        <v>32</v>
      </c>
      <c r="E26" s="34"/>
      <c r="F26" s="34"/>
      <c r="G26" s="34"/>
      <c r="H26" s="34"/>
      <c r="I26" s="108"/>
      <c r="J26" s="34"/>
      <c r="K26" s="34"/>
      <c r="L26" s="10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3"/>
      <c r="B27" s="114"/>
      <c r="C27" s="113"/>
      <c r="D27" s="113"/>
      <c r="E27" s="365" t="s">
        <v>19</v>
      </c>
      <c r="F27" s="365"/>
      <c r="G27" s="365"/>
      <c r="H27" s="365"/>
      <c r="I27" s="115"/>
      <c r="J27" s="113"/>
      <c r="K27" s="113"/>
      <c r="L27" s="116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108"/>
      <c r="J28" s="34"/>
      <c r="K28" s="34"/>
      <c r="L28" s="10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7"/>
      <c r="E29" s="117"/>
      <c r="F29" s="117"/>
      <c r="G29" s="117"/>
      <c r="H29" s="117"/>
      <c r="I29" s="118"/>
      <c r="J29" s="117"/>
      <c r="K29" s="117"/>
      <c r="L29" s="10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34</v>
      </c>
      <c r="E30" s="34"/>
      <c r="F30" s="34"/>
      <c r="G30" s="34"/>
      <c r="H30" s="34"/>
      <c r="I30" s="108"/>
      <c r="J30" s="120">
        <f>ROUND(J88, 2)</f>
        <v>0</v>
      </c>
      <c r="K30" s="34"/>
      <c r="L30" s="10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7"/>
      <c r="E31" s="117"/>
      <c r="F31" s="117"/>
      <c r="G31" s="117"/>
      <c r="H31" s="117"/>
      <c r="I31" s="118"/>
      <c r="J31" s="117"/>
      <c r="K31" s="117"/>
      <c r="L31" s="10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36</v>
      </c>
      <c r="G32" s="34"/>
      <c r="H32" s="34"/>
      <c r="I32" s="122" t="s">
        <v>35</v>
      </c>
      <c r="J32" s="121" t="s">
        <v>37</v>
      </c>
      <c r="K32" s="34"/>
      <c r="L32" s="10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3" t="s">
        <v>38</v>
      </c>
      <c r="E33" s="107" t="s">
        <v>39</v>
      </c>
      <c r="F33" s="124">
        <f>ROUND((SUM(BE88:BE147)),  2)</f>
        <v>0</v>
      </c>
      <c r="G33" s="34"/>
      <c r="H33" s="34"/>
      <c r="I33" s="125">
        <v>0.21</v>
      </c>
      <c r="J33" s="124">
        <f>ROUND(((SUM(BE88:BE147))*I33),  2)</f>
        <v>0</v>
      </c>
      <c r="K33" s="34"/>
      <c r="L33" s="10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7" t="s">
        <v>40</v>
      </c>
      <c r="F34" s="124">
        <f>ROUND((SUM(BF88:BF147)),  2)</f>
        <v>0</v>
      </c>
      <c r="G34" s="34"/>
      <c r="H34" s="34"/>
      <c r="I34" s="125">
        <v>0.15</v>
      </c>
      <c r="J34" s="124">
        <f>ROUND(((SUM(BF88:BF147))*I34),  2)</f>
        <v>0</v>
      </c>
      <c r="K34" s="34"/>
      <c r="L34" s="10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7" t="s">
        <v>41</v>
      </c>
      <c r="F35" s="124">
        <f>ROUND((SUM(BG88:BG147)),  2)</f>
        <v>0</v>
      </c>
      <c r="G35" s="34"/>
      <c r="H35" s="34"/>
      <c r="I35" s="125">
        <v>0.21</v>
      </c>
      <c r="J35" s="124">
        <f>0</f>
        <v>0</v>
      </c>
      <c r="K35" s="34"/>
      <c r="L35" s="10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7" t="s">
        <v>42</v>
      </c>
      <c r="F36" s="124">
        <f>ROUND((SUM(BH88:BH147)),  2)</f>
        <v>0</v>
      </c>
      <c r="G36" s="34"/>
      <c r="H36" s="34"/>
      <c r="I36" s="125">
        <v>0.15</v>
      </c>
      <c r="J36" s="124">
        <f>0</f>
        <v>0</v>
      </c>
      <c r="K36" s="34"/>
      <c r="L36" s="10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7" t="s">
        <v>43</v>
      </c>
      <c r="F37" s="124">
        <f>ROUND((SUM(BI88:BI147)),  2)</f>
        <v>0</v>
      </c>
      <c r="G37" s="34"/>
      <c r="H37" s="34"/>
      <c r="I37" s="125">
        <v>0</v>
      </c>
      <c r="J37" s="124">
        <f>0</f>
        <v>0</v>
      </c>
      <c r="K37" s="34"/>
      <c r="L37" s="10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108"/>
      <c r="J38" s="34"/>
      <c r="K38" s="34"/>
      <c r="L38" s="10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6"/>
      <c r="D39" s="127" t="s">
        <v>44</v>
      </c>
      <c r="E39" s="128"/>
      <c r="F39" s="128"/>
      <c r="G39" s="129" t="s">
        <v>45</v>
      </c>
      <c r="H39" s="130" t="s">
        <v>46</v>
      </c>
      <c r="I39" s="131"/>
      <c r="J39" s="132">
        <f>SUM(J30:J37)</f>
        <v>0</v>
      </c>
      <c r="K39" s="133"/>
      <c r="L39" s="10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34"/>
      <c r="C40" s="135"/>
      <c r="D40" s="135"/>
      <c r="E40" s="135"/>
      <c r="F40" s="135"/>
      <c r="G40" s="135"/>
      <c r="H40" s="135"/>
      <c r="I40" s="136"/>
      <c r="J40" s="135"/>
      <c r="K40" s="135"/>
      <c r="L40" s="10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37"/>
      <c r="C44" s="138"/>
      <c r="D44" s="138"/>
      <c r="E44" s="138"/>
      <c r="F44" s="138"/>
      <c r="G44" s="138"/>
      <c r="H44" s="138"/>
      <c r="I44" s="139"/>
      <c r="J44" s="138"/>
      <c r="K44" s="138"/>
      <c r="L44" s="109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85</v>
      </c>
      <c r="D45" s="36"/>
      <c r="E45" s="36"/>
      <c r="F45" s="36"/>
      <c r="G45" s="36"/>
      <c r="H45" s="36"/>
      <c r="I45" s="108"/>
      <c r="J45" s="36"/>
      <c r="K45" s="36"/>
      <c r="L45" s="109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108"/>
      <c r="J46" s="36"/>
      <c r="K46" s="36"/>
      <c r="L46" s="109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108"/>
      <c r="J47" s="36"/>
      <c r="K47" s="36"/>
      <c r="L47" s="109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66" t="str">
        <f>E7</f>
        <v>Hoštejn TNS - oprava oplocení</v>
      </c>
      <c r="F48" s="367"/>
      <c r="G48" s="367"/>
      <c r="H48" s="367"/>
      <c r="I48" s="108"/>
      <c r="J48" s="36"/>
      <c r="K48" s="36"/>
      <c r="L48" s="109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83</v>
      </c>
      <c r="D49" s="36"/>
      <c r="E49" s="36"/>
      <c r="F49" s="36"/>
      <c r="G49" s="36"/>
      <c r="H49" s="36"/>
      <c r="I49" s="108"/>
      <c r="J49" s="36"/>
      <c r="K49" s="36"/>
      <c r="L49" s="109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38" t="str">
        <f>E9</f>
        <v>01 - Oprava oplocení</v>
      </c>
      <c r="F50" s="368"/>
      <c r="G50" s="368"/>
      <c r="H50" s="368"/>
      <c r="I50" s="108"/>
      <c r="J50" s="36"/>
      <c r="K50" s="36"/>
      <c r="L50" s="109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108"/>
      <c r="J51" s="36"/>
      <c r="K51" s="36"/>
      <c r="L51" s="109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111" t="s">
        <v>23</v>
      </c>
      <c r="J52" s="59">
        <f>IF(J12="","",J12)</f>
        <v>0</v>
      </c>
      <c r="K52" s="36"/>
      <c r="L52" s="109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108"/>
      <c r="J53" s="36"/>
      <c r="K53" s="36"/>
      <c r="L53" s="109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24</v>
      </c>
      <c r="D54" s="36"/>
      <c r="E54" s="36"/>
      <c r="F54" s="27" t="str">
        <f>E15</f>
        <v xml:space="preserve"> </v>
      </c>
      <c r="G54" s="36"/>
      <c r="H54" s="36"/>
      <c r="I54" s="111" t="s">
        <v>29</v>
      </c>
      <c r="J54" s="32" t="str">
        <f>E21</f>
        <v xml:space="preserve"> </v>
      </c>
      <c r="K54" s="36"/>
      <c r="L54" s="109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27</v>
      </c>
      <c r="D55" s="36"/>
      <c r="E55" s="36"/>
      <c r="F55" s="27" t="str">
        <f>IF(E18="","",E18)</f>
        <v>Vyplň údaj</v>
      </c>
      <c r="G55" s="36"/>
      <c r="H55" s="36"/>
      <c r="I55" s="111" t="s">
        <v>31</v>
      </c>
      <c r="J55" s="32" t="str">
        <f>E24</f>
        <v xml:space="preserve"> </v>
      </c>
      <c r="K55" s="36"/>
      <c r="L55" s="109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108"/>
      <c r="J56" s="36"/>
      <c r="K56" s="36"/>
      <c r="L56" s="109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40" t="s">
        <v>86</v>
      </c>
      <c r="D57" s="141"/>
      <c r="E57" s="141"/>
      <c r="F57" s="141"/>
      <c r="G57" s="141"/>
      <c r="H57" s="141"/>
      <c r="I57" s="142"/>
      <c r="J57" s="143" t="s">
        <v>87</v>
      </c>
      <c r="K57" s="141"/>
      <c r="L57" s="109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108"/>
      <c r="J58" s="36"/>
      <c r="K58" s="36"/>
      <c r="L58" s="109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44" t="s">
        <v>66</v>
      </c>
      <c r="D59" s="36"/>
      <c r="E59" s="36"/>
      <c r="F59" s="36"/>
      <c r="G59" s="36"/>
      <c r="H59" s="36"/>
      <c r="I59" s="108"/>
      <c r="J59" s="77">
        <f>J88</f>
        <v>0</v>
      </c>
      <c r="K59" s="36"/>
      <c r="L59" s="109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88</v>
      </c>
    </row>
    <row r="60" spans="1:47" s="9" customFormat="1" ht="24.95" customHeight="1">
      <c r="B60" s="145"/>
      <c r="C60" s="146"/>
      <c r="D60" s="147" t="s">
        <v>89</v>
      </c>
      <c r="E60" s="148"/>
      <c r="F60" s="148"/>
      <c r="G60" s="148"/>
      <c r="H60" s="148"/>
      <c r="I60" s="149"/>
      <c r="J60" s="150">
        <f>J89</f>
        <v>0</v>
      </c>
      <c r="K60" s="146"/>
      <c r="L60" s="151"/>
    </row>
    <row r="61" spans="1:47" s="10" customFormat="1" ht="19.899999999999999" customHeight="1">
      <c r="B61" s="152"/>
      <c r="C61" s="153"/>
      <c r="D61" s="154" t="s">
        <v>90</v>
      </c>
      <c r="E61" s="155"/>
      <c r="F61" s="155"/>
      <c r="G61" s="155"/>
      <c r="H61" s="155"/>
      <c r="I61" s="156"/>
      <c r="J61" s="157">
        <f>J90</f>
        <v>0</v>
      </c>
      <c r="K61" s="153"/>
      <c r="L61" s="158"/>
    </row>
    <row r="62" spans="1:47" s="10" customFormat="1" ht="19.899999999999999" customHeight="1">
      <c r="B62" s="152"/>
      <c r="C62" s="153"/>
      <c r="D62" s="154" t="s">
        <v>91</v>
      </c>
      <c r="E62" s="155"/>
      <c r="F62" s="155"/>
      <c r="G62" s="155"/>
      <c r="H62" s="155"/>
      <c r="I62" s="156"/>
      <c r="J62" s="157">
        <f>J102</f>
        <v>0</v>
      </c>
      <c r="K62" s="153"/>
      <c r="L62" s="158"/>
    </row>
    <row r="63" spans="1:47" s="10" customFormat="1" ht="19.899999999999999" customHeight="1">
      <c r="B63" s="152"/>
      <c r="C63" s="153"/>
      <c r="D63" s="154" t="s">
        <v>92</v>
      </c>
      <c r="E63" s="155"/>
      <c r="F63" s="155"/>
      <c r="G63" s="155"/>
      <c r="H63" s="155"/>
      <c r="I63" s="156"/>
      <c r="J63" s="157">
        <f>J123</f>
        <v>0</v>
      </c>
      <c r="K63" s="153"/>
      <c r="L63" s="158"/>
    </row>
    <row r="64" spans="1:47" s="10" customFormat="1" ht="19.899999999999999" customHeight="1">
      <c r="B64" s="152"/>
      <c r="C64" s="153"/>
      <c r="D64" s="154" t="s">
        <v>93</v>
      </c>
      <c r="E64" s="155"/>
      <c r="F64" s="155"/>
      <c r="G64" s="155"/>
      <c r="H64" s="155"/>
      <c r="I64" s="156"/>
      <c r="J64" s="157">
        <f>J128</f>
        <v>0</v>
      </c>
      <c r="K64" s="153"/>
      <c r="L64" s="158"/>
    </row>
    <row r="65" spans="1:31" s="10" customFormat="1" ht="19.899999999999999" customHeight="1">
      <c r="B65" s="152"/>
      <c r="C65" s="153"/>
      <c r="D65" s="154" t="s">
        <v>94</v>
      </c>
      <c r="E65" s="155"/>
      <c r="F65" s="155"/>
      <c r="G65" s="155"/>
      <c r="H65" s="155"/>
      <c r="I65" s="156"/>
      <c r="J65" s="157">
        <f>J135</f>
        <v>0</v>
      </c>
      <c r="K65" s="153"/>
      <c r="L65" s="158"/>
    </row>
    <row r="66" spans="1:31" s="10" customFormat="1" ht="19.899999999999999" customHeight="1">
      <c r="B66" s="152"/>
      <c r="C66" s="153"/>
      <c r="D66" s="154" t="s">
        <v>95</v>
      </c>
      <c r="E66" s="155"/>
      <c r="F66" s="155"/>
      <c r="G66" s="155"/>
      <c r="H66" s="155"/>
      <c r="I66" s="156"/>
      <c r="J66" s="157">
        <f>J140</f>
        <v>0</v>
      </c>
      <c r="K66" s="153"/>
      <c r="L66" s="158"/>
    </row>
    <row r="67" spans="1:31" s="9" customFormat="1" ht="24.95" customHeight="1">
      <c r="B67" s="145"/>
      <c r="C67" s="146"/>
      <c r="D67" s="147" t="s">
        <v>96</v>
      </c>
      <c r="E67" s="148"/>
      <c r="F67" s="148"/>
      <c r="G67" s="148"/>
      <c r="H67" s="148"/>
      <c r="I67" s="149"/>
      <c r="J67" s="150">
        <f>J145</f>
        <v>0</v>
      </c>
      <c r="K67" s="146"/>
      <c r="L67" s="151"/>
    </row>
    <row r="68" spans="1:31" s="10" customFormat="1" ht="19.899999999999999" customHeight="1">
      <c r="B68" s="152"/>
      <c r="C68" s="153"/>
      <c r="D68" s="154" t="s">
        <v>97</v>
      </c>
      <c r="E68" s="155"/>
      <c r="F68" s="155"/>
      <c r="G68" s="155"/>
      <c r="H68" s="155"/>
      <c r="I68" s="156"/>
      <c r="J68" s="157">
        <f>J146</f>
        <v>0</v>
      </c>
      <c r="K68" s="153"/>
      <c r="L68" s="158"/>
    </row>
    <row r="69" spans="1:31" s="2" customFormat="1" ht="21.75" customHeight="1">
      <c r="A69" s="34"/>
      <c r="B69" s="35"/>
      <c r="C69" s="36"/>
      <c r="D69" s="36"/>
      <c r="E69" s="36"/>
      <c r="F69" s="36"/>
      <c r="G69" s="36"/>
      <c r="H69" s="36"/>
      <c r="I69" s="108"/>
      <c r="J69" s="36"/>
      <c r="K69" s="36"/>
      <c r="L69" s="109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6.95" customHeight="1">
      <c r="A70" s="34"/>
      <c r="B70" s="47"/>
      <c r="C70" s="48"/>
      <c r="D70" s="48"/>
      <c r="E70" s="48"/>
      <c r="F70" s="48"/>
      <c r="G70" s="48"/>
      <c r="H70" s="48"/>
      <c r="I70" s="136"/>
      <c r="J70" s="48"/>
      <c r="K70" s="48"/>
      <c r="L70" s="109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4" spans="1:31" s="2" customFormat="1" ht="6.95" customHeight="1">
      <c r="A74" s="34"/>
      <c r="B74" s="49"/>
      <c r="C74" s="50"/>
      <c r="D74" s="50"/>
      <c r="E74" s="50"/>
      <c r="F74" s="50"/>
      <c r="G74" s="50"/>
      <c r="H74" s="50"/>
      <c r="I74" s="139"/>
      <c r="J74" s="50"/>
      <c r="K74" s="50"/>
      <c r="L74" s="109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24.95" customHeight="1">
      <c r="A75" s="34"/>
      <c r="B75" s="35"/>
      <c r="C75" s="23" t="s">
        <v>98</v>
      </c>
      <c r="D75" s="36"/>
      <c r="E75" s="36"/>
      <c r="F75" s="36"/>
      <c r="G75" s="36"/>
      <c r="H75" s="36"/>
      <c r="I75" s="108"/>
      <c r="J75" s="36"/>
      <c r="K75" s="36"/>
      <c r="L75" s="109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6.95" customHeight="1">
      <c r="A76" s="34"/>
      <c r="B76" s="35"/>
      <c r="C76" s="36"/>
      <c r="D76" s="36"/>
      <c r="E76" s="36"/>
      <c r="F76" s="36"/>
      <c r="G76" s="36"/>
      <c r="H76" s="36"/>
      <c r="I76" s="108"/>
      <c r="J76" s="36"/>
      <c r="K76" s="36"/>
      <c r="L76" s="10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2" customHeight="1">
      <c r="A77" s="34"/>
      <c r="B77" s="35"/>
      <c r="C77" s="29" t="s">
        <v>16</v>
      </c>
      <c r="D77" s="36"/>
      <c r="E77" s="36"/>
      <c r="F77" s="36"/>
      <c r="G77" s="36"/>
      <c r="H77" s="36"/>
      <c r="I77" s="108"/>
      <c r="J77" s="36"/>
      <c r="K77" s="36"/>
      <c r="L77" s="10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6.5" customHeight="1">
      <c r="A78" s="34"/>
      <c r="B78" s="35"/>
      <c r="C78" s="36"/>
      <c r="D78" s="36"/>
      <c r="E78" s="366" t="str">
        <f>E7</f>
        <v>Hoštejn TNS - oprava oplocení</v>
      </c>
      <c r="F78" s="367"/>
      <c r="G78" s="367"/>
      <c r="H78" s="367"/>
      <c r="I78" s="108"/>
      <c r="J78" s="36"/>
      <c r="K78" s="36"/>
      <c r="L78" s="109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>
      <c r="A79" s="34"/>
      <c r="B79" s="35"/>
      <c r="C79" s="29" t="s">
        <v>83</v>
      </c>
      <c r="D79" s="36"/>
      <c r="E79" s="36"/>
      <c r="F79" s="36"/>
      <c r="G79" s="36"/>
      <c r="H79" s="36"/>
      <c r="I79" s="108"/>
      <c r="J79" s="36"/>
      <c r="K79" s="36"/>
      <c r="L79" s="109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6.5" customHeight="1">
      <c r="A80" s="34"/>
      <c r="B80" s="35"/>
      <c r="C80" s="36"/>
      <c r="D80" s="36"/>
      <c r="E80" s="338" t="str">
        <f>E9</f>
        <v>01 - Oprava oplocení</v>
      </c>
      <c r="F80" s="368"/>
      <c r="G80" s="368"/>
      <c r="H80" s="368"/>
      <c r="I80" s="108"/>
      <c r="J80" s="36"/>
      <c r="K80" s="36"/>
      <c r="L80" s="109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6.95" customHeight="1">
      <c r="A81" s="34"/>
      <c r="B81" s="35"/>
      <c r="C81" s="36"/>
      <c r="D81" s="36"/>
      <c r="E81" s="36"/>
      <c r="F81" s="36"/>
      <c r="G81" s="36"/>
      <c r="H81" s="36"/>
      <c r="I81" s="108"/>
      <c r="J81" s="36"/>
      <c r="K81" s="36"/>
      <c r="L81" s="10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2" customHeight="1">
      <c r="A82" s="34"/>
      <c r="B82" s="35"/>
      <c r="C82" s="29" t="s">
        <v>21</v>
      </c>
      <c r="D82" s="36"/>
      <c r="E82" s="36"/>
      <c r="F82" s="27" t="str">
        <f>F12</f>
        <v xml:space="preserve"> </v>
      </c>
      <c r="G82" s="36"/>
      <c r="H82" s="36"/>
      <c r="I82" s="111" t="s">
        <v>23</v>
      </c>
      <c r="J82" s="59">
        <f>IF(J12="","",J12)</f>
        <v>0</v>
      </c>
      <c r="K82" s="36"/>
      <c r="L82" s="10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08"/>
      <c r="J83" s="36"/>
      <c r="K83" s="36"/>
      <c r="L83" s="10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5.2" customHeight="1">
      <c r="A84" s="34"/>
      <c r="B84" s="35"/>
      <c r="C84" s="29" t="s">
        <v>24</v>
      </c>
      <c r="D84" s="36"/>
      <c r="E84" s="36"/>
      <c r="F84" s="27" t="str">
        <f>E15</f>
        <v xml:space="preserve"> </v>
      </c>
      <c r="G84" s="36"/>
      <c r="H84" s="36"/>
      <c r="I84" s="111" t="s">
        <v>29</v>
      </c>
      <c r="J84" s="32" t="str">
        <f>E21</f>
        <v xml:space="preserve"> </v>
      </c>
      <c r="K84" s="36"/>
      <c r="L84" s="10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5.2" customHeight="1">
      <c r="A85" s="34"/>
      <c r="B85" s="35"/>
      <c r="C85" s="29" t="s">
        <v>27</v>
      </c>
      <c r="D85" s="36"/>
      <c r="E85" s="36"/>
      <c r="F85" s="27" t="str">
        <f>IF(E18="","",E18)</f>
        <v>Vyplň údaj</v>
      </c>
      <c r="G85" s="36"/>
      <c r="H85" s="36"/>
      <c r="I85" s="111" t="s">
        <v>31</v>
      </c>
      <c r="J85" s="32" t="str">
        <f>E24</f>
        <v xml:space="preserve"> </v>
      </c>
      <c r="K85" s="36"/>
      <c r="L85" s="10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10.35" customHeight="1">
      <c r="A86" s="34"/>
      <c r="B86" s="35"/>
      <c r="C86" s="36"/>
      <c r="D86" s="36"/>
      <c r="E86" s="36"/>
      <c r="F86" s="36"/>
      <c r="G86" s="36"/>
      <c r="H86" s="36"/>
      <c r="I86" s="108"/>
      <c r="J86" s="36"/>
      <c r="K86" s="36"/>
      <c r="L86" s="10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11" customFormat="1" ht="29.25" customHeight="1">
      <c r="A87" s="159"/>
      <c r="B87" s="160"/>
      <c r="C87" s="161" t="s">
        <v>99</v>
      </c>
      <c r="D87" s="162" t="s">
        <v>53</v>
      </c>
      <c r="E87" s="162" t="s">
        <v>49</v>
      </c>
      <c r="F87" s="162" t="s">
        <v>50</v>
      </c>
      <c r="G87" s="162" t="s">
        <v>100</v>
      </c>
      <c r="H87" s="162" t="s">
        <v>101</v>
      </c>
      <c r="I87" s="163" t="s">
        <v>102</v>
      </c>
      <c r="J87" s="162" t="s">
        <v>87</v>
      </c>
      <c r="K87" s="164" t="s">
        <v>103</v>
      </c>
      <c r="L87" s="165"/>
      <c r="M87" s="68" t="s">
        <v>19</v>
      </c>
      <c r="N87" s="69" t="s">
        <v>38</v>
      </c>
      <c r="O87" s="69" t="s">
        <v>104</v>
      </c>
      <c r="P87" s="69" t="s">
        <v>105</v>
      </c>
      <c r="Q87" s="69" t="s">
        <v>106</v>
      </c>
      <c r="R87" s="69" t="s">
        <v>107</v>
      </c>
      <c r="S87" s="69" t="s">
        <v>108</v>
      </c>
      <c r="T87" s="70" t="s">
        <v>109</v>
      </c>
      <c r="U87" s="159"/>
      <c r="V87" s="159"/>
      <c r="W87" s="159"/>
      <c r="X87" s="159"/>
      <c r="Y87" s="159"/>
      <c r="Z87" s="159"/>
      <c r="AA87" s="159"/>
      <c r="AB87" s="159"/>
      <c r="AC87" s="159"/>
      <c r="AD87" s="159"/>
      <c r="AE87" s="159"/>
    </row>
    <row r="88" spans="1:65" s="2" customFormat="1" ht="22.9" customHeight="1">
      <c r="A88" s="34"/>
      <c r="B88" s="35"/>
      <c r="C88" s="75" t="s">
        <v>110</v>
      </c>
      <c r="D88" s="36"/>
      <c r="E88" s="36"/>
      <c r="F88" s="36"/>
      <c r="G88" s="36"/>
      <c r="H88" s="36"/>
      <c r="I88" s="108"/>
      <c r="J88" s="166">
        <f>BK88</f>
        <v>0</v>
      </c>
      <c r="K88" s="36"/>
      <c r="L88" s="39"/>
      <c r="M88" s="71"/>
      <c r="N88" s="167"/>
      <c r="O88" s="72"/>
      <c r="P88" s="168">
        <f>P89+P145</f>
        <v>0</v>
      </c>
      <c r="Q88" s="72"/>
      <c r="R88" s="168">
        <f>R89+R145</f>
        <v>67.119520000000009</v>
      </c>
      <c r="S88" s="72"/>
      <c r="T88" s="169">
        <f>T89+T145</f>
        <v>19.349399999999999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7" t="s">
        <v>67</v>
      </c>
      <c r="AU88" s="17" t="s">
        <v>88</v>
      </c>
      <c r="BK88" s="170">
        <f>BK89+BK145</f>
        <v>0</v>
      </c>
    </row>
    <row r="89" spans="1:65" s="12" customFormat="1" ht="25.9" customHeight="1">
      <c r="B89" s="171"/>
      <c r="C89" s="172"/>
      <c r="D89" s="173" t="s">
        <v>67</v>
      </c>
      <c r="E89" s="174" t="s">
        <v>111</v>
      </c>
      <c r="F89" s="174" t="s">
        <v>112</v>
      </c>
      <c r="G89" s="172"/>
      <c r="H89" s="172"/>
      <c r="I89" s="175"/>
      <c r="J89" s="176">
        <f>BK89</f>
        <v>0</v>
      </c>
      <c r="K89" s="172"/>
      <c r="L89" s="177"/>
      <c r="M89" s="178"/>
      <c r="N89" s="179"/>
      <c r="O89" s="179"/>
      <c r="P89" s="180">
        <f>P90+P102+P123+P128+P135+P140</f>
        <v>0</v>
      </c>
      <c r="Q89" s="179"/>
      <c r="R89" s="180">
        <f>R90+R102+R123+R128+R135+R140</f>
        <v>67.119520000000009</v>
      </c>
      <c r="S89" s="179"/>
      <c r="T89" s="181">
        <f>T90+T102+T123+T128+T135+T140</f>
        <v>19.349399999999999</v>
      </c>
      <c r="AR89" s="182" t="s">
        <v>76</v>
      </c>
      <c r="AT89" s="183" t="s">
        <v>67</v>
      </c>
      <c r="AU89" s="183" t="s">
        <v>68</v>
      </c>
      <c r="AY89" s="182" t="s">
        <v>113</v>
      </c>
      <c r="BK89" s="184">
        <f>BK90+BK102+BK123+BK128+BK135+BK140</f>
        <v>0</v>
      </c>
    </row>
    <row r="90" spans="1:65" s="12" customFormat="1" ht="22.9" customHeight="1">
      <c r="B90" s="171"/>
      <c r="C90" s="172"/>
      <c r="D90" s="173" t="s">
        <v>67</v>
      </c>
      <c r="E90" s="185" t="s">
        <v>76</v>
      </c>
      <c r="F90" s="185" t="s">
        <v>114</v>
      </c>
      <c r="G90" s="172"/>
      <c r="H90" s="172"/>
      <c r="I90" s="175"/>
      <c r="J90" s="186">
        <f>BK90</f>
        <v>0</v>
      </c>
      <c r="K90" s="172"/>
      <c r="L90" s="177"/>
      <c r="M90" s="178"/>
      <c r="N90" s="179"/>
      <c r="O90" s="179"/>
      <c r="P90" s="180">
        <f>SUM(P91:P101)</f>
        <v>0</v>
      </c>
      <c r="Q90" s="179"/>
      <c r="R90" s="180">
        <f>SUM(R91:R101)</f>
        <v>0</v>
      </c>
      <c r="S90" s="179"/>
      <c r="T90" s="181">
        <f>SUM(T91:T101)</f>
        <v>0</v>
      </c>
      <c r="AR90" s="182" t="s">
        <v>76</v>
      </c>
      <c r="AT90" s="183" t="s">
        <v>67</v>
      </c>
      <c r="AU90" s="183" t="s">
        <v>76</v>
      </c>
      <c r="AY90" s="182" t="s">
        <v>113</v>
      </c>
      <c r="BK90" s="184">
        <f>SUM(BK91:BK101)</f>
        <v>0</v>
      </c>
    </row>
    <row r="91" spans="1:65" s="2" customFormat="1" ht="21.75" customHeight="1">
      <c r="A91" s="34"/>
      <c r="B91" s="35"/>
      <c r="C91" s="187" t="s">
        <v>76</v>
      </c>
      <c r="D91" s="187" t="s">
        <v>115</v>
      </c>
      <c r="E91" s="188" t="s">
        <v>116</v>
      </c>
      <c r="F91" s="189" t="s">
        <v>117</v>
      </c>
      <c r="G91" s="190" t="s">
        <v>118</v>
      </c>
      <c r="H91" s="191">
        <v>70</v>
      </c>
      <c r="I91" s="192"/>
      <c r="J91" s="193">
        <f>ROUND(I91*H91,2)</f>
        <v>0</v>
      </c>
      <c r="K91" s="189" t="s">
        <v>119</v>
      </c>
      <c r="L91" s="39"/>
      <c r="M91" s="194" t="s">
        <v>19</v>
      </c>
      <c r="N91" s="195" t="s">
        <v>39</v>
      </c>
      <c r="O91" s="64"/>
      <c r="P91" s="196">
        <f>O91*H91</f>
        <v>0</v>
      </c>
      <c r="Q91" s="196">
        <v>0</v>
      </c>
      <c r="R91" s="196">
        <f>Q91*H91</f>
        <v>0</v>
      </c>
      <c r="S91" s="196">
        <v>0</v>
      </c>
      <c r="T91" s="197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98" t="s">
        <v>120</v>
      </c>
      <c r="AT91" s="198" t="s">
        <v>115</v>
      </c>
      <c r="AU91" s="198" t="s">
        <v>78</v>
      </c>
      <c r="AY91" s="17" t="s">
        <v>113</v>
      </c>
      <c r="BE91" s="199">
        <f>IF(N91="základní",J91,0)</f>
        <v>0</v>
      </c>
      <c r="BF91" s="199">
        <f>IF(N91="snížená",J91,0)</f>
        <v>0</v>
      </c>
      <c r="BG91" s="199">
        <f>IF(N91="zákl. přenesená",J91,0)</f>
        <v>0</v>
      </c>
      <c r="BH91" s="199">
        <f>IF(N91="sníž. přenesená",J91,0)</f>
        <v>0</v>
      </c>
      <c r="BI91" s="199">
        <f>IF(N91="nulová",J91,0)</f>
        <v>0</v>
      </c>
      <c r="BJ91" s="17" t="s">
        <v>76</v>
      </c>
      <c r="BK91" s="199">
        <f>ROUND(I91*H91,2)</f>
        <v>0</v>
      </c>
      <c r="BL91" s="17" t="s">
        <v>120</v>
      </c>
      <c r="BM91" s="198" t="s">
        <v>121</v>
      </c>
    </row>
    <row r="92" spans="1:65" s="13" customFormat="1" ht="11.25">
      <c r="B92" s="200"/>
      <c r="C92" s="201"/>
      <c r="D92" s="202" t="s">
        <v>122</v>
      </c>
      <c r="E92" s="203" t="s">
        <v>19</v>
      </c>
      <c r="F92" s="204" t="s">
        <v>123</v>
      </c>
      <c r="G92" s="201"/>
      <c r="H92" s="205">
        <v>70</v>
      </c>
      <c r="I92" s="206"/>
      <c r="J92" s="201"/>
      <c r="K92" s="201"/>
      <c r="L92" s="207"/>
      <c r="M92" s="208"/>
      <c r="N92" s="209"/>
      <c r="O92" s="209"/>
      <c r="P92" s="209"/>
      <c r="Q92" s="209"/>
      <c r="R92" s="209"/>
      <c r="S92" s="209"/>
      <c r="T92" s="210"/>
      <c r="AT92" s="211" t="s">
        <v>122</v>
      </c>
      <c r="AU92" s="211" t="s">
        <v>78</v>
      </c>
      <c r="AV92" s="13" t="s">
        <v>78</v>
      </c>
      <c r="AW92" s="13" t="s">
        <v>30</v>
      </c>
      <c r="AX92" s="13" t="s">
        <v>76</v>
      </c>
      <c r="AY92" s="211" t="s">
        <v>113</v>
      </c>
    </row>
    <row r="93" spans="1:65" s="2" customFormat="1" ht="21.75" customHeight="1">
      <c r="A93" s="34"/>
      <c r="B93" s="35"/>
      <c r="C93" s="187" t="s">
        <v>78</v>
      </c>
      <c r="D93" s="187" t="s">
        <v>115</v>
      </c>
      <c r="E93" s="188" t="s">
        <v>124</v>
      </c>
      <c r="F93" s="189" t="s">
        <v>125</v>
      </c>
      <c r="G93" s="190" t="s">
        <v>126</v>
      </c>
      <c r="H93" s="191">
        <v>5</v>
      </c>
      <c r="I93" s="192"/>
      <c r="J93" s="193">
        <f>ROUND(I93*H93,2)</f>
        <v>0</v>
      </c>
      <c r="K93" s="189" t="s">
        <v>119</v>
      </c>
      <c r="L93" s="39"/>
      <c r="M93" s="194" t="s">
        <v>19</v>
      </c>
      <c r="N93" s="195" t="s">
        <v>39</v>
      </c>
      <c r="O93" s="64"/>
      <c r="P93" s="196">
        <f>O93*H93</f>
        <v>0</v>
      </c>
      <c r="Q93" s="196">
        <v>0</v>
      </c>
      <c r="R93" s="196">
        <f>Q93*H93</f>
        <v>0</v>
      </c>
      <c r="S93" s="196">
        <v>0</v>
      </c>
      <c r="T93" s="197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98" t="s">
        <v>120</v>
      </c>
      <c r="AT93" s="198" t="s">
        <v>115</v>
      </c>
      <c r="AU93" s="198" t="s">
        <v>78</v>
      </c>
      <c r="AY93" s="17" t="s">
        <v>113</v>
      </c>
      <c r="BE93" s="199">
        <f>IF(N93="základní",J93,0)</f>
        <v>0</v>
      </c>
      <c r="BF93" s="199">
        <f>IF(N93="snížená",J93,0)</f>
        <v>0</v>
      </c>
      <c r="BG93" s="199">
        <f>IF(N93="zákl. přenesená",J93,0)</f>
        <v>0</v>
      </c>
      <c r="BH93" s="199">
        <f>IF(N93="sníž. přenesená",J93,0)</f>
        <v>0</v>
      </c>
      <c r="BI93" s="199">
        <f>IF(N93="nulová",J93,0)</f>
        <v>0</v>
      </c>
      <c r="BJ93" s="17" t="s">
        <v>76</v>
      </c>
      <c r="BK93" s="199">
        <f>ROUND(I93*H93,2)</f>
        <v>0</v>
      </c>
      <c r="BL93" s="17" t="s">
        <v>120</v>
      </c>
      <c r="BM93" s="198" t="s">
        <v>127</v>
      </c>
    </row>
    <row r="94" spans="1:65" s="13" customFormat="1" ht="11.25">
      <c r="B94" s="200"/>
      <c r="C94" s="201"/>
      <c r="D94" s="202" t="s">
        <v>122</v>
      </c>
      <c r="E94" s="203" t="s">
        <v>19</v>
      </c>
      <c r="F94" s="204" t="s">
        <v>128</v>
      </c>
      <c r="G94" s="201"/>
      <c r="H94" s="205">
        <v>5</v>
      </c>
      <c r="I94" s="206"/>
      <c r="J94" s="201"/>
      <c r="K94" s="201"/>
      <c r="L94" s="207"/>
      <c r="M94" s="208"/>
      <c r="N94" s="209"/>
      <c r="O94" s="209"/>
      <c r="P94" s="209"/>
      <c r="Q94" s="209"/>
      <c r="R94" s="209"/>
      <c r="S94" s="209"/>
      <c r="T94" s="210"/>
      <c r="AT94" s="211" t="s">
        <v>122</v>
      </c>
      <c r="AU94" s="211" t="s">
        <v>78</v>
      </c>
      <c r="AV94" s="13" t="s">
        <v>78</v>
      </c>
      <c r="AW94" s="13" t="s">
        <v>30</v>
      </c>
      <c r="AX94" s="13" t="s">
        <v>76</v>
      </c>
      <c r="AY94" s="211" t="s">
        <v>113</v>
      </c>
    </row>
    <row r="95" spans="1:65" s="2" customFormat="1" ht="21.75" customHeight="1">
      <c r="A95" s="34"/>
      <c r="B95" s="35"/>
      <c r="C95" s="187" t="s">
        <v>129</v>
      </c>
      <c r="D95" s="187" t="s">
        <v>115</v>
      </c>
      <c r="E95" s="188" t="s">
        <v>130</v>
      </c>
      <c r="F95" s="189" t="s">
        <v>131</v>
      </c>
      <c r="G95" s="190" t="s">
        <v>132</v>
      </c>
      <c r="H95" s="191">
        <v>153</v>
      </c>
      <c r="I95" s="192"/>
      <c r="J95" s="193">
        <f>ROUND(I95*H95,2)</f>
        <v>0</v>
      </c>
      <c r="K95" s="189" t="s">
        <v>119</v>
      </c>
      <c r="L95" s="39"/>
      <c r="M95" s="194" t="s">
        <v>19</v>
      </c>
      <c r="N95" s="195" t="s">
        <v>39</v>
      </c>
      <c r="O95" s="64"/>
      <c r="P95" s="196">
        <f>O95*H95</f>
        <v>0</v>
      </c>
      <c r="Q95" s="196">
        <v>0</v>
      </c>
      <c r="R95" s="196">
        <f>Q95*H95</f>
        <v>0</v>
      </c>
      <c r="S95" s="196">
        <v>0</v>
      </c>
      <c r="T95" s="197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98" t="s">
        <v>120</v>
      </c>
      <c r="AT95" s="198" t="s">
        <v>115</v>
      </c>
      <c r="AU95" s="198" t="s">
        <v>78</v>
      </c>
      <c r="AY95" s="17" t="s">
        <v>113</v>
      </c>
      <c r="BE95" s="199">
        <f>IF(N95="základní",J95,0)</f>
        <v>0</v>
      </c>
      <c r="BF95" s="199">
        <f>IF(N95="snížená",J95,0)</f>
        <v>0</v>
      </c>
      <c r="BG95" s="199">
        <f>IF(N95="zákl. přenesená",J95,0)</f>
        <v>0</v>
      </c>
      <c r="BH95" s="199">
        <f>IF(N95="sníž. přenesená",J95,0)</f>
        <v>0</v>
      </c>
      <c r="BI95" s="199">
        <f>IF(N95="nulová",J95,0)</f>
        <v>0</v>
      </c>
      <c r="BJ95" s="17" t="s">
        <v>76</v>
      </c>
      <c r="BK95" s="199">
        <f>ROUND(I95*H95,2)</f>
        <v>0</v>
      </c>
      <c r="BL95" s="17" t="s">
        <v>120</v>
      </c>
      <c r="BM95" s="198" t="s">
        <v>133</v>
      </c>
    </row>
    <row r="96" spans="1:65" s="13" customFormat="1" ht="11.25">
      <c r="B96" s="200"/>
      <c r="C96" s="201"/>
      <c r="D96" s="202" t="s">
        <v>122</v>
      </c>
      <c r="E96" s="203" t="s">
        <v>19</v>
      </c>
      <c r="F96" s="204" t="s">
        <v>134</v>
      </c>
      <c r="G96" s="201"/>
      <c r="H96" s="205">
        <v>153</v>
      </c>
      <c r="I96" s="206"/>
      <c r="J96" s="201"/>
      <c r="K96" s="201"/>
      <c r="L96" s="207"/>
      <c r="M96" s="208"/>
      <c r="N96" s="209"/>
      <c r="O96" s="209"/>
      <c r="P96" s="209"/>
      <c r="Q96" s="209"/>
      <c r="R96" s="209"/>
      <c r="S96" s="209"/>
      <c r="T96" s="210"/>
      <c r="AT96" s="211" t="s">
        <v>122</v>
      </c>
      <c r="AU96" s="211" t="s">
        <v>78</v>
      </c>
      <c r="AV96" s="13" t="s">
        <v>78</v>
      </c>
      <c r="AW96" s="13" t="s">
        <v>30</v>
      </c>
      <c r="AX96" s="13" t="s">
        <v>76</v>
      </c>
      <c r="AY96" s="211" t="s">
        <v>113</v>
      </c>
    </row>
    <row r="97" spans="1:65" s="2" customFormat="1" ht="21.75" customHeight="1">
      <c r="A97" s="34"/>
      <c r="B97" s="35"/>
      <c r="C97" s="187" t="s">
        <v>120</v>
      </c>
      <c r="D97" s="187" t="s">
        <v>115</v>
      </c>
      <c r="E97" s="188" t="s">
        <v>135</v>
      </c>
      <c r="F97" s="189" t="s">
        <v>136</v>
      </c>
      <c r="G97" s="190" t="s">
        <v>118</v>
      </c>
      <c r="H97" s="191">
        <v>1087.5</v>
      </c>
      <c r="I97" s="192"/>
      <c r="J97" s="193">
        <f>ROUND(I97*H97,2)</f>
        <v>0</v>
      </c>
      <c r="K97" s="189" t="s">
        <v>119</v>
      </c>
      <c r="L97" s="39"/>
      <c r="M97" s="194" t="s">
        <v>19</v>
      </c>
      <c r="N97" s="195" t="s">
        <v>39</v>
      </c>
      <c r="O97" s="64"/>
      <c r="P97" s="196">
        <f>O97*H97</f>
        <v>0</v>
      </c>
      <c r="Q97" s="196">
        <v>0</v>
      </c>
      <c r="R97" s="196">
        <f>Q97*H97</f>
        <v>0</v>
      </c>
      <c r="S97" s="196">
        <v>0</v>
      </c>
      <c r="T97" s="197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98" t="s">
        <v>120</v>
      </c>
      <c r="AT97" s="198" t="s">
        <v>115</v>
      </c>
      <c r="AU97" s="198" t="s">
        <v>78</v>
      </c>
      <c r="AY97" s="17" t="s">
        <v>113</v>
      </c>
      <c r="BE97" s="199">
        <f>IF(N97="základní",J97,0)</f>
        <v>0</v>
      </c>
      <c r="BF97" s="199">
        <f>IF(N97="snížená",J97,0)</f>
        <v>0</v>
      </c>
      <c r="BG97" s="199">
        <f>IF(N97="zákl. přenesená",J97,0)</f>
        <v>0</v>
      </c>
      <c r="BH97" s="199">
        <f>IF(N97="sníž. přenesená",J97,0)</f>
        <v>0</v>
      </c>
      <c r="BI97" s="199">
        <f>IF(N97="nulová",J97,0)</f>
        <v>0</v>
      </c>
      <c r="BJ97" s="17" t="s">
        <v>76</v>
      </c>
      <c r="BK97" s="199">
        <f>ROUND(I97*H97,2)</f>
        <v>0</v>
      </c>
      <c r="BL97" s="17" t="s">
        <v>120</v>
      </c>
      <c r="BM97" s="198" t="s">
        <v>137</v>
      </c>
    </row>
    <row r="98" spans="1:65" s="13" customFormat="1" ht="11.25">
      <c r="B98" s="200"/>
      <c r="C98" s="201"/>
      <c r="D98" s="202" t="s">
        <v>122</v>
      </c>
      <c r="E98" s="203" t="s">
        <v>19</v>
      </c>
      <c r="F98" s="204" t="s">
        <v>138</v>
      </c>
      <c r="G98" s="201"/>
      <c r="H98" s="205">
        <v>507.5</v>
      </c>
      <c r="I98" s="206"/>
      <c r="J98" s="201"/>
      <c r="K98" s="201"/>
      <c r="L98" s="207"/>
      <c r="M98" s="208"/>
      <c r="N98" s="209"/>
      <c r="O98" s="209"/>
      <c r="P98" s="209"/>
      <c r="Q98" s="209"/>
      <c r="R98" s="209"/>
      <c r="S98" s="209"/>
      <c r="T98" s="210"/>
      <c r="AT98" s="211" t="s">
        <v>122</v>
      </c>
      <c r="AU98" s="211" t="s">
        <v>78</v>
      </c>
      <c r="AV98" s="13" t="s">
        <v>78</v>
      </c>
      <c r="AW98" s="13" t="s">
        <v>30</v>
      </c>
      <c r="AX98" s="13" t="s">
        <v>68</v>
      </c>
      <c r="AY98" s="211" t="s">
        <v>113</v>
      </c>
    </row>
    <row r="99" spans="1:65" s="13" customFormat="1" ht="11.25">
      <c r="B99" s="200"/>
      <c r="C99" s="201"/>
      <c r="D99" s="202" t="s">
        <v>122</v>
      </c>
      <c r="E99" s="203" t="s">
        <v>19</v>
      </c>
      <c r="F99" s="204" t="s">
        <v>139</v>
      </c>
      <c r="G99" s="201"/>
      <c r="H99" s="205">
        <v>70</v>
      </c>
      <c r="I99" s="206"/>
      <c r="J99" s="201"/>
      <c r="K99" s="201"/>
      <c r="L99" s="207"/>
      <c r="M99" s="208"/>
      <c r="N99" s="209"/>
      <c r="O99" s="209"/>
      <c r="P99" s="209"/>
      <c r="Q99" s="209"/>
      <c r="R99" s="209"/>
      <c r="S99" s="209"/>
      <c r="T99" s="210"/>
      <c r="AT99" s="211" t="s">
        <v>122</v>
      </c>
      <c r="AU99" s="211" t="s">
        <v>78</v>
      </c>
      <c r="AV99" s="13" t="s">
        <v>78</v>
      </c>
      <c r="AW99" s="13" t="s">
        <v>30</v>
      </c>
      <c r="AX99" s="13" t="s">
        <v>68</v>
      </c>
      <c r="AY99" s="211" t="s">
        <v>113</v>
      </c>
    </row>
    <row r="100" spans="1:65" s="13" customFormat="1" ht="11.25">
      <c r="B100" s="200"/>
      <c r="C100" s="201"/>
      <c r="D100" s="202" t="s">
        <v>122</v>
      </c>
      <c r="E100" s="203" t="s">
        <v>19</v>
      </c>
      <c r="F100" s="204" t="s">
        <v>140</v>
      </c>
      <c r="G100" s="201"/>
      <c r="H100" s="205">
        <v>510</v>
      </c>
      <c r="I100" s="206"/>
      <c r="J100" s="201"/>
      <c r="K100" s="201"/>
      <c r="L100" s="207"/>
      <c r="M100" s="208"/>
      <c r="N100" s="209"/>
      <c r="O100" s="209"/>
      <c r="P100" s="209"/>
      <c r="Q100" s="209"/>
      <c r="R100" s="209"/>
      <c r="S100" s="209"/>
      <c r="T100" s="210"/>
      <c r="AT100" s="211" t="s">
        <v>122</v>
      </c>
      <c r="AU100" s="211" t="s">
        <v>78</v>
      </c>
      <c r="AV100" s="13" t="s">
        <v>78</v>
      </c>
      <c r="AW100" s="13" t="s">
        <v>30</v>
      </c>
      <c r="AX100" s="13" t="s">
        <v>68</v>
      </c>
      <c r="AY100" s="211" t="s">
        <v>113</v>
      </c>
    </row>
    <row r="101" spans="1:65" s="14" customFormat="1" ht="11.25">
      <c r="B101" s="212"/>
      <c r="C101" s="213"/>
      <c r="D101" s="202" t="s">
        <v>122</v>
      </c>
      <c r="E101" s="214" t="s">
        <v>19</v>
      </c>
      <c r="F101" s="215" t="s">
        <v>141</v>
      </c>
      <c r="G101" s="213"/>
      <c r="H101" s="216">
        <v>1087.5</v>
      </c>
      <c r="I101" s="217"/>
      <c r="J101" s="213"/>
      <c r="K101" s="213"/>
      <c r="L101" s="218"/>
      <c r="M101" s="219"/>
      <c r="N101" s="220"/>
      <c r="O101" s="220"/>
      <c r="P101" s="220"/>
      <c r="Q101" s="220"/>
      <c r="R101" s="220"/>
      <c r="S101" s="220"/>
      <c r="T101" s="221"/>
      <c r="AT101" s="222" t="s">
        <v>122</v>
      </c>
      <c r="AU101" s="222" t="s">
        <v>78</v>
      </c>
      <c r="AV101" s="14" t="s">
        <v>120</v>
      </c>
      <c r="AW101" s="14" t="s">
        <v>30</v>
      </c>
      <c r="AX101" s="14" t="s">
        <v>76</v>
      </c>
      <c r="AY101" s="222" t="s">
        <v>113</v>
      </c>
    </row>
    <row r="102" spans="1:65" s="12" customFormat="1" ht="22.9" customHeight="1">
      <c r="B102" s="171"/>
      <c r="C102" s="172"/>
      <c r="D102" s="173" t="s">
        <v>67</v>
      </c>
      <c r="E102" s="185" t="s">
        <v>129</v>
      </c>
      <c r="F102" s="185" t="s">
        <v>142</v>
      </c>
      <c r="G102" s="172"/>
      <c r="H102" s="172"/>
      <c r="I102" s="175"/>
      <c r="J102" s="186">
        <f>BK102</f>
        <v>0</v>
      </c>
      <c r="K102" s="172"/>
      <c r="L102" s="177"/>
      <c r="M102" s="178"/>
      <c r="N102" s="179"/>
      <c r="O102" s="179"/>
      <c r="P102" s="180">
        <f>SUM(P103:P122)</f>
        <v>0</v>
      </c>
      <c r="Q102" s="179"/>
      <c r="R102" s="180">
        <f>SUM(R103:R122)</f>
        <v>61.469920000000002</v>
      </c>
      <c r="S102" s="179"/>
      <c r="T102" s="181">
        <f>SUM(T103:T122)</f>
        <v>0</v>
      </c>
      <c r="AR102" s="182" t="s">
        <v>76</v>
      </c>
      <c r="AT102" s="183" t="s">
        <v>67</v>
      </c>
      <c r="AU102" s="183" t="s">
        <v>76</v>
      </c>
      <c r="AY102" s="182" t="s">
        <v>113</v>
      </c>
      <c r="BK102" s="184">
        <f>SUM(BK103:BK122)</f>
        <v>0</v>
      </c>
    </row>
    <row r="103" spans="1:65" s="2" customFormat="1" ht="21.75" customHeight="1">
      <c r="A103" s="34"/>
      <c r="B103" s="35"/>
      <c r="C103" s="187" t="s">
        <v>143</v>
      </c>
      <c r="D103" s="187" t="s">
        <v>115</v>
      </c>
      <c r="E103" s="188" t="s">
        <v>144</v>
      </c>
      <c r="F103" s="189" t="s">
        <v>145</v>
      </c>
      <c r="G103" s="190" t="s">
        <v>146</v>
      </c>
      <c r="H103" s="191">
        <v>208</v>
      </c>
      <c r="I103" s="192"/>
      <c r="J103" s="193">
        <f t="shared" ref="J103:J108" si="0">ROUND(I103*H103,2)</f>
        <v>0</v>
      </c>
      <c r="K103" s="189" t="s">
        <v>19</v>
      </c>
      <c r="L103" s="39"/>
      <c r="M103" s="194" t="s">
        <v>19</v>
      </c>
      <c r="N103" s="195" t="s">
        <v>39</v>
      </c>
      <c r="O103" s="64"/>
      <c r="P103" s="196">
        <f t="shared" ref="P103:P108" si="1">O103*H103</f>
        <v>0</v>
      </c>
      <c r="Q103" s="196">
        <v>0.17488999999999999</v>
      </c>
      <c r="R103" s="196">
        <f t="shared" ref="R103:R108" si="2">Q103*H103</f>
        <v>36.377119999999998</v>
      </c>
      <c r="S103" s="196">
        <v>0</v>
      </c>
      <c r="T103" s="197">
        <f t="shared" ref="T103:T108" si="3"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98" t="s">
        <v>120</v>
      </c>
      <c r="AT103" s="198" t="s">
        <v>115</v>
      </c>
      <c r="AU103" s="198" t="s">
        <v>78</v>
      </c>
      <c r="AY103" s="17" t="s">
        <v>113</v>
      </c>
      <c r="BE103" s="199">
        <f t="shared" ref="BE103:BE108" si="4">IF(N103="základní",J103,0)</f>
        <v>0</v>
      </c>
      <c r="BF103" s="199">
        <f t="shared" ref="BF103:BF108" si="5">IF(N103="snížená",J103,0)</f>
        <v>0</v>
      </c>
      <c r="BG103" s="199">
        <f t="shared" ref="BG103:BG108" si="6">IF(N103="zákl. přenesená",J103,0)</f>
        <v>0</v>
      </c>
      <c r="BH103" s="199">
        <f t="shared" ref="BH103:BH108" si="7">IF(N103="sníž. přenesená",J103,0)</f>
        <v>0</v>
      </c>
      <c r="BI103" s="199">
        <f t="shared" ref="BI103:BI108" si="8">IF(N103="nulová",J103,0)</f>
        <v>0</v>
      </c>
      <c r="BJ103" s="17" t="s">
        <v>76</v>
      </c>
      <c r="BK103" s="199">
        <f t="shared" ref="BK103:BK108" si="9">ROUND(I103*H103,2)</f>
        <v>0</v>
      </c>
      <c r="BL103" s="17" t="s">
        <v>120</v>
      </c>
      <c r="BM103" s="198" t="s">
        <v>147</v>
      </c>
    </row>
    <row r="104" spans="1:65" s="2" customFormat="1" ht="21.75" customHeight="1">
      <c r="A104" s="34"/>
      <c r="B104" s="35"/>
      <c r="C104" s="223" t="s">
        <v>148</v>
      </c>
      <c r="D104" s="223" t="s">
        <v>149</v>
      </c>
      <c r="E104" s="224" t="s">
        <v>150</v>
      </c>
      <c r="F104" s="225" t="s">
        <v>151</v>
      </c>
      <c r="G104" s="226" t="s">
        <v>146</v>
      </c>
      <c r="H104" s="227">
        <v>208</v>
      </c>
      <c r="I104" s="228"/>
      <c r="J104" s="229">
        <f t="shared" si="0"/>
        <v>0</v>
      </c>
      <c r="K104" s="225" t="s">
        <v>119</v>
      </c>
      <c r="L104" s="230"/>
      <c r="M104" s="231" t="s">
        <v>19</v>
      </c>
      <c r="N104" s="232" t="s">
        <v>39</v>
      </c>
      <c r="O104" s="64"/>
      <c r="P104" s="196">
        <f t="shared" si="1"/>
        <v>0</v>
      </c>
      <c r="Q104" s="196">
        <v>5.3E-3</v>
      </c>
      <c r="R104" s="196">
        <f t="shared" si="2"/>
        <v>1.1024</v>
      </c>
      <c r="S104" s="196">
        <v>0</v>
      </c>
      <c r="T104" s="197">
        <f t="shared" si="3"/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98" t="s">
        <v>152</v>
      </c>
      <c r="AT104" s="198" t="s">
        <v>149</v>
      </c>
      <c r="AU104" s="198" t="s">
        <v>78</v>
      </c>
      <c r="AY104" s="17" t="s">
        <v>113</v>
      </c>
      <c r="BE104" s="199">
        <f t="shared" si="4"/>
        <v>0</v>
      </c>
      <c r="BF104" s="199">
        <f t="shared" si="5"/>
        <v>0</v>
      </c>
      <c r="BG104" s="199">
        <f t="shared" si="6"/>
        <v>0</v>
      </c>
      <c r="BH104" s="199">
        <f t="shared" si="7"/>
        <v>0</v>
      </c>
      <c r="BI104" s="199">
        <f t="shared" si="8"/>
        <v>0</v>
      </c>
      <c r="BJ104" s="17" t="s">
        <v>76</v>
      </c>
      <c r="BK104" s="199">
        <f t="shared" si="9"/>
        <v>0</v>
      </c>
      <c r="BL104" s="17" t="s">
        <v>120</v>
      </c>
      <c r="BM104" s="198" t="s">
        <v>153</v>
      </c>
    </row>
    <row r="105" spans="1:65" s="2" customFormat="1" ht="21.75" customHeight="1">
      <c r="A105" s="34"/>
      <c r="B105" s="35"/>
      <c r="C105" s="187" t="s">
        <v>154</v>
      </c>
      <c r="D105" s="187" t="s">
        <v>115</v>
      </c>
      <c r="E105" s="188" t="s">
        <v>155</v>
      </c>
      <c r="F105" s="189" t="s">
        <v>156</v>
      </c>
      <c r="G105" s="190" t="s">
        <v>146</v>
      </c>
      <c r="H105" s="191">
        <v>204</v>
      </c>
      <c r="I105" s="192"/>
      <c r="J105" s="193">
        <f t="shared" si="0"/>
        <v>0</v>
      </c>
      <c r="K105" s="189" t="s">
        <v>119</v>
      </c>
      <c r="L105" s="39"/>
      <c r="M105" s="194" t="s">
        <v>19</v>
      </c>
      <c r="N105" s="195" t="s">
        <v>39</v>
      </c>
      <c r="O105" s="64"/>
      <c r="P105" s="196">
        <f t="shared" si="1"/>
        <v>0</v>
      </c>
      <c r="Q105" s="196">
        <v>4.0000000000000002E-4</v>
      </c>
      <c r="R105" s="196">
        <f t="shared" si="2"/>
        <v>8.1600000000000006E-2</v>
      </c>
      <c r="S105" s="196">
        <v>0</v>
      </c>
      <c r="T105" s="197">
        <f t="shared" si="3"/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98" t="s">
        <v>120</v>
      </c>
      <c r="AT105" s="198" t="s">
        <v>115</v>
      </c>
      <c r="AU105" s="198" t="s">
        <v>78</v>
      </c>
      <c r="AY105" s="17" t="s">
        <v>113</v>
      </c>
      <c r="BE105" s="199">
        <f t="shared" si="4"/>
        <v>0</v>
      </c>
      <c r="BF105" s="199">
        <f t="shared" si="5"/>
        <v>0</v>
      </c>
      <c r="BG105" s="199">
        <f t="shared" si="6"/>
        <v>0</v>
      </c>
      <c r="BH105" s="199">
        <f t="shared" si="7"/>
        <v>0</v>
      </c>
      <c r="BI105" s="199">
        <f t="shared" si="8"/>
        <v>0</v>
      </c>
      <c r="BJ105" s="17" t="s">
        <v>76</v>
      </c>
      <c r="BK105" s="199">
        <f t="shared" si="9"/>
        <v>0</v>
      </c>
      <c r="BL105" s="17" t="s">
        <v>120</v>
      </c>
      <c r="BM105" s="198" t="s">
        <v>157</v>
      </c>
    </row>
    <row r="106" spans="1:65" s="2" customFormat="1" ht="16.5" customHeight="1">
      <c r="A106" s="34"/>
      <c r="B106" s="35"/>
      <c r="C106" s="223" t="s">
        <v>152</v>
      </c>
      <c r="D106" s="223" t="s">
        <v>149</v>
      </c>
      <c r="E106" s="224" t="s">
        <v>158</v>
      </c>
      <c r="F106" s="225" t="s">
        <v>159</v>
      </c>
      <c r="G106" s="226" t="s">
        <v>146</v>
      </c>
      <c r="H106" s="227">
        <v>204</v>
      </c>
      <c r="I106" s="228"/>
      <c r="J106" s="229">
        <f t="shared" si="0"/>
        <v>0</v>
      </c>
      <c r="K106" s="225" t="s">
        <v>119</v>
      </c>
      <c r="L106" s="230"/>
      <c r="M106" s="231" t="s">
        <v>19</v>
      </c>
      <c r="N106" s="232" t="s">
        <v>39</v>
      </c>
      <c r="O106" s="64"/>
      <c r="P106" s="196">
        <f t="shared" si="1"/>
        <v>0</v>
      </c>
      <c r="Q106" s="196">
        <v>9.6000000000000002E-2</v>
      </c>
      <c r="R106" s="196">
        <f t="shared" si="2"/>
        <v>19.584</v>
      </c>
      <c r="S106" s="196">
        <v>0</v>
      </c>
      <c r="T106" s="197">
        <f t="shared" si="3"/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98" t="s">
        <v>152</v>
      </c>
      <c r="AT106" s="198" t="s">
        <v>149</v>
      </c>
      <c r="AU106" s="198" t="s">
        <v>78</v>
      </c>
      <c r="AY106" s="17" t="s">
        <v>113</v>
      </c>
      <c r="BE106" s="199">
        <f t="shared" si="4"/>
        <v>0</v>
      </c>
      <c r="BF106" s="199">
        <f t="shared" si="5"/>
        <v>0</v>
      </c>
      <c r="BG106" s="199">
        <f t="shared" si="6"/>
        <v>0</v>
      </c>
      <c r="BH106" s="199">
        <f t="shared" si="7"/>
        <v>0</v>
      </c>
      <c r="BI106" s="199">
        <f t="shared" si="8"/>
        <v>0</v>
      </c>
      <c r="BJ106" s="17" t="s">
        <v>76</v>
      </c>
      <c r="BK106" s="199">
        <f t="shared" si="9"/>
        <v>0</v>
      </c>
      <c r="BL106" s="17" t="s">
        <v>120</v>
      </c>
      <c r="BM106" s="198" t="s">
        <v>160</v>
      </c>
    </row>
    <row r="107" spans="1:65" s="2" customFormat="1" ht="33" customHeight="1">
      <c r="A107" s="34"/>
      <c r="B107" s="35"/>
      <c r="C107" s="187" t="s">
        <v>161</v>
      </c>
      <c r="D107" s="187" t="s">
        <v>115</v>
      </c>
      <c r="E107" s="188" t="s">
        <v>162</v>
      </c>
      <c r="F107" s="189" t="s">
        <v>163</v>
      </c>
      <c r="G107" s="190" t="s">
        <v>132</v>
      </c>
      <c r="H107" s="191">
        <v>510</v>
      </c>
      <c r="I107" s="192"/>
      <c r="J107" s="193">
        <f t="shared" si="0"/>
        <v>0</v>
      </c>
      <c r="K107" s="189" t="s">
        <v>119</v>
      </c>
      <c r="L107" s="39"/>
      <c r="M107" s="194" t="s">
        <v>19</v>
      </c>
      <c r="N107" s="195" t="s">
        <v>39</v>
      </c>
      <c r="O107" s="64"/>
      <c r="P107" s="196">
        <f t="shared" si="1"/>
        <v>0</v>
      </c>
      <c r="Q107" s="196">
        <v>0</v>
      </c>
      <c r="R107" s="196">
        <f t="shared" si="2"/>
        <v>0</v>
      </c>
      <c r="S107" s="196">
        <v>0</v>
      </c>
      <c r="T107" s="197">
        <f t="shared" si="3"/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98" t="s">
        <v>120</v>
      </c>
      <c r="AT107" s="198" t="s">
        <v>115</v>
      </c>
      <c r="AU107" s="198" t="s">
        <v>78</v>
      </c>
      <c r="AY107" s="17" t="s">
        <v>113</v>
      </c>
      <c r="BE107" s="199">
        <f t="shared" si="4"/>
        <v>0</v>
      </c>
      <c r="BF107" s="199">
        <f t="shared" si="5"/>
        <v>0</v>
      </c>
      <c r="BG107" s="199">
        <f t="shared" si="6"/>
        <v>0</v>
      </c>
      <c r="BH107" s="199">
        <f t="shared" si="7"/>
        <v>0</v>
      </c>
      <c r="BI107" s="199">
        <f t="shared" si="8"/>
        <v>0</v>
      </c>
      <c r="BJ107" s="17" t="s">
        <v>76</v>
      </c>
      <c r="BK107" s="199">
        <f t="shared" si="9"/>
        <v>0</v>
      </c>
      <c r="BL107" s="17" t="s">
        <v>120</v>
      </c>
      <c r="BM107" s="198" t="s">
        <v>164</v>
      </c>
    </row>
    <row r="108" spans="1:65" s="2" customFormat="1" ht="33" customHeight="1">
      <c r="A108" s="34"/>
      <c r="B108" s="35"/>
      <c r="C108" s="223" t="s">
        <v>165</v>
      </c>
      <c r="D108" s="223" t="s">
        <v>149</v>
      </c>
      <c r="E108" s="224" t="s">
        <v>166</v>
      </c>
      <c r="F108" s="225" t="s">
        <v>167</v>
      </c>
      <c r="G108" s="226" t="s">
        <v>146</v>
      </c>
      <c r="H108" s="227">
        <v>204</v>
      </c>
      <c r="I108" s="228"/>
      <c r="J108" s="229">
        <f t="shared" si="0"/>
        <v>0</v>
      </c>
      <c r="K108" s="225" t="s">
        <v>119</v>
      </c>
      <c r="L108" s="230"/>
      <c r="M108" s="231" t="s">
        <v>19</v>
      </c>
      <c r="N108" s="232" t="s">
        <v>39</v>
      </c>
      <c r="O108" s="64"/>
      <c r="P108" s="196">
        <f t="shared" si="1"/>
        <v>0</v>
      </c>
      <c r="Q108" s="196">
        <v>1.9099999999999999E-2</v>
      </c>
      <c r="R108" s="196">
        <f t="shared" si="2"/>
        <v>3.8963999999999999</v>
      </c>
      <c r="S108" s="196">
        <v>0</v>
      </c>
      <c r="T108" s="197">
        <f t="shared" si="3"/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98" t="s">
        <v>152</v>
      </c>
      <c r="AT108" s="198" t="s">
        <v>149</v>
      </c>
      <c r="AU108" s="198" t="s">
        <v>78</v>
      </c>
      <c r="AY108" s="17" t="s">
        <v>113</v>
      </c>
      <c r="BE108" s="199">
        <f t="shared" si="4"/>
        <v>0</v>
      </c>
      <c r="BF108" s="199">
        <f t="shared" si="5"/>
        <v>0</v>
      </c>
      <c r="BG108" s="199">
        <f t="shared" si="6"/>
        <v>0</v>
      </c>
      <c r="BH108" s="199">
        <f t="shared" si="7"/>
        <v>0</v>
      </c>
      <c r="BI108" s="199">
        <f t="shared" si="8"/>
        <v>0</v>
      </c>
      <c r="BJ108" s="17" t="s">
        <v>76</v>
      </c>
      <c r="BK108" s="199">
        <f t="shared" si="9"/>
        <v>0</v>
      </c>
      <c r="BL108" s="17" t="s">
        <v>120</v>
      </c>
      <c r="BM108" s="198" t="s">
        <v>168</v>
      </c>
    </row>
    <row r="109" spans="1:65" s="13" customFormat="1" ht="11.25">
      <c r="B109" s="200"/>
      <c r="C109" s="201"/>
      <c r="D109" s="202" t="s">
        <v>122</v>
      </c>
      <c r="E109" s="201"/>
      <c r="F109" s="204" t="s">
        <v>169</v>
      </c>
      <c r="G109" s="201"/>
      <c r="H109" s="205">
        <v>204</v>
      </c>
      <c r="I109" s="206"/>
      <c r="J109" s="201"/>
      <c r="K109" s="201"/>
      <c r="L109" s="207"/>
      <c r="M109" s="208"/>
      <c r="N109" s="209"/>
      <c r="O109" s="209"/>
      <c r="P109" s="209"/>
      <c r="Q109" s="209"/>
      <c r="R109" s="209"/>
      <c r="S109" s="209"/>
      <c r="T109" s="210"/>
      <c r="AT109" s="211" t="s">
        <v>122</v>
      </c>
      <c r="AU109" s="211" t="s">
        <v>78</v>
      </c>
      <c r="AV109" s="13" t="s">
        <v>78</v>
      </c>
      <c r="AW109" s="13" t="s">
        <v>4</v>
      </c>
      <c r="AX109" s="13" t="s">
        <v>76</v>
      </c>
      <c r="AY109" s="211" t="s">
        <v>113</v>
      </c>
    </row>
    <row r="110" spans="1:65" s="2" customFormat="1" ht="21.75" customHeight="1">
      <c r="A110" s="34"/>
      <c r="B110" s="35"/>
      <c r="C110" s="187" t="s">
        <v>170</v>
      </c>
      <c r="D110" s="187" t="s">
        <v>115</v>
      </c>
      <c r="E110" s="188" t="s">
        <v>171</v>
      </c>
      <c r="F110" s="189" t="s">
        <v>172</v>
      </c>
      <c r="G110" s="190" t="s">
        <v>146</v>
      </c>
      <c r="H110" s="191">
        <v>1</v>
      </c>
      <c r="I110" s="192"/>
      <c r="J110" s="193">
        <f>ROUND(I110*H110,2)</f>
        <v>0</v>
      </c>
      <c r="K110" s="189" t="s">
        <v>119</v>
      </c>
      <c r="L110" s="39"/>
      <c r="M110" s="194" t="s">
        <v>19</v>
      </c>
      <c r="N110" s="195" t="s">
        <v>39</v>
      </c>
      <c r="O110" s="64"/>
      <c r="P110" s="196">
        <f>O110*H110</f>
        <v>0</v>
      </c>
      <c r="Q110" s="196">
        <v>0</v>
      </c>
      <c r="R110" s="196">
        <f>Q110*H110</f>
        <v>0</v>
      </c>
      <c r="S110" s="196">
        <v>0</v>
      </c>
      <c r="T110" s="197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98" t="s">
        <v>120</v>
      </c>
      <c r="AT110" s="198" t="s">
        <v>115</v>
      </c>
      <c r="AU110" s="198" t="s">
        <v>78</v>
      </c>
      <c r="AY110" s="17" t="s">
        <v>113</v>
      </c>
      <c r="BE110" s="199">
        <f>IF(N110="základní",J110,0)</f>
        <v>0</v>
      </c>
      <c r="BF110" s="199">
        <f>IF(N110="snížená",J110,0)</f>
        <v>0</v>
      </c>
      <c r="BG110" s="199">
        <f>IF(N110="zákl. přenesená",J110,0)</f>
        <v>0</v>
      </c>
      <c r="BH110" s="199">
        <f>IF(N110="sníž. přenesená",J110,0)</f>
        <v>0</v>
      </c>
      <c r="BI110" s="199">
        <f>IF(N110="nulová",J110,0)</f>
        <v>0</v>
      </c>
      <c r="BJ110" s="17" t="s">
        <v>76</v>
      </c>
      <c r="BK110" s="199">
        <f>ROUND(I110*H110,2)</f>
        <v>0</v>
      </c>
      <c r="BL110" s="17" t="s">
        <v>120</v>
      </c>
      <c r="BM110" s="198" t="s">
        <v>173</v>
      </c>
    </row>
    <row r="111" spans="1:65" s="2" customFormat="1" ht="33" customHeight="1">
      <c r="A111" s="34"/>
      <c r="B111" s="35"/>
      <c r="C111" s="223" t="s">
        <v>174</v>
      </c>
      <c r="D111" s="223" t="s">
        <v>149</v>
      </c>
      <c r="E111" s="224" t="s">
        <v>175</v>
      </c>
      <c r="F111" s="225" t="s">
        <v>176</v>
      </c>
      <c r="G111" s="226" t="s">
        <v>177</v>
      </c>
      <c r="H111" s="227">
        <v>1</v>
      </c>
      <c r="I111" s="228"/>
      <c r="J111" s="229">
        <f>ROUND(I111*H111,2)</f>
        <v>0</v>
      </c>
      <c r="K111" s="225" t="s">
        <v>19</v>
      </c>
      <c r="L111" s="230"/>
      <c r="M111" s="231" t="s">
        <v>19</v>
      </c>
      <c r="N111" s="232" t="s">
        <v>39</v>
      </c>
      <c r="O111" s="64"/>
      <c r="P111" s="196">
        <f>O111*H111</f>
        <v>0</v>
      </c>
      <c r="Q111" s="196">
        <v>0</v>
      </c>
      <c r="R111" s="196">
        <f>Q111*H111</f>
        <v>0</v>
      </c>
      <c r="S111" s="196">
        <v>0</v>
      </c>
      <c r="T111" s="197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98" t="s">
        <v>152</v>
      </c>
      <c r="AT111" s="198" t="s">
        <v>149</v>
      </c>
      <c r="AU111" s="198" t="s">
        <v>78</v>
      </c>
      <c r="AY111" s="17" t="s">
        <v>113</v>
      </c>
      <c r="BE111" s="199">
        <f>IF(N111="základní",J111,0)</f>
        <v>0</v>
      </c>
      <c r="BF111" s="199">
        <f>IF(N111="snížená",J111,0)</f>
        <v>0</v>
      </c>
      <c r="BG111" s="199">
        <f>IF(N111="zákl. přenesená",J111,0)</f>
        <v>0</v>
      </c>
      <c r="BH111" s="199">
        <f>IF(N111="sníž. přenesená",J111,0)</f>
        <v>0</v>
      </c>
      <c r="BI111" s="199">
        <f>IF(N111="nulová",J111,0)</f>
        <v>0</v>
      </c>
      <c r="BJ111" s="17" t="s">
        <v>76</v>
      </c>
      <c r="BK111" s="199">
        <f>ROUND(I111*H111,2)</f>
        <v>0</v>
      </c>
      <c r="BL111" s="17" t="s">
        <v>120</v>
      </c>
      <c r="BM111" s="198" t="s">
        <v>178</v>
      </c>
    </row>
    <row r="112" spans="1:65" s="2" customFormat="1" ht="29.25">
      <c r="A112" s="34"/>
      <c r="B112" s="35"/>
      <c r="C112" s="36"/>
      <c r="D112" s="202" t="s">
        <v>179</v>
      </c>
      <c r="E112" s="36"/>
      <c r="F112" s="233" t="s">
        <v>180</v>
      </c>
      <c r="G112" s="36"/>
      <c r="H112" s="36"/>
      <c r="I112" s="108"/>
      <c r="J112" s="36"/>
      <c r="K112" s="36"/>
      <c r="L112" s="39"/>
      <c r="M112" s="234"/>
      <c r="N112" s="235"/>
      <c r="O112" s="64"/>
      <c r="P112" s="64"/>
      <c r="Q112" s="64"/>
      <c r="R112" s="64"/>
      <c r="S112" s="64"/>
      <c r="T112" s="65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7" t="s">
        <v>179</v>
      </c>
      <c r="AU112" s="17" t="s">
        <v>78</v>
      </c>
    </row>
    <row r="113" spans="1:65" s="2" customFormat="1" ht="21.75" customHeight="1">
      <c r="A113" s="34"/>
      <c r="B113" s="35"/>
      <c r="C113" s="187" t="s">
        <v>181</v>
      </c>
      <c r="D113" s="187" t="s">
        <v>115</v>
      </c>
      <c r="E113" s="188" t="s">
        <v>182</v>
      </c>
      <c r="F113" s="189" t="s">
        <v>183</v>
      </c>
      <c r="G113" s="190" t="s">
        <v>146</v>
      </c>
      <c r="H113" s="191">
        <v>1</v>
      </c>
      <c r="I113" s="192"/>
      <c r="J113" s="193">
        <f>ROUND(I113*H113,2)</f>
        <v>0</v>
      </c>
      <c r="K113" s="189" t="s">
        <v>119</v>
      </c>
      <c r="L113" s="39"/>
      <c r="M113" s="194" t="s">
        <v>19</v>
      </c>
      <c r="N113" s="195" t="s">
        <v>39</v>
      </c>
      <c r="O113" s="64"/>
      <c r="P113" s="196">
        <f>O113*H113</f>
        <v>0</v>
      </c>
      <c r="Q113" s="196">
        <v>0</v>
      </c>
      <c r="R113" s="196">
        <f>Q113*H113</f>
        <v>0</v>
      </c>
      <c r="S113" s="196">
        <v>0</v>
      </c>
      <c r="T113" s="197">
        <f>S113*H113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198" t="s">
        <v>120</v>
      </c>
      <c r="AT113" s="198" t="s">
        <v>115</v>
      </c>
      <c r="AU113" s="198" t="s">
        <v>78</v>
      </c>
      <c r="AY113" s="17" t="s">
        <v>113</v>
      </c>
      <c r="BE113" s="199">
        <f>IF(N113="základní",J113,0)</f>
        <v>0</v>
      </c>
      <c r="BF113" s="199">
        <f>IF(N113="snížená",J113,0)</f>
        <v>0</v>
      </c>
      <c r="BG113" s="199">
        <f>IF(N113="zákl. přenesená",J113,0)</f>
        <v>0</v>
      </c>
      <c r="BH113" s="199">
        <f>IF(N113="sníž. přenesená",J113,0)</f>
        <v>0</v>
      </c>
      <c r="BI113" s="199">
        <f>IF(N113="nulová",J113,0)</f>
        <v>0</v>
      </c>
      <c r="BJ113" s="17" t="s">
        <v>76</v>
      </c>
      <c r="BK113" s="199">
        <f>ROUND(I113*H113,2)</f>
        <v>0</v>
      </c>
      <c r="BL113" s="17" t="s">
        <v>120</v>
      </c>
      <c r="BM113" s="198" t="s">
        <v>184</v>
      </c>
    </row>
    <row r="114" spans="1:65" s="2" customFormat="1" ht="33" customHeight="1">
      <c r="A114" s="34"/>
      <c r="B114" s="35"/>
      <c r="C114" s="223" t="s">
        <v>185</v>
      </c>
      <c r="D114" s="223" t="s">
        <v>149</v>
      </c>
      <c r="E114" s="224" t="s">
        <v>186</v>
      </c>
      <c r="F114" s="225" t="s">
        <v>187</v>
      </c>
      <c r="G114" s="226" t="s">
        <v>177</v>
      </c>
      <c r="H114" s="227">
        <v>1</v>
      </c>
      <c r="I114" s="228"/>
      <c r="J114" s="229">
        <f>ROUND(I114*H114,2)</f>
        <v>0</v>
      </c>
      <c r="K114" s="225" t="s">
        <v>19</v>
      </c>
      <c r="L114" s="230"/>
      <c r="M114" s="231" t="s">
        <v>19</v>
      </c>
      <c r="N114" s="232" t="s">
        <v>39</v>
      </c>
      <c r="O114" s="64"/>
      <c r="P114" s="196">
        <f>O114*H114</f>
        <v>0</v>
      </c>
      <c r="Q114" s="196">
        <v>0</v>
      </c>
      <c r="R114" s="196">
        <f>Q114*H114</f>
        <v>0</v>
      </c>
      <c r="S114" s="196">
        <v>0</v>
      </c>
      <c r="T114" s="197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98" t="s">
        <v>152</v>
      </c>
      <c r="AT114" s="198" t="s">
        <v>149</v>
      </c>
      <c r="AU114" s="198" t="s">
        <v>78</v>
      </c>
      <c r="AY114" s="17" t="s">
        <v>113</v>
      </c>
      <c r="BE114" s="199">
        <f>IF(N114="základní",J114,0)</f>
        <v>0</v>
      </c>
      <c r="BF114" s="199">
        <f>IF(N114="snížená",J114,0)</f>
        <v>0</v>
      </c>
      <c r="BG114" s="199">
        <f>IF(N114="zákl. přenesená",J114,0)</f>
        <v>0</v>
      </c>
      <c r="BH114" s="199">
        <f>IF(N114="sníž. přenesená",J114,0)</f>
        <v>0</v>
      </c>
      <c r="BI114" s="199">
        <f>IF(N114="nulová",J114,0)</f>
        <v>0</v>
      </c>
      <c r="BJ114" s="17" t="s">
        <v>76</v>
      </c>
      <c r="BK114" s="199">
        <f>ROUND(I114*H114,2)</f>
        <v>0</v>
      </c>
      <c r="BL114" s="17" t="s">
        <v>120</v>
      </c>
      <c r="BM114" s="198" t="s">
        <v>188</v>
      </c>
    </row>
    <row r="115" spans="1:65" s="2" customFormat="1" ht="19.5">
      <c r="A115" s="34"/>
      <c r="B115" s="35"/>
      <c r="C115" s="36"/>
      <c r="D115" s="202" t="s">
        <v>179</v>
      </c>
      <c r="E115" s="36"/>
      <c r="F115" s="233" t="s">
        <v>189</v>
      </c>
      <c r="G115" s="36"/>
      <c r="H115" s="36"/>
      <c r="I115" s="108"/>
      <c r="J115" s="36"/>
      <c r="K115" s="36"/>
      <c r="L115" s="39"/>
      <c r="M115" s="234"/>
      <c r="N115" s="235"/>
      <c r="O115" s="64"/>
      <c r="P115" s="64"/>
      <c r="Q115" s="64"/>
      <c r="R115" s="64"/>
      <c r="S115" s="64"/>
      <c r="T115" s="65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7" t="s">
        <v>179</v>
      </c>
      <c r="AU115" s="17" t="s">
        <v>78</v>
      </c>
    </row>
    <row r="116" spans="1:65" s="2" customFormat="1" ht="21.75" customHeight="1">
      <c r="A116" s="34"/>
      <c r="B116" s="35"/>
      <c r="C116" s="187" t="s">
        <v>8</v>
      </c>
      <c r="D116" s="187" t="s">
        <v>115</v>
      </c>
      <c r="E116" s="188" t="s">
        <v>190</v>
      </c>
      <c r="F116" s="189" t="s">
        <v>191</v>
      </c>
      <c r="G116" s="190" t="s">
        <v>132</v>
      </c>
      <c r="H116" s="191">
        <v>1020</v>
      </c>
      <c r="I116" s="192"/>
      <c r="J116" s="193">
        <f>ROUND(I116*H116,2)</f>
        <v>0</v>
      </c>
      <c r="K116" s="189" t="s">
        <v>119</v>
      </c>
      <c r="L116" s="39"/>
      <c r="M116" s="194" t="s">
        <v>19</v>
      </c>
      <c r="N116" s="195" t="s">
        <v>39</v>
      </c>
      <c r="O116" s="64"/>
      <c r="P116" s="196">
        <f>O116*H116</f>
        <v>0</v>
      </c>
      <c r="Q116" s="196">
        <v>0</v>
      </c>
      <c r="R116" s="196">
        <f>Q116*H116</f>
        <v>0</v>
      </c>
      <c r="S116" s="196">
        <v>0</v>
      </c>
      <c r="T116" s="197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98" t="s">
        <v>120</v>
      </c>
      <c r="AT116" s="198" t="s">
        <v>115</v>
      </c>
      <c r="AU116" s="198" t="s">
        <v>78</v>
      </c>
      <c r="AY116" s="17" t="s">
        <v>113</v>
      </c>
      <c r="BE116" s="199">
        <f>IF(N116="základní",J116,0)</f>
        <v>0</v>
      </c>
      <c r="BF116" s="199">
        <f>IF(N116="snížená",J116,0)</f>
        <v>0</v>
      </c>
      <c r="BG116" s="199">
        <f>IF(N116="zákl. přenesená",J116,0)</f>
        <v>0</v>
      </c>
      <c r="BH116" s="199">
        <f>IF(N116="sníž. přenesená",J116,0)</f>
        <v>0</v>
      </c>
      <c r="BI116" s="199">
        <f>IF(N116="nulová",J116,0)</f>
        <v>0</v>
      </c>
      <c r="BJ116" s="17" t="s">
        <v>76</v>
      </c>
      <c r="BK116" s="199">
        <f>ROUND(I116*H116,2)</f>
        <v>0</v>
      </c>
      <c r="BL116" s="17" t="s">
        <v>120</v>
      </c>
      <c r="BM116" s="198" t="s">
        <v>192</v>
      </c>
    </row>
    <row r="117" spans="1:65" s="13" customFormat="1" ht="11.25">
      <c r="B117" s="200"/>
      <c r="C117" s="201"/>
      <c r="D117" s="202" t="s">
        <v>122</v>
      </c>
      <c r="E117" s="203" t="s">
        <v>19</v>
      </c>
      <c r="F117" s="204" t="s">
        <v>193</v>
      </c>
      <c r="G117" s="201"/>
      <c r="H117" s="205">
        <v>1020</v>
      </c>
      <c r="I117" s="206"/>
      <c r="J117" s="201"/>
      <c r="K117" s="201"/>
      <c r="L117" s="207"/>
      <c r="M117" s="208"/>
      <c r="N117" s="209"/>
      <c r="O117" s="209"/>
      <c r="P117" s="209"/>
      <c r="Q117" s="209"/>
      <c r="R117" s="209"/>
      <c r="S117" s="209"/>
      <c r="T117" s="210"/>
      <c r="AT117" s="211" t="s">
        <v>122</v>
      </c>
      <c r="AU117" s="211" t="s">
        <v>78</v>
      </c>
      <c r="AV117" s="13" t="s">
        <v>78</v>
      </c>
      <c r="AW117" s="13" t="s">
        <v>30</v>
      </c>
      <c r="AX117" s="13" t="s">
        <v>76</v>
      </c>
      <c r="AY117" s="211" t="s">
        <v>113</v>
      </c>
    </row>
    <row r="118" spans="1:65" s="2" customFormat="1" ht="16.5" customHeight="1">
      <c r="A118" s="34"/>
      <c r="B118" s="35"/>
      <c r="C118" s="223" t="s">
        <v>194</v>
      </c>
      <c r="D118" s="223" t="s">
        <v>149</v>
      </c>
      <c r="E118" s="224" t="s">
        <v>195</v>
      </c>
      <c r="F118" s="225" t="s">
        <v>196</v>
      </c>
      <c r="G118" s="226" t="s">
        <v>132</v>
      </c>
      <c r="H118" s="227">
        <v>1020</v>
      </c>
      <c r="I118" s="228"/>
      <c r="J118" s="229">
        <f>ROUND(I118*H118,2)</f>
        <v>0</v>
      </c>
      <c r="K118" s="225" t="s">
        <v>119</v>
      </c>
      <c r="L118" s="230"/>
      <c r="M118" s="231" t="s">
        <v>19</v>
      </c>
      <c r="N118" s="232" t="s">
        <v>39</v>
      </c>
      <c r="O118" s="64"/>
      <c r="P118" s="196">
        <f>O118*H118</f>
        <v>0</v>
      </c>
      <c r="Q118" s="196">
        <v>1E-4</v>
      </c>
      <c r="R118" s="196">
        <f>Q118*H118</f>
        <v>0.10200000000000001</v>
      </c>
      <c r="S118" s="196">
        <v>0</v>
      </c>
      <c r="T118" s="197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98" t="s">
        <v>152</v>
      </c>
      <c r="AT118" s="198" t="s">
        <v>149</v>
      </c>
      <c r="AU118" s="198" t="s">
        <v>78</v>
      </c>
      <c r="AY118" s="17" t="s">
        <v>113</v>
      </c>
      <c r="BE118" s="199">
        <f>IF(N118="základní",J118,0)</f>
        <v>0</v>
      </c>
      <c r="BF118" s="199">
        <f>IF(N118="snížená",J118,0)</f>
        <v>0</v>
      </c>
      <c r="BG118" s="199">
        <f>IF(N118="zákl. přenesená",J118,0)</f>
        <v>0</v>
      </c>
      <c r="BH118" s="199">
        <f>IF(N118="sníž. přenesená",J118,0)</f>
        <v>0</v>
      </c>
      <c r="BI118" s="199">
        <f>IF(N118="nulová",J118,0)</f>
        <v>0</v>
      </c>
      <c r="BJ118" s="17" t="s">
        <v>76</v>
      </c>
      <c r="BK118" s="199">
        <f>ROUND(I118*H118,2)</f>
        <v>0</v>
      </c>
      <c r="BL118" s="17" t="s">
        <v>120</v>
      </c>
      <c r="BM118" s="198" t="s">
        <v>197</v>
      </c>
    </row>
    <row r="119" spans="1:65" s="2" customFormat="1" ht="16.5" customHeight="1">
      <c r="A119" s="34"/>
      <c r="B119" s="35"/>
      <c r="C119" s="187" t="s">
        <v>198</v>
      </c>
      <c r="D119" s="187" t="s">
        <v>115</v>
      </c>
      <c r="E119" s="188" t="s">
        <v>199</v>
      </c>
      <c r="F119" s="189" t="s">
        <v>200</v>
      </c>
      <c r="G119" s="190" t="s">
        <v>146</v>
      </c>
      <c r="H119" s="191">
        <v>204</v>
      </c>
      <c r="I119" s="192"/>
      <c r="J119" s="193">
        <f>ROUND(I119*H119,2)</f>
        <v>0</v>
      </c>
      <c r="K119" s="189" t="s">
        <v>119</v>
      </c>
      <c r="L119" s="39"/>
      <c r="M119" s="194" t="s">
        <v>19</v>
      </c>
      <c r="N119" s="195" t="s">
        <v>39</v>
      </c>
      <c r="O119" s="64"/>
      <c r="P119" s="196">
        <f>O119*H119</f>
        <v>0</v>
      </c>
      <c r="Q119" s="196">
        <v>0</v>
      </c>
      <c r="R119" s="196">
        <f>Q119*H119</f>
        <v>0</v>
      </c>
      <c r="S119" s="196">
        <v>0</v>
      </c>
      <c r="T119" s="197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98" t="s">
        <v>120</v>
      </c>
      <c r="AT119" s="198" t="s">
        <v>115</v>
      </c>
      <c r="AU119" s="198" t="s">
        <v>78</v>
      </c>
      <c r="AY119" s="17" t="s">
        <v>113</v>
      </c>
      <c r="BE119" s="199">
        <f>IF(N119="základní",J119,0)</f>
        <v>0</v>
      </c>
      <c r="BF119" s="199">
        <f>IF(N119="snížená",J119,0)</f>
        <v>0</v>
      </c>
      <c r="BG119" s="199">
        <f>IF(N119="zákl. přenesená",J119,0)</f>
        <v>0</v>
      </c>
      <c r="BH119" s="199">
        <f>IF(N119="sníž. přenesená",J119,0)</f>
        <v>0</v>
      </c>
      <c r="BI119" s="199">
        <f>IF(N119="nulová",J119,0)</f>
        <v>0</v>
      </c>
      <c r="BJ119" s="17" t="s">
        <v>76</v>
      </c>
      <c r="BK119" s="199">
        <f>ROUND(I119*H119,2)</f>
        <v>0</v>
      </c>
      <c r="BL119" s="17" t="s">
        <v>120</v>
      </c>
      <c r="BM119" s="198" t="s">
        <v>201</v>
      </c>
    </row>
    <row r="120" spans="1:65" s="2" customFormat="1" ht="33" customHeight="1">
      <c r="A120" s="34"/>
      <c r="B120" s="35"/>
      <c r="C120" s="223" t="s">
        <v>202</v>
      </c>
      <c r="D120" s="223" t="s">
        <v>149</v>
      </c>
      <c r="E120" s="224" t="s">
        <v>203</v>
      </c>
      <c r="F120" s="225" t="s">
        <v>204</v>
      </c>
      <c r="G120" s="226" t="s">
        <v>146</v>
      </c>
      <c r="H120" s="227">
        <v>204</v>
      </c>
      <c r="I120" s="228"/>
      <c r="J120" s="229">
        <f>ROUND(I120*H120,2)</f>
        <v>0</v>
      </c>
      <c r="K120" s="225" t="s">
        <v>119</v>
      </c>
      <c r="L120" s="230"/>
      <c r="M120" s="231" t="s">
        <v>19</v>
      </c>
      <c r="N120" s="232" t="s">
        <v>39</v>
      </c>
      <c r="O120" s="64"/>
      <c r="P120" s="196">
        <f>O120*H120</f>
        <v>0</v>
      </c>
      <c r="Q120" s="196">
        <v>1.6000000000000001E-3</v>
      </c>
      <c r="R120" s="196">
        <f>Q120*H120</f>
        <v>0.32640000000000002</v>
      </c>
      <c r="S120" s="196">
        <v>0</v>
      </c>
      <c r="T120" s="197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98" t="s">
        <v>152</v>
      </c>
      <c r="AT120" s="198" t="s">
        <v>149</v>
      </c>
      <c r="AU120" s="198" t="s">
        <v>78</v>
      </c>
      <c r="AY120" s="17" t="s">
        <v>113</v>
      </c>
      <c r="BE120" s="199">
        <f>IF(N120="základní",J120,0)</f>
        <v>0</v>
      </c>
      <c r="BF120" s="199">
        <f>IF(N120="snížená",J120,0)</f>
        <v>0</v>
      </c>
      <c r="BG120" s="199">
        <f>IF(N120="zákl. přenesená",J120,0)</f>
        <v>0</v>
      </c>
      <c r="BH120" s="199">
        <f>IF(N120="sníž. přenesená",J120,0)</f>
        <v>0</v>
      </c>
      <c r="BI120" s="199">
        <f>IF(N120="nulová",J120,0)</f>
        <v>0</v>
      </c>
      <c r="BJ120" s="17" t="s">
        <v>76</v>
      </c>
      <c r="BK120" s="199">
        <f>ROUND(I120*H120,2)</f>
        <v>0</v>
      </c>
      <c r="BL120" s="17" t="s">
        <v>120</v>
      </c>
      <c r="BM120" s="198" t="s">
        <v>205</v>
      </c>
    </row>
    <row r="121" spans="1:65" s="2" customFormat="1" ht="21.75" customHeight="1">
      <c r="A121" s="34"/>
      <c r="B121" s="35"/>
      <c r="C121" s="187" t="s">
        <v>206</v>
      </c>
      <c r="D121" s="187" t="s">
        <v>115</v>
      </c>
      <c r="E121" s="188" t="s">
        <v>207</v>
      </c>
      <c r="F121" s="189" t="s">
        <v>208</v>
      </c>
      <c r="G121" s="190" t="s">
        <v>177</v>
      </c>
      <c r="H121" s="191">
        <v>2</v>
      </c>
      <c r="I121" s="192"/>
      <c r="J121" s="193">
        <f>ROUND(I121*H121,2)</f>
        <v>0</v>
      </c>
      <c r="K121" s="189" t="s">
        <v>19</v>
      </c>
      <c r="L121" s="39"/>
      <c r="M121" s="194" t="s">
        <v>19</v>
      </c>
      <c r="N121" s="195" t="s">
        <v>39</v>
      </c>
      <c r="O121" s="64"/>
      <c r="P121" s="196">
        <f>O121*H121</f>
        <v>0</v>
      </c>
      <c r="Q121" s="196">
        <v>0</v>
      </c>
      <c r="R121" s="196">
        <f>Q121*H121</f>
        <v>0</v>
      </c>
      <c r="S121" s="196">
        <v>0</v>
      </c>
      <c r="T121" s="197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98" t="s">
        <v>120</v>
      </c>
      <c r="AT121" s="198" t="s">
        <v>115</v>
      </c>
      <c r="AU121" s="198" t="s">
        <v>78</v>
      </c>
      <c r="AY121" s="17" t="s">
        <v>113</v>
      </c>
      <c r="BE121" s="199">
        <f>IF(N121="základní",J121,0)</f>
        <v>0</v>
      </c>
      <c r="BF121" s="199">
        <f>IF(N121="snížená",J121,0)</f>
        <v>0</v>
      </c>
      <c r="BG121" s="199">
        <f>IF(N121="zákl. přenesená",J121,0)</f>
        <v>0</v>
      </c>
      <c r="BH121" s="199">
        <f>IF(N121="sníž. přenesená",J121,0)</f>
        <v>0</v>
      </c>
      <c r="BI121" s="199">
        <f>IF(N121="nulová",J121,0)</f>
        <v>0</v>
      </c>
      <c r="BJ121" s="17" t="s">
        <v>76</v>
      </c>
      <c r="BK121" s="199">
        <f>ROUND(I121*H121,2)</f>
        <v>0</v>
      </c>
      <c r="BL121" s="17" t="s">
        <v>120</v>
      </c>
      <c r="BM121" s="198" t="s">
        <v>209</v>
      </c>
    </row>
    <row r="122" spans="1:65" s="2" customFormat="1" ht="19.5">
      <c r="A122" s="34"/>
      <c r="B122" s="35"/>
      <c r="C122" s="36"/>
      <c r="D122" s="202" t="s">
        <v>179</v>
      </c>
      <c r="E122" s="36"/>
      <c r="F122" s="233" t="s">
        <v>210</v>
      </c>
      <c r="G122" s="36"/>
      <c r="H122" s="36"/>
      <c r="I122" s="108"/>
      <c r="J122" s="36"/>
      <c r="K122" s="36"/>
      <c r="L122" s="39"/>
      <c r="M122" s="234"/>
      <c r="N122" s="235"/>
      <c r="O122" s="64"/>
      <c r="P122" s="64"/>
      <c r="Q122" s="64"/>
      <c r="R122" s="64"/>
      <c r="S122" s="64"/>
      <c r="T122" s="65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179</v>
      </c>
      <c r="AU122" s="17" t="s">
        <v>78</v>
      </c>
    </row>
    <row r="123" spans="1:65" s="12" customFormat="1" ht="22.9" customHeight="1">
      <c r="B123" s="171"/>
      <c r="C123" s="172"/>
      <c r="D123" s="173" t="s">
        <v>67</v>
      </c>
      <c r="E123" s="185" t="s">
        <v>143</v>
      </c>
      <c r="F123" s="185" t="s">
        <v>211</v>
      </c>
      <c r="G123" s="172"/>
      <c r="H123" s="172"/>
      <c r="I123" s="175"/>
      <c r="J123" s="186">
        <f>BK123</f>
        <v>0</v>
      </c>
      <c r="K123" s="172"/>
      <c r="L123" s="177"/>
      <c r="M123" s="178"/>
      <c r="N123" s="179"/>
      <c r="O123" s="179"/>
      <c r="P123" s="180">
        <f>SUM(P124:P127)</f>
        <v>0</v>
      </c>
      <c r="Q123" s="179"/>
      <c r="R123" s="180">
        <f>SUM(R124:R127)</f>
        <v>0</v>
      </c>
      <c r="S123" s="179"/>
      <c r="T123" s="181">
        <f>SUM(T124:T127)</f>
        <v>0</v>
      </c>
      <c r="AR123" s="182" t="s">
        <v>76</v>
      </c>
      <c r="AT123" s="183" t="s">
        <v>67</v>
      </c>
      <c r="AU123" s="183" t="s">
        <v>76</v>
      </c>
      <c r="AY123" s="182" t="s">
        <v>113</v>
      </c>
      <c r="BK123" s="184">
        <f>SUM(BK124:BK127)</f>
        <v>0</v>
      </c>
    </row>
    <row r="124" spans="1:65" s="2" customFormat="1" ht="33" customHeight="1">
      <c r="A124" s="34"/>
      <c r="B124" s="35"/>
      <c r="C124" s="187" t="s">
        <v>212</v>
      </c>
      <c r="D124" s="187" t="s">
        <v>115</v>
      </c>
      <c r="E124" s="188" t="s">
        <v>213</v>
      </c>
      <c r="F124" s="189" t="s">
        <v>214</v>
      </c>
      <c r="G124" s="190" t="s">
        <v>118</v>
      </c>
      <c r="H124" s="191">
        <v>577.5</v>
      </c>
      <c r="I124" s="192"/>
      <c r="J124" s="193">
        <f>ROUND(I124*H124,2)</f>
        <v>0</v>
      </c>
      <c r="K124" s="189" t="s">
        <v>119</v>
      </c>
      <c r="L124" s="39"/>
      <c r="M124" s="194" t="s">
        <v>19</v>
      </c>
      <c r="N124" s="195" t="s">
        <v>39</v>
      </c>
      <c r="O124" s="64"/>
      <c r="P124" s="196">
        <f>O124*H124</f>
        <v>0</v>
      </c>
      <c r="Q124" s="196">
        <v>0</v>
      </c>
      <c r="R124" s="196">
        <f>Q124*H124</f>
        <v>0</v>
      </c>
      <c r="S124" s="196">
        <v>0</v>
      </c>
      <c r="T124" s="197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98" t="s">
        <v>120</v>
      </c>
      <c r="AT124" s="198" t="s">
        <v>115</v>
      </c>
      <c r="AU124" s="198" t="s">
        <v>78</v>
      </c>
      <c r="AY124" s="17" t="s">
        <v>113</v>
      </c>
      <c r="BE124" s="199">
        <f>IF(N124="základní",J124,0)</f>
        <v>0</v>
      </c>
      <c r="BF124" s="199">
        <f>IF(N124="snížená",J124,0)</f>
        <v>0</v>
      </c>
      <c r="BG124" s="199">
        <f>IF(N124="zákl. přenesená",J124,0)</f>
        <v>0</v>
      </c>
      <c r="BH124" s="199">
        <f>IF(N124="sníž. přenesená",J124,0)</f>
        <v>0</v>
      </c>
      <c r="BI124" s="199">
        <f>IF(N124="nulová",J124,0)</f>
        <v>0</v>
      </c>
      <c r="BJ124" s="17" t="s">
        <v>76</v>
      </c>
      <c r="BK124" s="199">
        <f>ROUND(I124*H124,2)</f>
        <v>0</v>
      </c>
      <c r="BL124" s="17" t="s">
        <v>120</v>
      </c>
      <c r="BM124" s="198" t="s">
        <v>215</v>
      </c>
    </row>
    <row r="125" spans="1:65" s="13" customFormat="1" ht="11.25">
      <c r="B125" s="200"/>
      <c r="C125" s="201"/>
      <c r="D125" s="202" t="s">
        <v>122</v>
      </c>
      <c r="E125" s="203" t="s">
        <v>19</v>
      </c>
      <c r="F125" s="204" t="s">
        <v>216</v>
      </c>
      <c r="G125" s="201"/>
      <c r="H125" s="205">
        <v>507.5</v>
      </c>
      <c r="I125" s="206"/>
      <c r="J125" s="201"/>
      <c r="K125" s="201"/>
      <c r="L125" s="207"/>
      <c r="M125" s="208"/>
      <c r="N125" s="209"/>
      <c r="O125" s="209"/>
      <c r="P125" s="209"/>
      <c r="Q125" s="209"/>
      <c r="R125" s="209"/>
      <c r="S125" s="209"/>
      <c r="T125" s="210"/>
      <c r="AT125" s="211" t="s">
        <v>122</v>
      </c>
      <c r="AU125" s="211" t="s">
        <v>78</v>
      </c>
      <c r="AV125" s="13" t="s">
        <v>78</v>
      </c>
      <c r="AW125" s="13" t="s">
        <v>30</v>
      </c>
      <c r="AX125" s="13" t="s">
        <v>68</v>
      </c>
      <c r="AY125" s="211" t="s">
        <v>113</v>
      </c>
    </row>
    <row r="126" spans="1:65" s="13" customFormat="1" ht="11.25">
      <c r="B126" s="200"/>
      <c r="C126" s="201"/>
      <c r="D126" s="202" t="s">
        <v>122</v>
      </c>
      <c r="E126" s="203" t="s">
        <v>19</v>
      </c>
      <c r="F126" s="204" t="s">
        <v>217</v>
      </c>
      <c r="G126" s="201"/>
      <c r="H126" s="205">
        <v>70</v>
      </c>
      <c r="I126" s="206"/>
      <c r="J126" s="201"/>
      <c r="K126" s="201"/>
      <c r="L126" s="207"/>
      <c r="M126" s="208"/>
      <c r="N126" s="209"/>
      <c r="O126" s="209"/>
      <c r="P126" s="209"/>
      <c r="Q126" s="209"/>
      <c r="R126" s="209"/>
      <c r="S126" s="209"/>
      <c r="T126" s="210"/>
      <c r="AT126" s="211" t="s">
        <v>122</v>
      </c>
      <c r="AU126" s="211" t="s">
        <v>78</v>
      </c>
      <c r="AV126" s="13" t="s">
        <v>78</v>
      </c>
      <c r="AW126" s="13" t="s">
        <v>30</v>
      </c>
      <c r="AX126" s="13" t="s">
        <v>68</v>
      </c>
      <c r="AY126" s="211" t="s">
        <v>113</v>
      </c>
    </row>
    <row r="127" spans="1:65" s="14" customFormat="1" ht="11.25">
      <c r="B127" s="212"/>
      <c r="C127" s="213"/>
      <c r="D127" s="202" t="s">
        <v>122</v>
      </c>
      <c r="E127" s="214" t="s">
        <v>19</v>
      </c>
      <c r="F127" s="215" t="s">
        <v>141</v>
      </c>
      <c r="G127" s="213"/>
      <c r="H127" s="216">
        <v>577.5</v>
      </c>
      <c r="I127" s="217"/>
      <c r="J127" s="213"/>
      <c r="K127" s="213"/>
      <c r="L127" s="218"/>
      <c r="M127" s="219"/>
      <c r="N127" s="220"/>
      <c r="O127" s="220"/>
      <c r="P127" s="220"/>
      <c r="Q127" s="220"/>
      <c r="R127" s="220"/>
      <c r="S127" s="220"/>
      <c r="T127" s="221"/>
      <c r="AT127" s="222" t="s">
        <v>122</v>
      </c>
      <c r="AU127" s="222" t="s">
        <v>78</v>
      </c>
      <c r="AV127" s="14" t="s">
        <v>120</v>
      </c>
      <c r="AW127" s="14" t="s">
        <v>30</v>
      </c>
      <c r="AX127" s="14" t="s">
        <v>76</v>
      </c>
      <c r="AY127" s="222" t="s">
        <v>113</v>
      </c>
    </row>
    <row r="128" spans="1:65" s="12" customFormat="1" ht="22.9" customHeight="1">
      <c r="B128" s="171"/>
      <c r="C128" s="172"/>
      <c r="D128" s="173" t="s">
        <v>67</v>
      </c>
      <c r="E128" s="185" t="s">
        <v>161</v>
      </c>
      <c r="F128" s="185" t="s">
        <v>218</v>
      </c>
      <c r="G128" s="172"/>
      <c r="H128" s="172"/>
      <c r="I128" s="175"/>
      <c r="J128" s="186">
        <f>BK128</f>
        <v>0</v>
      </c>
      <c r="K128" s="172"/>
      <c r="L128" s="177"/>
      <c r="M128" s="178"/>
      <c r="N128" s="179"/>
      <c r="O128" s="179"/>
      <c r="P128" s="180">
        <f>SUM(P129:P134)</f>
        <v>0</v>
      </c>
      <c r="Q128" s="179"/>
      <c r="R128" s="180">
        <f>SUM(R129:R134)</f>
        <v>5.6496000000000004</v>
      </c>
      <c r="S128" s="179"/>
      <c r="T128" s="181">
        <f>SUM(T129:T134)</f>
        <v>19.349399999999999</v>
      </c>
      <c r="AR128" s="182" t="s">
        <v>76</v>
      </c>
      <c r="AT128" s="183" t="s">
        <v>67</v>
      </c>
      <c r="AU128" s="183" t="s">
        <v>76</v>
      </c>
      <c r="AY128" s="182" t="s">
        <v>113</v>
      </c>
      <c r="BK128" s="184">
        <f>SUM(BK129:BK134)</f>
        <v>0</v>
      </c>
    </row>
    <row r="129" spans="1:65" s="2" customFormat="1" ht="44.25" customHeight="1">
      <c r="A129" s="34"/>
      <c r="B129" s="35"/>
      <c r="C129" s="187" t="s">
        <v>7</v>
      </c>
      <c r="D129" s="187" t="s">
        <v>115</v>
      </c>
      <c r="E129" s="188" t="s">
        <v>219</v>
      </c>
      <c r="F129" s="189" t="s">
        <v>220</v>
      </c>
      <c r="G129" s="190" t="s">
        <v>132</v>
      </c>
      <c r="H129" s="191">
        <v>24</v>
      </c>
      <c r="I129" s="192"/>
      <c r="J129" s="193">
        <f>ROUND(I129*H129,2)</f>
        <v>0</v>
      </c>
      <c r="K129" s="189" t="s">
        <v>119</v>
      </c>
      <c r="L129" s="39"/>
      <c r="M129" s="194" t="s">
        <v>19</v>
      </c>
      <c r="N129" s="195" t="s">
        <v>39</v>
      </c>
      <c r="O129" s="64"/>
      <c r="P129" s="196">
        <f>O129*H129</f>
        <v>0</v>
      </c>
      <c r="Q129" s="196">
        <v>0.15540000000000001</v>
      </c>
      <c r="R129" s="196">
        <f>Q129*H129</f>
        <v>3.7296000000000005</v>
      </c>
      <c r="S129" s="196">
        <v>0</v>
      </c>
      <c r="T129" s="197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8" t="s">
        <v>120</v>
      </c>
      <c r="AT129" s="198" t="s">
        <v>115</v>
      </c>
      <c r="AU129" s="198" t="s">
        <v>78</v>
      </c>
      <c r="AY129" s="17" t="s">
        <v>113</v>
      </c>
      <c r="BE129" s="199">
        <f>IF(N129="základní",J129,0)</f>
        <v>0</v>
      </c>
      <c r="BF129" s="199">
        <f>IF(N129="snížená",J129,0)</f>
        <v>0</v>
      </c>
      <c r="BG129" s="199">
        <f>IF(N129="zákl. přenesená",J129,0)</f>
        <v>0</v>
      </c>
      <c r="BH129" s="199">
        <f>IF(N129="sníž. přenesená",J129,0)</f>
        <v>0</v>
      </c>
      <c r="BI129" s="199">
        <f>IF(N129="nulová",J129,0)</f>
        <v>0</v>
      </c>
      <c r="BJ129" s="17" t="s">
        <v>76</v>
      </c>
      <c r="BK129" s="199">
        <f>ROUND(I129*H129,2)</f>
        <v>0</v>
      </c>
      <c r="BL129" s="17" t="s">
        <v>120</v>
      </c>
      <c r="BM129" s="198" t="s">
        <v>221</v>
      </c>
    </row>
    <row r="130" spans="1:65" s="13" customFormat="1" ht="11.25">
      <c r="B130" s="200"/>
      <c r="C130" s="201"/>
      <c r="D130" s="202" t="s">
        <v>122</v>
      </c>
      <c r="E130" s="203" t="s">
        <v>19</v>
      </c>
      <c r="F130" s="204" t="s">
        <v>222</v>
      </c>
      <c r="G130" s="201"/>
      <c r="H130" s="205">
        <v>24</v>
      </c>
      <c r="I130" s="206"/>
      <c r="J130" s="201"/>
      <c r="K130" s="201"/>
      <c r="L130" s="207"/>
      <c r="M130" s="208"/>
      <c r="N130" s="209"/>
      <c r="O130" s="209"/>
      <c r="P130" s="209"/>
      <c r="Q130" s="209"/>
      <c r="R130" s="209"/>
      <c r="S130" s="209"/>
      <c r="T130" s="210"/>
      <c r="AT130" s="211" t="s">
        <v>122</v>
      </c>
      <c r="AU130" s="211" t="s">
        <v>78</v>
      </c>
      <c r="AV130" s="13" t="s">
        <v>78</v>
      </c>
      <c r="AW130" s="13" t="s">
        <v>30</v>
      </c>
      <c r="AX130" s="13" t="s">
        <v>76</v>
      </c>
      <c r="AY130" s="211" t="s">
        <v>113</v>
      </c>
    </row>
    <row r="131" spans="1:65" s="2" customFormat="1" ht="16.5" customHeight="1">
      <c r="A131" s="34"/>
      <c r="B131" s="35"/>
      <c r="C131" s="223" t="s">
        <v>223</v>
      </c>
      <c r="D131" s="223" t="s">
        <v>149</v>
      </c>
      <c r="E131" s="224" t="s">
        <v>224</v>
      </c>
      <c r="F131" s="225" t="s">
        <v>225</v>
      </c>
      <c r="G131" s="226" t="s">
        <v>132</v>
      </c>
      <c r="H131" s="227">
        <v>24</v>
      </c>
      <c r="I131" s="228"/>
      <c r="J131" s="229">
        <f>ROUND(I131*H131,2)</f>
        <v>0</v>
      </c>
      <c r="K131" s="225" t="s">
        <v>119</v>
      </c>
      <c r="L131" s="230"/>
      <c r="M131" s="231" t="s">
        <v>19</v>
      </c>
      <c r="N131" s="232" t="s">
        <v>39</v>
      </c>
      <c r="O131" s="64"/>
      <c r="P131" s="196">
        <f>O131*H131</f>
        <v>0</v>
      </c>
      <c r="Q131" s="196">
        <v>0.08</v>
      </c>
      <c r="R131" s="196">
        <f>Q131*H131</f>
        <v>1.92</v>
      </c>
      <c r="S131" s="196">
        <v>0</v>
      </c>
      <c r="T131" s="197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8" t="s">
        <v>152</v>
      </c>
      <c r="AT131" s="198" t="s">
        <v>149</v>
      </c>
      <c r="AU131" s="198" t="s">
        <v>78</v>
      </c>
      <c r="AY131" s="17" t="s">
        <v>113</v>
      </c>
      <c r="BE131" s="199">
        <f>IF(N131="základní",J131,0)</f>
        <v>0</v>
      </c>
      <c r="BF131" s="199">
        <f>IF(N131="snížená",J131,0)</f>
        <v>0</v>
      </c>
      <c r="BG131" s="199">
        <f>IF(N131="zákl. přenesená",J131,0)</f>
        <v>0</v>
      </c>
      <c r="BH131" s="199">
        <f>IF(N131="sníž. přenesená",J131,0)</f>
        <v>0</v>
      </c>
      <c r="BI131" s="199">
        <f>IF(N131="nulová",J131,0)</f>
        <v>0</v>
      </c>
      <c r="BJ131" s="17" t="s">
        <v>76</v>
      </c>
      <c r="BK131" s="199">
        <f>ROUND(I131*H131,2)</f>
        <v>0</v>
      </c>
      <c r="BL131" s="17" t="s">
        <v>120</v>
      </c>
      <c r="BM131" s="198" t="s">
        <v>226</v>
      </c>
    </row>
    <row r="132" spans="1:65" s="2" customFormat="1" ht="21.75" customHeight="1">
      <c r="A132" s="34"/>
      <c r="B132" s="35"/>
      <c r="C132" s="187" t="s">
        <v>227</v>
      </c>
      <c r="D132" s="187" t="s">
        <v>115</v>
      </c>
      <c r="E132" s="188" t="s">
        <v>228</v>
      </c>
      <c r="F132" s="189" t="s">
        <v>229</v>
      </c>
      <c r="G132" s="190" t="s">
        <v>146</v>
      </c>
      <c r="H132" s="191">
        <v>204</v>
      </c>
      <c r="I132" s="192"/>
      <c r="J132" s="193">
        <f>ROUND(I132*H132,2)</f>
        <v>0</v>
      </c>
      <c r="K132" s="189" t="s">
        <v>119</v>
      </c>
      <c r="L132" s="39"/>
      <c r="M132" s="194" t="s">
        <v>19</v>
      </c>
      <c r="N132" s="195" t="s">
        <v>39</v>
      </c>
      <c r="O132" s="64"/>
      <c r="P132" s="196">
        <f>O132*H132</f>
        <v>0</v>
      </c>
      <c r="Q132" s="196">
        <v>0</v>
      </c>
      <c r="R132" s="196">
        <f>Q132*H132</f>
        <v>0</v>
      </c>
      <c r="S132" s="196">
        <v>8.8400000000000006E-2</v>
      </c>
      <c r="T132" s="197">
        <f>S132*H132</f>
        <v>18.0336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8" t="s">
        <v>120</v>
      </c>
      <c r="AT132" s="198" t="s">
        <v>115</v>
      </c>
      <c r="AU132" s="198" t="s">
        <v>78</v>
      </c>
      <c r="AY132" s="17" t="s">
        <v>113</v>
      </c>
      <c r="BE132" s="199">
        <f>IF(N132="základní",J132,0)</f>
        <v>0</v>
      </c>
      <c r="BF132" s="199">
        <f>IF(N132="snížená",J132,0)</f>
        <v>0</v>
      </c>
      <c r="BG132" s="199">
        <f>IF(N132="zákl. přenesená",J132,0)</f>
        <v>0</v>
      </c>
      <c r="BH132" s="199">
        <f>IF(N132="sníž. přenesená",J132,0)</f>
        <v>0</v>
      </c>
      <c r="BI132" s="199">
        <f>IF(N132="nulová",J132,0)</f>
        <v>0</v>
      </c>
      <c r="BJ132" s="17" t="s">
        <v>76</v>
      </c>
      <c r="BK132" s="199">
        <f>ROUND(I132*H132,2)</f>
        <v>0</v>
      </c>
      <c r="BL132" s="17" t="s">
        <v>120</v>
      </c>
      <c r="BM132" s="198" t="s">
        <v>230</v>
      </c>
    </row>
    <row r="133" spans="1:65" s="2" customFormat="1" ht="21.75" customHeight="1">
      <c r="A133" s="34"/>
      <c r="B133" s="35"/>
      <c r="C133" s="187" t="s">
        <v>231</v>
      </c>
      <c r="D133" s="187" t="s">
        <v>115</v>
      </c>
      <c r="E133" s="188" t="s">
        <v>232</v>
      </c>
      <c r="F133" s="189" t="s">
        <v>233</v>
      </c>
      <c r="G133" s="190" t="s">
        <v>132</v>
      </c>
      <c r="H133" s="191">
        <v>510</v>
      </c>
      <c r="I133" s="192"/>
      <c r="J133" s="193">
        <f>ROUND(I133*H133,2)</f>
        <v>0</v>
      </c>
      <c r="K133" s="189" t="s">
        <v>119</v>
      </c>
      <c r="L133" s="39"/>
      <c r="M133" s="194" t="s">
        <v>19</v>
      </c>
      <c r="N133" s="195" t="s">
        <v>39</v>
      </c>
      <c r="O133" s="64"/>
      <c r="P133" s="196">
        <f>O133*H133</f>
        <v>0</v>
      </c>
      <c r="Q133" s="196">
        <v>0</v>
      </c>
      <c r="R133" s="196">
        <f>Q133*H133</f>
        <v>0</v>
      </c>
      <c r="S133" s="196">
        <v>2.48E-3</v>
      </c>
      <c r="T133" s="197">
        <f>S133*H133</f>
        <v>1.2647999999999999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8" t="s">
        <v>120</v>
      </c>
      <c r="AT133" s="198" t="s">
        <v>115</v>
      </c>
      <c r="AU133" s="198" t="s">
        <v>78</v>
      </c>
      <c r="AY133" s="17" t="s">
        <v>113</v>
      </c>
      <c r="BE133" s="199">
        <f>IF(N133="základní",J133,0)</f>
        <v>0</v>
      </c>
      <c r="BF133" s="199">
        <f>IF(N133="snížená",J133,0)</f>
        <v>0</v>
      </c>
      <c r="BG133" s="199">
        <f>IF(N133="zákl. přenesená",J133,0)</f>
        <v>0</v>
      </c>
      <c r="BH133" s="199">
        <f>IF(N133="sníž. přenesená",J133,0)</f>
        <v>0</v>
      </c>
      <c r="BI133" s="199">
        <f>IF(N133="nulová",J133,0)</f>
        <v>0</v>
      </c>
      <c r="BJ133" s="17" t="s">
        <v>76</v>
      </c>
      <c r="BK133" s="199">
        <f>ROUND(I133*H133,2)</f>
        <v>0</v>
      </c>
      <c r="BL133" s="17" t="s">
        <v>120</v>
      </c>
      <c r="BM133" s="198" t="s">
        <v>234</v>
      </c>
    </row>
    <row r="134" spans="1:65" s="2" customFormat="1" ht="21.75" customHeight="1">
      <c r="A134" s="34"/>
      <c r="B134" s="35"/>
      <c r="C134" s="187" t="s">
        <v>235</v>
      </c>
      <c r="D134" s="187" t="s">
        <v>115</v>
      </c>
      <c r="E134" s="188" t="s">
        <v>236</v>
      </c>
      <c r="F134" s="189" t="s">
        <v>237</v>
      </c>
      <c r="G134" s="190" t="s">
        <v>132</v>
      </c>
      <c r="H134" s="191">
        <v>510</v>
      </c>
      <c r="I134" s="192"/>
      <c r="J134" s="193">
        <f>ROUND(I134*H134,2)</f>
        <v>0</v>
      </c>
      <c r="K134" s="189" t="s">
        <v>119</v>
      </c>
      <c r="L134" s="39"/>
      <c r="M134" s="194" t="s">
        <v>19</v>
      </c>
      <c r="N134" s="195" t="s">
        <v>39</v>
      </c>
      <c r="O134" s="64"/>
      <c r="P134" s="196">
        <f>O134*H134</f>
        <v>0</v>
      </c>
      <c r="Q134" s="196">
        <v>0</v>
      </c>
      <c r="R134" s="196">
        <f>Q134*H134</f>
        <v>0</v>
      </c>
      <c r="S134" s="196">
        <v>1E-4</v>
      </c>
      <c r="T134" s="197">
        <f>S134*H134</f>
        <v>5.1000000000000004E-2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8" t="s">
        <v>120</v>
      </c>
      <c r="AT134" s="198" t="s">
        <v>115</v>
      </c>
      <c r="AU134" s="198" t="s">
        <v>78</v>
      </c>
      <c r="AY134" s="17" t="s">
        <v>113</v>
      </c>
      <c r="BE134" s="199">
        <f>IF(N134="základní",J134,0)</f>
        <v>0</v>
      </c>
      <c r="BF134" s="199">
        <f>IF(N134="snížená",J134,0)</f>
        <v>0</v>
      </c>
      <c r="BG134" s="199">
        <f>IF(N134="zákl. přenesená",J134,0)</f>
        <v>0</v>
      </c>
      <c r="BH134" s="199">
        <f>IF(N134="sníž. přenesená",J134,0)</f>
        <v>0</v>
      </c>
      <c r="BI134" s="199">
        <f>IF(N134="nulová",J134,0)</f>
        <v>0</v>
      </c>
      <c r="BJ134" s="17" t="s">
        <v>76</v>
      </c>
      <c r="BK134" s="199">
        <f>ROUND(I134*H134,2)</f>
        <v>0</v>
      </c>
      <c r="BL134" s="17" t="s">
        <v>120</v>
      </c>
      <c r="BM134" s="198" t="s">
        <v>238</v>
      </c>
    </row>
    <row r="135" spans="1:65" s="12" customFormat="1" ht="22.9" customHeight="1">
      <c r="B135" s="171"/>
      <c r="C135" s="172"/>
      <c r="D135" s="173" t="s">
        <v>67</v>
      </c>
      <c r="E135" s="185" t="s">
        <v>239</v>
      </c>
      <c r="F135" s="185" t="s">
        <v>240</v>
      </c>
      <c r="G135" s="172"/>
      <c r="H135" s="172"/>
      <c r="I135" s="175"/>
      <c r="J135" s="186">
        <f>BK135</f>
        <v>0</v>
      </c>
      <c r="K135" s="172"/>
      <c r="L135" s="177"/>
      <c r="M135" s="178"/>
      <c r="N135" s="179"/>
      <c r="O135" s="179"/>
      <c r="P135" s="180">
        <f>SUM(P136:P139)</f>
        <v>0</v>
      </c>
      <c r="Q135" s="179"/>
      <c r="R135" s="180">
        <f>SUM(R136:R139)</f>
        <v>0</v>
      </c>
      <c r="S135" s="179"/>
      <c r="T135" s="181">
        <f>SUM(T136:T139)</f>
        <v>0</v>
      </c>
      <c r="AR135" s="182" t="s">
        <v>76</v>
      </c>
      <c r="AT135" s="183" t="s">
        <v>67</v>
      </c>
      <c r="AU135" s="183" t="s">
        <v>76</v>
      </c>
      <c r="AY135" s="182" t="s">
        <v>113</v>
      </c>
      <c r="BK135" s="184">
        <f>SUM(BK136:BK139)</f>
        <v>0</v>
      </c>
    </row>
    <row r="136" spans="1:65" s="2" customFormat="1" ht="21.75" customHeight="1">
      <c r="A136" s="34"/>
      <c r="B136" s="35"/>
      <c r="C136" s="187" t="s">
        <v>241</v>
      </c>
      <c r="D136" s="187" t="s">
        <v>115</v>
      </c>
      <c r="E136" s="188" t="s">
        <v>242</v>
      </c>
      <c r="F136" s="189" t="s">
        <v>243</v>
      </c>
      <c r="G136" s="190" t="s">
        <v>244</v>
      </c>
      <c r="H136" s="191">
        <v>19.349</v>
      </c>
      <c r="I136" s="192"/>
      <c r="J136" s="193">
        <f>ROUND(I136*H136,2)</f>
        <v>0</v>
      </c>
      <c r="K136" s="189" t="s">
        <v>119</v>
      </c>
      <c r="L136" s="39"/>
      <c r="M136" s="194" t="s">
        <v>19</v>
      </c>
      <c r="N136" s="195" t="s">
        <v>39</v>
      </c>
      <c r="O136" s="64"/>
      <c r="P136" s="196">
        <f>O136*H136</f>
        <v>0</v>
      </c>
      <c r="Q136" s="196">
        <v>0</v>
      </c>
      <c r="R136" s="196">
        <f>Q136*H136</f>
        <v>0</v>
      </c>
      <c r="S136" s="196">
        <v>0</v>
      </c>
      <c r="T136" s="197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8" t="s">
        <v>120</v>
      </c>
      <c r="AT136" s="198" t="s">
        <v>115</v>
      </c>
      <c r="AU136" s="198" t="s">
        <v>78</v>
      </c>
      <c r="AY136" s="17" t="s">
        <v>113</v>
      </c>
      <c r="BE136" s="199">
        <f>IF(N136="základní",J136,0)</f>
        <v>0</v>
      </c>
      <c r="BF136" s="199">
        <f>IF(N136="snížená",J136,0)</f>
        <v>0</v>
      </c>
      <c r="BG136" s="199">
        <f>IF(N136="zákl. přenesená",J136,0)</f>
        <v>0</v>
      </c>
      <c r="BH136" s="199">
        <f>IF(N136="sníž. přenesená",J136,0)</f>
        <v>0</v>
      </c>
      <c r="BI136" s="199">
        <f>IF(N136="nulová",J136,0)</f>
        <v>0</v>
      </c>
      <c r="BJ136" s="17" t="s">
        <v>76</v>
      </c>
      <c r="BK136" s="199">
        <f>ROUND(I136*H136,2)</f>
        <v>0</v>
      </c>
      <c r="BL136" s="17" t="s">
        <v>120</v>
      </c>
      <c r="BM136" s="198" t="s">
        <v>245</v>
      </c>
    </row>
    <row r="137" spans="1:65" s="2" customFormat="1" ht="33" customHeight="1">
      <c r="A137" s="34"/>
      <c r="B137" s="35"/>
      <c r="C137" s="187" t="s">
        <v>246</v>
      </c>
      <c r="D137" s="187" t="s">
        <v>115</v>
      </c>
      <c r="E137" s="188" t="s">
        <v>247</v>
      </c>
      <c r="F137" s="189" t="s">
        <v>248</v>
      </c>
      <c r="G137" s="190" t="s">
        <v>244</v>
      </c>
      <c r="H137" s="191">
        <v>19.349</v>
      </c>
      <c r="I137" s="192"/>
      <c r="J137" s="193">
        <f>ROUND(I137*H137,2)</f>
        <v>0</v>
      </c>
      <c r="K137" s="189" t="s">
        <v>119</v>
      </c>
      <c r="L137" s="39"/>
      <c r="M137" s="194" t="s">
        <v>19</v>
      </c>
      <c r="N137" s="195" t="s">
        <v>39</v>
      </c>
      <c r="O137" s="64"/>
      <c r="P137" s="196">
        <f>O137*H137</f>
        <v>0</v>
      </c>
      <c r="Q137" s="196">
        <v>0</v>
      </c>
      <c r="R137" s="196">
        <f>Q137*H137</f>
        <v>0</v>
      </c>
      <c r="S137" s="196">
        <v>0</v>
      </c>
      <c r="T137" s="197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8" t="s">
        <v>120</v>
      </c>
      <c r="AT137" s="198" t="s">
        <v>115</v>
      </c>
      <c r="AU137" s="198" t="s">
        <v>78</v>
      </c>
      <c r="AY137" s="17" t="s">
        <v>113</v>
      </c>
      <c r="BE137" s="199">
        <f>IF(N137="základní",J137,0)</f>
        <v>0</v>
      </c>
      <c r="BF137" s="199">
        <f>IF(N137="snížená",J137,0)</f>
        <v>0</v>
      </c>
      <c r="BG137" s="199">
        <f>IF(N137="zákl. přenesená",J137,0)</f>
        <v>0</v>
      </c>
      <c r="BH137" s="199">
        <f>IF(N137="sníž. přenesená",J137,0)</f>
        <v>0</v>
      </c>
      <c r="BI137" s="199">
        <f>IF(N137="nulová",J137,0)</f>
        <v>0</v>
      </c>
      <c r="BJ137" s="17" t="s">
        <v>76</v>
      </c>
      <c r="BK137" s="199">
        <f>ROUND(I137*H137,2)</f>
        <v>0</v>
      </c>
      <c r="BL137" s="17" t="s">
        <v>120</v>
      </c>
      <c r="BM137" s="198" t="s">
        <v>249</v>
      </c>
    </row>
    <row r="138" spans="1:65" s="2" customFormat="1" ht="33" customHeight="1">
      <c r="A138" s="34"/>
      <c r="B138" s="35"/>
      <c r="C138" s="187" t="s">
        <v>250</v>
      </c>
      <c r="D138" s="187" t="s">
        <v>115</v>
      </c>
      <c r="E138" s="188" t="s">
        <v>251</v>
      </c>
      <c r="F138" s="189" t="s">
        <v>252</v>
      </c>
      <c r="G138" s="190" t="s">
        <v>244</v>
      </c>
      <c r="H138" s="191">
        <v>580.47</v>
      </c>
      <c r="I138" s="192"/>
      <c r="J138" s="193">
        <f>ROUND(I138*H138,2)</f>
        <v>0</v>
      </c>
      <c r="K138" s="189" t="s">
        <v>119</v>
      </c>
      <c r="L138" s="39"/>
      <c r="M138" s="194" t="s">
        <v>19</v>
      </c>
      <c r="N138" s="195" t="s">
        <v>39</v>
      </c>
      <c r="O138" s="64"/>
      <c r="P138" s="196">
        <f>O138*H138</f>
        <v>0</v>
      </c>
      <c r="Q138" s="196">
        <v>0</v>
      </c>
      <c r="R138" s="196">
        <f>Q138*H138</f>
        <v>0</v>
      </c>
      <c r="S138" s="196">
        <v>0</v>
      </c>
      <c r="T138" s="197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8" t="s">
        <v>120</v>
      </c>
      <c r="AT138" s="198" t="s">
        <v>115</v>
      </c>
      <c r="AU138" s="198" t="s">
        <v>78</v>
      </c>
      <c r="AY138" s="17" t="s">
        <v>113</v>
      </c>
      <c r="BE138" s="199">
        <f>IF(N138="základní",J138,0)</f>
        <v>0</v>
      </c>
      <c r="BF138" s="199">
        <f>IF(N138="snížená",J138,0)</f>
        <v>0</v>
      </c>
      <c r="BG138" s="199">
        <f>IF(N138="zákl. přenesená",J138,0)</f>
        <v>0</v>
      </c>
      <c r="BH138" s="199">
        <f>IF(N138="sníž. přenesená",J138,0)</f>
        <v>0</v>
      </c>
      <c r="BI138" s="199">
        <f>IF(N138="nulová",J138,0)</f>
        <v>0</v>
      </c>
      <c r="BJ138" s="17" t="s">
        <v>76</v>
      </c>
      <c r="BK138" s="199">
        <f>ROUND(I138*H138,2)</f>
        <v>0</v>
      </c>
      <c r="BL138" s="17" t="s">
        <v>120</v>
      </c>
      <c r="BM138" s="198" t="s">
        <v>253</v>
      </c>
    </row>
    <row r="139" spans="1:65" s="13" customFormat="1" ht="11.25">
      <c r="B139" s="200"/>
      <c r="C139" s="201"/>
      <c r="D139" s="202" t="s">
        <v>122</v>
      </c>
      <c r="E139" s="203" t="s">
        <v>19</v>
      </c>
      <c r="F139" s="204" t="s">
        <v>254</v>
      </c>
      <c r="G139" s="201"/>
      <c r="H139" s="205">
        <v>580.47</v>
      </c>
      <c r="I139" s="206"/>
      <c r="J139" s="201"/>
      <c r="K139" s="201"/>
      <c r="L139" s="207"/>
      <c r="M139" s="208"/>
      <c r="N139" s="209"/>
      <c r="O139" s="209"/>
      <c r="P139" s="209"/>
      <c r="Q139" s="209"/>
      <c r="R139" s="209"/>
      <c r="S139" s="209"/>
      <c r="T139" s="210"/>
      <c r="AT139" s="211" t="s">
        <v>122</v>
      </c>
      <c r="AU139" s="211" t="s">
        <v>78</v>
      </c>
      <c r="AV139" s="13" t="s">
        <v>78</v>
      </c>
      <c r="AW139" s="13" t="s">
        <v>30</v>
      </c>
      <c r="AX139" s="13" t="s">
        <v>76</v>
      </c>
      <c r="AY139" s="211" t="s">
        <v>113</v>
      </c>
    </row>
    <row r="140" spans="1:65" s="12" customFormat="1" ht="22.9" customHeight="1">
      <c r="B140" s="171"/>
      <c r="C140" s="172"/>
      <c r="D140" s="173" t="s">
        <v>67</v>
      </c>
      <c r="E140" s="185" t="s">
        <v>255</v>
      </c>
      <c r="F140" s="185" t="s">
        <v>256</v>
      </c>
      <c r="G140" s="172"/>
      <c r="H140" s="172"/>
      <c r="I140" s="175"/>
      <c r="J140" s="186">
        <f>BK140</f>
        <v>0</v>
      </c>
      <c r="K140" s="172"/>
      <c r="L140" s="177"/>
      <c r="M140" s="178"/>
      <c r="N140" s="179"/>
      <c r="O140" s="179"/>
      <c r="P140" s="180">
        <f>SUM(P141:P144)</f>
        <v>0</v>
      </c>
      <c r="Q140" s="179"/>
      <c r="R140" s="180">
        <f>SUM(R141:R144)</f>
        <v>0</v>
      </c>
      <c r="S140" s="179"/>
      <c r="T140" s="181">
        <f>SUM(T141:T144)</f>
        <v>0</v>
      </c>
      <c r="AR140" s="182" t="s">
        <v>76</v>
      </c>
      <c r="AT140" s="183" t="s">
        <v>67</v>
      </c>
      <c r="AU140" s="183" t="s">
        <v>76</v>
      </c>
      <c r="AY140" s="182" t="s">
        <v>113</v>
      </c>
      <c r="BK140" s="184">
        <f>SUM(BK141:BK144)</f>
        <v>0</v>
      </c>
    </row>
    <row r="141" spans="1:65" s="2" customFormat="1" ht="33" customHeight="1">
      <c r="A141" s="34"/>
      <c r="B141" s="35"/>
      <c r="C141" s="187" t="s">
        <v>257</v>
      </c>
      <c r="D141" s="187" t="s">
        <v>115</v>
      </c>
      <c r="E141" s="188" t="s">
        <v>258</v>
      </c>
      <c r="F141" s="189" t="s">
        <v>259</v>
      </c>
      <c r="G141" s="190" t="s">
        <v>244</v>
      </c>
      <c r="H141" s="191">
        <v>67.12</v>
      </c>
      <c r="I141" s="192"/>
      <c r="J141" s="193">
        <f>ROUND(I141*H141,2)</f>
        <v>0</v>
      </c>
      <c r="K141" s="189" t="s">
        <v>119</v>
      </c>
      <c r="L141" s="39"/>
      <c r="M141" s="194" t="s">
        <v>19</v>
      </c>
      <c r="N141" s="195" t="s">
        <v>39</v>
      </c>
      <c r="O141" s="64"/>
      <c r="P141" s="196">
        <f>O141*H141</f>
        <v>0</v>
      </c>
      <c r="Q141" s="196">
        <v>0</v>
      </c>
      <c r="R141" s="196">
        <f>Q141*H141</f>
        <v>0</v>
      </c>
      <c r="S141" s="196">
        <v>0</v>
      </c>
      <c r="T141" s="197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8" t="s">
        <v>120</v>
      </c>
      <c r="AT141" s="198" t="s">
        <v>115</v>
      </c>
      <c r="AU141" s="198" t="s">
        <v>78</v>
      </c>
      <c r="AY141" s="17" t="s">
        <v>113</v>
      </c>
      <c r="BE141" s="199">
        <f>IF(N141="základní",J141,0)</f>
        <v>0</v>
      </c>
      <c r="BF141" s="199">
        <f>IF(N141="snížená",J141,0)</f>
        <v>0</v>
      </c>
      <c r="BG141" s="199">
        <f>IF(N141="zákl. přenesená",J141,0)</f>
        <v>0</v>
      </c>
      <c r="BH141" s="199">
        <f>IF(N141="sníž. přenesená",J141,0)</f>
        <v>0</v>
      </c>
      <c r="BI141" s="199">
        <f>IF(N141="nulová",J141,0)</f>
        <v>0</v>
      </c>
      <c r="BJ141" s="17" t="s">
        <v>76</v>
      </c>
      <c r="BK141" s="199">
        <f>ROUND(I141*H141,2)</f>
        <v>0</v>
      </c>
      <c r="BL141" s="17" t="s">
        <v>120</v>
      </c>
      <c r="BM141" s="198" t="s">
        <v>260</v>
      </c>
    </row>
    <row r="142" spans="1:65" s="2" customFormat="1" ht="44.25" customHeight="1">
      <c r="A142" s="34"/>
      <c r="B142" s="35"/>
      <c r="C142" s="187" t="s">
        <v>261</v>
      </c>
      <c r="D142" s="187" t="s">
        <v>115</v>
      </c>
      <c r="E142" s="188" t="s">
        <v>262</v>
      </c>
      <c r="F142" s="189" t="s">
        <v>263</v>
      </c>
      <c r="G142" s="190" t="s">
        <v>244</v>
      </c>
      <c r="H142" s="191">
        <v>67.12</v>
      </c>
      <c r="I142" s="192"/>
      <c r="J142" s="193">
        <f>ROUND(I142*H142,2)</f>
        <v>0</v>
      </c>
      <c r="K142" s="189" t="s">
        <v>119</v>
      </c>
      <c r="L142" s="39"/>
      <c r="M142" s="194" t="s">
        <v>19</v>
      </c>
      <c r="N142" s="195" t="s">
        <v>39</v>
      </c>
      <c r="O142" s="64"/>
      <c r="P142" s="196">
        <f>O142*H142</f>
        <v>0</v>
      </c>
      <c r="Q142" s="196">
        <v>0</v>
      </c>
      <c r="R142" s="196">
        <f>Q142*H142</f>
        <v>0</v>
      </c>
      <c r="S142" s="196">
        <v>0</v>
      </c>
      <c r="T142" s="197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8" t="s">
        <v>120</v>
      </c>
      <c r="AT142" s="198" t="s">
        <v>115</v>
      </c>
      <c r="AU142" s="198" t="s">
        <v>78</v>
      </c>
      <c r="AY142" s="17" t="s">
        <v>113</v>
      </c>
      <c r="BE142" s="199">
        <f>IF(N142="základní",J142,0)</f>
        <v>0</v>
      </c>
      <c r="BF142" s="199">
        <f>IF(N142="snížená",J142,0)</f>
        <v>0</v>
      </c>
      <c r="BG142" s="199">
        <f>IF(N142="zákl. přenesená",J142,0)</f>
        <v>0</v>
      </c>
      <c r="BH142" s="199">
        <f>IF(N142="sníž. přenesená",J142,0)</f>
        <v>0</v>
      </c>
      <c r="BI142" s="199">
        <f>IF(N142="nulová",J142,0)</f>
        <v>0</v>
      </c>
      <c r="BJ142" s="17" t="s">
        <v>76</v>
      </c>
      <c r="BK142" s="199">
        <f>ROUND(I142*H142,2)</f>
        <v>0</v>
      </c>
      <c r="BL142" s="17" t="s">
        <v>120</v>
      </c>
      <c r="BM142" s="198" t="s">
        <v>264</v>
      </c>
    </row>
    <row r="143" spans="1:65" s="2" customFormat="1" ht="44.25" customHeight="1">
      <c r="A143" s="34"/>
      <c r="B143" s="35"/>
      <c r="C143" s="187" t="s">
        <v>265</v>
      </c>
      <c r="D143" s="187" t="s">
        <v>115</v>
      </c>
      <c r="E143" s="188" t="s">
        <v>266</v>
      </c>
      <c r="F143" s="189" t="s">
        <v>267</v>
      </c>
      <c r="G143" s="190" t="s">
        <v>244</v>
      </c>
      <c r="H143" s="191">
        <v>67.12</v>
      </c>
      <c r="I143" s="192"/>
      <c r="J143" s="193">
        <f>ROUND(I143*H143,2)</f>
        <v>0</v>
      </c>
      <c r="K143" s="189" t="s">
        <v>119</v>
      </c>
      <c r="L143" s="39"/>
      <c r="M143" s="194" t="s">
        <v>19</v>
      </c>
      <c r="N143" s="195" t="s">
        <v>39</v>
      </c>
      <c r="O143" s="64"/>
      <c r="P143" s="196">
        <f>O143*H143</f>
        <v>0</v>
      </c>
      <c r="Q143" s="196">
        <v>0</v>
      </c>
      <c r="R143" s="196">
        <f>Q143*H143</f>
        <v>0</v>
      </c>
      <c r="S143" s="196">
        <v>0</v>
      </c>
      <c r="T143" s="197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8" t="s">
        <v>120</v>
      </c>
      <c r="AT143" s="198" t="s">
        <v>115</v>
      </c>
      <c r="AU143" s="198" t="s">
        <v>78</v>
      </c>
      <c r="AY143" s="17" t="s">
        <v>113</v>
      </c>
      <c r="BE143" s="199">
        <f>IF(N143="základní",J143,0)</f>
        <v>0</v>
      </c>
      <c r="BF143" s="199">
        <f>IF(N143="snížená",J143,0)</f>
        <v>0</v>
      </c>
      <c r="BG143" s="199">
        <f>IF(N143="zákl. přenesená",J143,0)</f>
        <v>0</v>
      </c>
      <c r="BH143" s="199">
        <f>IF(N143="sníž. přenesená",J143,0)</f>
        <v>0</v>
      </c>
      <c r="BI143" s="199">
        <f>IF(N143="nulová",J143,0)</f>
        <v>0</v>
      </c>
      <c r="BJ143" s="17" t="s">
        <v>76</v>
      </c>
      <c r="BK143" s="199">
        <f>ROUND(I143*H143,2)</f>
        <v>0</v>
      </c>
      <c r="BL143" s="17" t="s">
        <v>120</v>
      </c>
      <c r="BM143" s="198" t="s">
        <v>268</v>
      </c>
    </row>
    <row r="144" spans="1:65" s="2" customFormat="1" ht="44.25" customHeight="1">
      <c r="A144" s="34"/>
      <c r="B144" s="35"/>
      <c r="C144" s="187" t="s">
        <v>269</v>
      </c>
      <c r="D144" s="187" t="s">
        <v>115</v>
      </c>
      <c r="E144" s="188" t="s">
        <v>270</v>
      </c>
      <c r="F144" s="189" t="s">
        <v>271</v>
      </c>
      <c r="G144" s="190" t="s">
        <v>244</v>
      </c>
      <c r="H144" s="191">
        <v>67.12</v>
      </c>
      <c r="I144" s="192"/>
      <c r="J144" s="193">
        <f>ROUND(I144*H144,2)</f>
        <v>0</v>
      </c>
      <c r="K144" s="189" t="s">
        <v>119</v>
      </c>
      <c r="L144" s="39"/>
      <c r="M144" s="194" t="s">
        <v>19</v>
      </c>
      <c r="N144" s="195" t="s">
        <v>39</v>
      </c>
      <c r="O144" s="64"/>
      <c r="P144" s="196">
        <f>O144*H144</f>
        <v>0</v>
      </c>
      <c r="Q144" s="196">
        <v>0</v>
      </c>
      <c r="R144" s="196">
        <f>Q144*H144</f>
        <v>0</v>
      </c>
      <c r="S144" s="196">
        <v>0</v>
      </c>
      <c r="T144" s="197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8" t="s">
        <v>120</v>
      </c>
      <c r="AT144" s="198" t="s">
        <v>115</v>
      </c>
      <c r="AU144" s="198" t="s">
        <v>78</v>
      </c>
      <c r="AY144" s="17" t="s">
        <v>113</v>
      </c>
      <c r="BE144" s="199">
        <f>IF(N144="základní",J144,0)</f>
        <v>0</v>
      </c>
      <c r="BF144" s="199">
        <f>IF(N144="snížená",J144,0)</f>
        <v>0</v>
      </c>
      <c r="BG144" s="199">
        <f>IF(N144="zákl. přenesená",J144,0)</f>
        <v>0</v>
      </c>
      <c r="BH144" s="199">
        <f>IF(N144="sníž. přenesená",J144,0)</f>
        <v>0</v>
      </c>
      <c r="BI144" s="199">
        <f>IF(N144="nulová",J144,0)</f>
        <v>0</v>
      </c>
      <c r="BJ144" s="17" t="s">
        <v>76</v>
      </c>
      <c r="BK144" s="199">
        <f>ROUND(I144*H144,2)</f>
        <v>0</v>
      </c>
      <c r="BL144" s="17" t="s">
        <v>120</v>
      </c>
      <c r="BM144" s="198" t="s">
        <v>272</v>
      </c>
    </row>
    <row r="145" spans="1:65" s="12" customFormat="1" ht="25.9" customHeight="1">
      <c r="B145" s="171"/>
      <c r="C145" s="172"/>
      <c r="D145" s="173" t="s">
        <v>67</v>
      </c>
      <c r="E145" s="174" t="s">
        <v>273</v>
      </c>
      <c r="F145" s="174" t="s">
        <v>274</v>
      </c>
      <c r="G145" s="172"/>
      <c r="H145" s="172"/>
      <c r="I145" s="175"/>
      <c r="J145" s="176">
        <f>BK145</f>
        <v>0</v>
      </c>
      <c r="K145" s="172"/>
      <c r="L145" s="177"/>
      <c r="M145" s="178"/>
      <c r="N145" s="179"/>
      <c r="O145" s="179"/>
      <c r="P145" s="180">
        <f>P146</f>
        <v>0</v>
      </c>
      <c r="Q145" s="179"/>
      <c r="R145" s="180">
        <f>R146</f>
        <v>0</v>
      </c>
      <c r="S145" s="179"/>
      <c r="T145" s="181">
        <f>T146</f>
        <v>0</v>
      </c>
      <c r="AR145" s="182" t="s">
        <v>78</v>
      </c>
      <c r="AT145" s="183" t="s">
        <v>67</v>
      </c>
      <c r="AU145" s="183" t="s">
        <v>68</v>
      </c>
      <c r="AY145" s="182" t="s">
        <v>113</v>
      </c>
      <c r="BK145" s="184">
        <f>BK146</f>
        <v>0</v>
      </c>
    </row>
    <row r="146" spans="1:65" s="12" customFormat="1" ht="22.9" customHeight="1">
      <c r="B146" s="171"/>
      <c r="C146" s="172"/>
      <c r="D146" s="173" t="s">
        <v>67</v>
      </c>
      <c r="E146" s="185" t="s">
        <v>275</v>
      </c>
      <c r="F146" s="185" t="s">
        <v>276</v>
      </c>
      <c r="G146" s="172"/>
      <c r="H146" s="172"/>
      <c r="I146" s="175"/>
      <c r="J146" s="186">
        <f>BK146</f>
        <v>0</v>
      </c>
      <c r="K146" s="172"/>
      <c r="L146" s="177"/>
      <c r="M146" s="178"/>
      <c r="N146" s="179"/>
      <c r="O146" s="179"/>
      <c r="P146" s="180">
        <f>P147</f>
        <v>0</v>
      </c>
      <c r="Q146" s="179"/>
      <c r="R146" s="180">
        <f>R147</f>
        <v>0</v>
      </c>
      <c r="S146" s="179"/>
      <c r="T146" s="181">
        <f>T147</f>
        <v>0</v>
      </c>
      <c r="AR146" s="182" t="s">
        <v>78</v>
      </c>
      <c r="AT146" s="183" t="s">
        <v>67</v>
      </c>
      <c r="AU146" s="183" t="s">
        <v>76</v>
      </c>
      <c r="AY146" s="182" t="s">
        <v>113</v>
      </c>
      <c r="BK146" s="184">
        <f>BK147</f>
        <v>0</v>
      </c>
    </row>
    <row r="147" spans="1:65" s="2" customFormat="1" ht="16.5" customHeight="1">
      <c r="A147" s="34"/>
      <c r="B147" s="35"/>
      <c r="C147" s="187" t="s">
        <v>277</v>
      </c>
      <c r="D147" s="187" t="s">
        <v>115</v>
      </c>
      <c r="E147" s="188" t="s">
        <v>278</v>
      </c>
      <c r="F147" s="189" t="s">
        <v>279</v>
      </c>
      <c r="G147" s="190" t="s">
        <v>177</v>
      </c>
      <c r="H147" s="191">
        <v>1</v>
      </c>
      <c r="I147" s="192"/>
      <c r="J147" s="193">
        <f>ROUND(I147*H147,2)</f>
        <v>0</v>
      </c>
      <c r="K147" s="189" t="s">
        <v>19</v>
      </c>
      <c r="L147" s="39"/>
      <c r="M147" s="236" t="s">
        <v>19</v>
      </c>
      <c r="N147" s="237" t="s">
        <v>39</v>
      </c>
      <c r="O147" s="238"/>
      <c r="P147" s="239">
        <f>O147*H147</f>
        <v>0</v>
      </c>
      <c r="Q147" s="239">
        <v>0</v>
      </c>
      <c r="R147" s="239">
        <f>Q147*H147</f>
        <v>0</v>
      </c>
      <c r="S147" s="239">
        <v>0</v>
      </c>
      <c r="T147" s="240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8" t="s">
        <v>194</v>
      </c>
      <c r="AT147" s="198" t="s">
        <v>115</v>
      </c>
      <c r="AU147" s="198" t="s">
        <v>78</v>
      </c>
      <c r="AY147" s="17" t="s">
        <v>113</v>
      </c>
      <c r="BE147" s="199">
        <f>IF(N147="základní",J147,0)</f>
        <v>0</v>
      </c>
      <c r="BF147" s="199">
        <f>IF(N147="snížená",J147,0)</f>
        <v>0</v>
      </c>
      <c r="BG147" s="199">
        <f>IF(N147="zákl. přenesená",J147,0)</f>
        <v>0</v>
      </c>
      <c r="BH147" s="199">
        <f>IF(N147="sníž. přenesená",J147,0)</f>
        <v>0</v>
      </c>
      <c r="BI147" s="199">
        <f>IF(N147="nulová",J147,0)</f>
        <v>0</v>
      </c>
      <c r="BJ147" s="17" t="s">
        <v>76</v>
      </c>
      <c r="BK147" s="199">
        <f>ROUND(I147*H147,2)</f>
        <v>0</v>
      </c>
      <c r="BL147" s="17" t="s">
        <v>194</v>
      </c>
      <c r="BM147" s="198" t="s">
        <v>280</v>
      </c>
    </row>
    <row r="148" spans="1:65" s="2" customFormat="1" ht="6.95" customHeight="1">
      <c r="A148" s="34"/>
      <c r="B148" s="47"/>
      <c r="C148" s="48"/>
      <c r="D148" s="48"/>
      <c r="E148" s="48"/>
      <c r="F148" s="48"/>
      <c r="G148" s="48"/>
      <c r="H148" s="48"/>
      <c r="I148" s="136"/>
      <c r="J148" s="48"/>
      <c r="K148" s="48"/>
      <c r="L148" s="39"/>
      <c r="M148" s="34"/>
      <c r="O148" s="34"/>
      <c r="P148" s="34"/>
      <c r="Q148" s="34"/>
      <c r="R148" s="34"/>
      <c r="S148" s="34"/>
      <c r="T148" s="34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</row>
  </sheetData>
  <sheetProtection algorithmName="SHA-512" hashValue="8nHs//8kRhlL5QvLcT32Sf9AIUoR6cf+OaLHr3maRjAwrqskXxni3MSfUMLGA2UCqaeSNNGr1eBGUiMHGI69VQ==" saltValue="H00ELgjBGwFLNAZOH6gq5hrosuB+K4lakp4VwrVo0bkRooMyzdcxFje5fcGMvzwJTPwBWr7YIk4EY7F41L+APw==" spinCount="100000" sheet="1" objects="1" scenarios="1" formatColumns="0" formatRows="0" autoFilter="0"/>
  <autoFilter ref="C87:K147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1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1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1"/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AT2" s="17" t="s">
        <v>81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4"/>
      <c r="J3" s="103"/>
      <c r="K3" s="103"/>
      <c r="L3" s="20"/>
      <c r="AT3" s="17" t="s">
        <v>78</v>
      </c>
    </row>
    <row r="4" spans="1:46" s="1" customFormat="1" ht="24.95" customHeight="1">
      <c r="B4" s="20"/>
      <c r="D4" s="105" t="s">
        <v>82</v>
      </c>
      <c r="I4" s="101"/>
      <c r="L4" s="20"/>
      <c r="M4" s="106" t="s">
        <v>10</v>
      </c>
      <c r="AT4" s="17" t="s">
        <v>4</v>
      </c>
    </row>
    <row r="5" spans="1:46" s="1" customFormat="1" ht="6.95" customHeight="1">
      <c r="B5" s="20"/>
      <c r="I5" s="101"/>
      <c r="L5" s="20"/>
    </row>
    <row r="6" spans="1:46" s="1" customFormat="1" ht="12" customHeight="1">
      <c r="B6" s="20"/>
      <c r="D6" s="107" t="s">
        <v>16</v>
      </c>
      <c r="I6" s="101"/>
      <c r="L6" s="20"/>
    </row>
    <row r="7" spans="1:46" s="1" customFormat="1" ht="16.5" customHeight="1">
      <c r="B7" s="20"/>
      <c r="E7" s="359" t="str">
        <f>'Rekapitulace zakázky'!K6</f>
        <v>Hoštejn TNS - oprava oplocení</v>
      </c>
      <c r="F7" s="360"/>
      <c r="G7" s="360"/>
      <c r="H7" s="360"/>
      <c r="I7" s="101"/>
      <c r="L7" s="20"/>
    </row>
    <row r="8" spans="1:46" s="2" customFormat="1" ht="12" customHeight="1">
      <c r="A8" s="34"/>
      <c r="B8" s="39"/>
      <c r="C8" s="34"/>
      <c r="D8" s="107" t="s">
        <v>83</v>
      </c>
      <c r="E8" s="34"/>
      <c r="F8" s="34"/>
      <c r="G8" s="34"/>
      <c r="H8" s="34"/>
      <c r="I8" s="108"/>
      <c r="J8" s="34"/>
      <c r="K8" s="34"/>
      <c r="L8" s="10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61" t="s">
        <v>281</v>
      </c>
      <c r="F9" s="362"/>
      <c r="G9" s="362"/>
      <c r="H9" s="362"/>
      <c r="I9" s="108"/>
      <c r="J9" s="34"/>
      <c r="K9" s="34"/>
      <c r="L9" s="10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108"/>
      <c r="J10" s="34"/>
      <c r="K10" s="34"/>
      <c r="L10" s="10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7" t="s">
        <v>18</v>
      </c>
      <c r="E11" s="34"/>
      <c r="F11" s="110" t="s">
        <v>19</v>
      </c>
      <c r="G11" s="34"/>
      <c r="H11" s="34"/>
      <c r="I11" s="111" t="s">
        <v>20</v>
      </c>
      <c r="J11" s="110" t="s">
        <v>19</v>
      </c>
      <c r="K11" s="34"/>
      <c r="L11" s="10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7" t="s">
        <v>21</v>
      </c>
      <c r="E12" s="34"/>
      <c r="F12" s="110" t="s">
        <v>22</v>
      </c>
      <c r="G12" s="34"/>
      <c r="H12" s="34"/>
      <c r="I12" s="111" t="s">
        <v>23</v>
      </c>
      <c r="J12" s="112">
        <f>'Rekapitulace zakázky'!AN8</f>
        <v>0</v>
      </c>
      <c r="K12" s="34"/>
      <c r="L12" s="10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108"/>
      <c r="J13" s="34"/>
      <c r="K13" s="34"/>
      <c r="L13" s="10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7" t="s">
        <v>24</v>
      </c>
      <c r="E14" s="34"/>
      <c r="F14" s="34"/>
      <c r="G14" s="34"/>
      <c r="H14" s="34"/>
      <c r="I14" s="111" t="s">
        <v>25</v>
      </c>
      <c r="J14" s="110" t="str">
        <f>IF('Rekapitulace zakázky'!AN10="","",'Rekapitulace zakázky'!AN10)</f>
        <v/>
      </c>
      <c r="K14" s="34"/>
      <c r="L14" s="10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0" t="str">
        <f>IF('Rekapitulace zakázky'!E11="","",'Rekapitulace zakázky'!E11)</f>
        <v xml:space="preserve"> </v>
      </c>
      <c r="F15" s="34"/>
      <c r="G15" s="34"/>
      <c r="H15" s="34"/>
      <c r="I15" s="111" t="s">
        <v>26</v>
      </c>
      <c r="J15" s="110" t="str">
        <f>IF('Rekapitulace zakázky'!AN11="","",'Rekapitulace zakázky'!AN11)</f>
        <v/>
      </c>
      <c r="K15" s="34"/>
      <c r="L15" s="10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108"/>
      <c r="J16" s="34"/>
      <c r="K16" s="34"/>
      <c r="L16" s="10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7" t="s">
        <v>27</v>
      </c>
      <c r="E17" s="34"/>
      <c r="F17" s="34"/>
      <c r="G17" s="34"/>
      <c r="H17" s="34"/>
      <c r="I17" s="111" t="s">
        <v>25</v>
      </c>
      <c r="J17" s="30" t="str">
        <f>'Rekapitulace zakázky'!AN13</f>
        <v>Vyplň údaj</v>
      </c>
      <c r="K17" s="34"/>
      <c r="L17" s="10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63" t="str">
        <f>'Rekapitulace zakázky'!E14</f>
        <v>Vyplň údaj</v>
      </c>
      <c r="F18" s="364"/>
      <c r="G18" s="364"/>
      <c r="H18" s="364"/>
      <c r="I18" s="111" t="s">
        <v>26</v>
      </c>
      <c r="J18" s="30" t="str">
        <f>'Rekapitulace zakázky'!AN14</f>
        <v>Vyplň údaj</v>
      </c>
      <c r="K18" s="34"/>
      <c r="L18" s="10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108"/>
      <c r="J19" s="34"/>
      <c r="K19" s="34"/>
      <c r="L19" s="10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7" t="s">
        <v>29</v>
      </c>
      <c r="E20" s="34"/>
      <c r="F20" s="34"/>
      <c r="G20" s="34"/>
      <c r="H20" s="34"/>
      <c r="I20" s="111" t="s">
        <v>25</v>
      </c>
      <c r="J20" s="110" t="str">
        <f>IF('Rekapitulace zakázky'!AN16="","",'Rekapitulace zakázky'!AN16)</f>
        <v/>
      </c>
      <c r="K20" s="34"/>
      <c r="L20" s="10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0" t="str">
        <f>IF('Rekapitulace zakázky'!E17="","",'Rekapitulace zakázky'!E17)</f>
        <v xml:space="preserve"> </v>
      </c>
      <c r="F21" s="34"/>
      <c r="G21" s="34"/>
      <c r="H21" s="34"/>
      <c r="I21" s="111" t="s">
        <v>26</v>
      </c>
      <c r="J21" s="110" t="str">
        <f>IF('Rekapitulace zakázky'!AN17="","",'Rekapitulace zakázky'!AN17)</f>
        <v/>
      </c>
      <c r="K21" s="34"/>
      <c r="L21" s="10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108"/>
      <c r="J22" s="34"/>
      <c r="K22" s="34"/>
      <c r="L22" s="10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7" t="s">
        <v>31</v>
      </c>
      <c r="E23" s="34"/>
      <c r="F23" s="34"/>
      <c r="G23" s="34"/>
      <c r="H23" s="34"/>
      <c r="I23" s="111" t="s">
        <v>25</v>
      </c>
      <c r="J23" s="110" t="str">
        <f>IF('Rekapitulace zakázky'!AN19="","",'Rekapitulace zakázky'!AN19)</f>
        <v/>
      </c>
      <c r="K23" s="34"/>
      <c r="L23" s="10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0" t="str">
        <f>IF('Rekapitulace zakázky'!E20="","",'Rekapitulace zakázky'!E20)</f>
        <v xml:space="preserve"> </v>
      </c>
      <c r="F24" s="34"/>
      <c r="G24" s="34"/>
      <c r="H24" s="34"/>
      <c r="I24" s="111" t="s">
        <v>26</v>
      </c>
      <c r="J24" s="110" t="str">
        <f>IF('Rekapitulace zakázky'!AN20="","",'Rekapitulace zakázky'!AN20)</f>
        <v/>
      </c>
      <c r="K24" s="34"/>
      <c r="L24" s="10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108"/>
      <c r="J25" s="34"/>
      <c r="K25" s="34"/>
      <c r="L25" s="10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7" t="s">
        <v>32</v>
      </c>
      <c r="E26" s="34"/>
      <c r="F26" s="34"/>
      <c r="G26" s="34"/>
      <c r="H26" s="34"/>
      <c r="I26" s="108"/>
      <c r="J26" s="34"/>
      <c r="K26" s="34"/>
      <c r="L26" s="10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3"/>
      <c r="B27" s="114"/>
      <c r="C27" s="113"/>
      <c r="D27" s="113"/>
      <c r="E27" s="365" t="s">
        <v>19</v>
      </c>
      <c r="F27" s="365"/>
      <c r="G27" s="365"/>
      <c r="H27" s="365"/>
      <c r="I27" s="115"/>
      <c r="J27" s="113"/>
      <c r="K27" s="113"/>
      <c r="L27" s="116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108"/>
      <c r="J28" s="34"/>
      <c r="K28" s="34"/>
      <c r="L28" s="10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7"/>
      <c r="E29" s="117"/>
      <c r="F29" s="117"/>
      <c r="G29" s="117"/>
      <c r="H29" s="117"/>
      <c r="I29" s="118"/>
      <c r="J29" s="117"/>
      <c r="K29" s="117"/>
      <c r="L29" s="10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34</v>
      </c>
      <c r="E30" s="34"/>
      <c r="F30" s="34"/>
      <c r="G30" s="34"/>
      <c r="H30" s="34"/>
      <c r="I30" s="108"/>
      <c r="J30" s="120">
        <f>ROUND(J83, 2)</f>
        <v>0</v>
      </c>
      <c r="K30" s="34"/>
      <c r="L30" s="10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7"/>
      <c r="E31" s="117"/>
      <c r="F31" s="117"/>
      <c r="G31" s="117"/>
      <c r="H31" s="117"/>
      <c r="I31" s="118"/>
      <c r="J31" s="117"/>
      <c r="K31" s="117"/>
      <c r="L31" s="10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36</v>
      </c>
      <c r="G32" s="34"/>
      <c r="H32" s="34"/>
      <c r="I32" s="122" t="s">
        <v>35</v>
      </c>
      <c r="J32" s="121" t="s">
        <v>37</v>
      </c>
      <c r="K32" s="34"/>
      <c r="L32" s="10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3" t="s">
        <v>38</v>
      </c>
      <c r="E33" s="107" t="s">
        <v>39</v>
      </c>
      <c r="F33" s="124">
        <f>ROUND((SUM(BE83:BE90)),  2)</f>
        <v>0</v>
      </c>
      <c r="G33" s="34"/>
      <c r="H33" s="34"/>
      <c r="I33" s="125">
        <v>0.21</v>
      </c>
      <c r="J33" s="124">
        <f>ROUND(((SUM(BE83:BE90))*I33),  2)</f>
        <v>0</v>
      </c>
      <c r="K33" s="34"/>
      <c r="L33" s="10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7" t="s">
        <v>40</v>
      </c>
      <c r="F34" s="124">
        <f>ROUND((SUM(BF83:BF90)),  2)</f>
        <v>0</v>
      </c>
      <c r="G34" s="34"/>
      <c r="H34" s="34"/>
      <c r="I34" s="125">
        <v>0.15</v>
      </c>
      <c r="J34" s="124">
        <f>ROUND(((SUM(BF83:BF90))*I34),  2)</f>
        <v>0</v>
      </c>
      <c r="K34" s="34"/>
      <c r="L34" s="10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7" t="s">
        <v>41</v>
      </c>
      <c r="F35" s="124">
        <f>ROUND((SUM(BG83:BG90)),  2)</f>
        <v>0</v>
      </c>
      <c r="G35" s="34"/>
      <c r="H35" s="34"/>
      <c r="I35" s="125">
        <v>0.21</v>
      </c>
      <c r="J35" s="124">
        <f>0</f>
        <v>0</v>
      </c>
      <c r="K35" s="34"/>
      <c r="L35" s="10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7" t="s">
        <v>42</v>
      </c>
      <c r="F36" s="124">
        <f>ROUND((SUM(BH83:BH90)),  2)</f>
        <v>0</v>
      </c>
      <c r="G36" s="34"/>
      <c r="H36" s="34"/>
      <c r="I36" s="125">
        <v>0.15</v>
      </c>
      <c r="J36" s="124">
        <f>0</f>
        <v>0</v>
      </c>
      <c r="K36" s="34"/>
      <c r="L36" s="10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7" t="s">
        <v>43</v>
      </c>
      <c r="F37" s="124">
        <f>ROUND((SUM(BI83:BI90)),  2)</f>
        <v>0</v>
      </c>
      <c r="G37" s="34"/>
      <c r="H37" s="34"/>
      <c r="I37" s="125">
        <v>0</v>
      </c>
      <c r="J37" s="124">
        <f>0</f>
        <v>0</v>
      </c>
      <c r="K37" s="34"/>
      <c r="L37" s="10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108"/>
      <c r="J38" s="34"/>
      <c r="K38" s="34"/>
      <c r="L38" s="10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6"/>
      <c r="D39" s="127" t="s">
        <v>44</v>
      </c>
      <c r="E39" s="128"/>
      <c r="F39" s="128"/>
      <c r="G39" s="129" t="s">
        <v>45</v>
      </c>
      <c r="H39" s="130" t="s">
        <v>46</v>
      </c>
      <c r="I39" s="131"/>
      <c r="J39" s="132">
        <f>SUM(J30:J37)</f>
        <v>0</v>
      </c>
      <c r="K39" s="133"/>
      <c r="L39" s="10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34"/>
      <c r="C40" s="135"/>
      <c r="D40" s="135"/>
      <c r="E40" s="135"/>
      <c r="F40" s="135"/>
      <c r="G40" s="135"/>
      <c r="H40" s="135"/>
      <c r="I40" s="136"/>
      <c r="J40" s="135"/>
      <c r="K40" s="135"/>
      <c r="L40" s="10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37"/>
      <c r="C44" s="138"/>
      <c r="D44" s="138"/>
      <c r="E44" s="138"/>
      <c r="F44" s="138"/>
      <c r="G44" s="138"/>
      <c r="H44" s="138"/>
      <c r="I44" s="139"/>
      <c r="J44" s="138"/>
      <c r="K44" s="138"/>
      <c r="L44" s="109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85</v>
      </c>
      <c r="D45" s="36"/>
      <c r="E45" s="36"/>
      <c r="F45" s="36"/>
      <c r="G45" s="36"/>
      <c r="H45" s="36"/>
      <c r="I45" s="108"/>
      <c r="J45" s="36"/>
      <c r="K45" s="36"/>
      <c r="L45" s="109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108"/>
      <c r="J46" s="36"/>
      <c r="K46" s="36"/>
      <c r="L46" s="109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108"/>
      <c r="J47" s="36"/>
      <c r="K47" s="36"/>
      <c r="L47" s="109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66" t="str">
        <f>E7</f>
        <v>Hoštejn TNS - oprava oplocení</v>
      </c>
      <c r="F48" s="367"/>
      <c r="G48" s="367"/>
      <c r="H48" s="367"/>
      <c r="I48" s="108"/>
      <c r="J48" s="36"/>
      <c r="K48" s="36"/>
      <c r="L48" s="109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83</v>
      </c>
      <c r="D49" s="36"/>
      <c r="E49" s="36"/>
      <c r="F49" s="36"/>
      <c r="G49" s="36"/>
      <c r="H49" s="36"/>
      <c r="I49" s="108"/>
      <c r="J49" s="36"/>
      <c r="K49" s="36"/>
      <c r="L49" s="109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38" t="str">
        <f>E9</f>
        <v>02 - VRN</v>
      </c>
      <c r="F50" s="368"/>
      <c r="G50" s="368"/>
      <c r="H50" s="368"/>
      <c r="I50" s="108"/>
      <c r="J50" s="36"/>
      <c r="K50" s="36"/>
      <c r="L50" s="109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108"/>
      <c r="J51" s="36"/>
      <c r="K51" s="36"/>
      <c r="L51" s="109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111" t="s">
        <v>23</v>
      </c>
      <c r="J52" s="59">
        <f>IF(J12="","",J12)</f>
        <v>0</v>
      </c>
      <c r="K52" s="36"/>
      <c r="L52" s="109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108"/>
      <c r="J53" s="36"/>
      <c r="K53" s="36"/>
      <c r="L53" s="109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24</v>
      </c>
      <c r="D54" s="36"/>
      <c r="E54" s="36"/>
      <c r="F54" s="27" t="str">
        <f>E15</f>
        <v xml:space="preserve"> </v>
      </c>
      <c r="G54" s="36"/>
      <c r="H54" s="36"/>
      <c r="I54" s="111" t="s">
        <v>29</v>
      </c>
      <c r="J54" s="32" t="str">
        <f>E21</f>
        <v xml:space="preserve"> </v>
      </c>
      <c r="K54" s="36"/>
      <c r="L54" s="109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27</v>
      </c>
      <c r="D55" s="36"/>
      <c r="E55" s="36"/>
      <c r="F55" s="27" t="str">
        <f>IF(E18="","",E18)</f>
        <v>Vyplň údaj</v>
      </c>
      <c r="G55" s="36"/>
      <c r="H55" s="36"/>
      <c r="I55" s="111" t="s">
        <v>31</v>
      </c>
      <c r="J55" s="32" t="str">
        <f>E24</f>
        <v xml:space="preserve"> </v>
      </c>
      <c r="K55" s="36"/>
      <c r="L55" s="109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108"/>
      <c r="J56" s="36"/>
      <c r="K56" s="36"/>
      <c r="L56" s="109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40" t="s">
        <v>86</v>
      </c>
      <c r="D57" s="141"/>
      <c r="E57" s="141"/>
      <c r="F57" s="141"/>
      <c r="G57" s="141"/>
      <c r="H57" s="141"/>
      <c r="I57" s="142"/>
      <c r="J57" s="143" t="s">
        <v>87</v>
      </c>
      <c r="K57" s="141"/>
      <c r="L57" s="109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108"/>
      <c r="J58" s="36"/>
      <c r="K58" s="36"/>
      <c r="L58" s="109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44" t="s">
        <v>66</v>
      </c>
      <c r="D59" s="36"/>
      <c r="E59" s="36"/>
      <c r="F59" s="36"/>
      <c r="G59" s="36"/>
      <c r="H59" s="36"/>
      <c r="I59" s="108"/>
      <c r="J59" s="77">
        <f>J83</f>
        <v>0</v>
      </c>
      <c r="K59" s="36"/>
      <c r="L59" s="109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88</v>
      </c>
    </row>
    <row r="60" spans="1:47" s="9" customFormat="1" ht="24.95" customHeight="1">
      <c r="B60" s="145"/>
      <c r="C60" s="146"/>
      <c r="D60" s="147" t="s">
        <v>282</v>
      </c>
      <c r="E60" s="148"/>
      <c r="F60" s="148"/>
      <c r="G60" s="148"/>
      <c r="H60" s="148"/>
      <c r="I60" s="149"/>
      <c r="J60" s="150">
        <f>J84</f>
        <v>0</v>
      </c>
      <c r="K60" s="146"/>
      <c r="L60" s="151"/>
    </row>
    <row r="61" spans="1:47" s="10" customFormat="1" ht="19.899999999999999" customHeight="1">
      <c r="B61" s="152"/>
      <c r="C61" s="153"/>
      <c r="D61" s="154" t="s">
        <v>283</v>
      </c>
      <c r="E61" s="155"/>
      <c r="F61" s="155"/>
      <c r="G61" s="155"/>
      <c r="H61" s="155"/>
      <c r="I61" s="156"/>
      <c r="J61" s="157">
        <f>J85</f>
        <v>0</v>
      </c>
      <c r="K61" s="153"/>
      <c r="L61" s="158"/>
    </row>
    <row r="62" spans="1:47" s="10" customFormat="1" ht="19.899999999999999" customHeight="1">
      <c r="B62" s="152"/>
      <c r="C62" s="153"/>
      <c r="D62" s="154" t="s">
        <v>284</v>
      </c>
      <c r="E62" s="155"/>
      <c r="F62" s="155"/>
      <c r="G62" s="155"/>
      <c r="H62" s="155"/>
      <c r="I62" s="156"/>
      <c r="J62" s="157">
        <f>J87</f>
        <v>0</v>
      </c>
      <c r="K62" s="153"/>
      <c r="L62" s="158"/>
    </row>
    <row r="63" spans="1:47" s="10" customFormat="1" ht="19.899999999999999" customHeight="1">
      <c r="B63" s="152"/>
      <c r="C63" s="153"/>
      <c r="D63" s="154" t="s">
        <v>285</v>
      </c>
      <c r="E63" s="155"/>
      <c r="F63" s="155"/>
      <c r="G63" s="155"/>
      <c r="H63" s="155"/>
      <c r="I63" s="156"/>
      <c r="J63" s="157">
        <f>J89</f>
        <v>0</v>
      </c>
      <c r="K63" s="153"/>
      <c r="L63" s="158"/>
    </row>
    <row r="64" spans="1:47" s="2" customFormat="1" ht="21.75" customHeight="1">
      <c r="A64" s="34"/>
      <c r="B64" s="35"/>
      <c r="C64" s="36"/>
      <c r="D64" s="36"/>
      <c r="E64" s="36"/>
      <c r="F64" s="36"/>
      <c r="G64" s="36"/>
      <c r="H64" s="36"/>
      <c r="I64" s="108"/>
      <c r="J64" s="36"/>
      <c r="K64" s="36"/>
      <c r="L64" s="109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5" spans="1:31" s="2" customFormat="1" ht="6.95" customHeight="1">
      <c r="A65" s="34"/>
      <c r="B65" s="47"/>
      <c r="C65" s="48"/>
      <c r="D65" s="48"/>
      <c r="E65" s="48"/>
      <c r="F65" s="48"/>
      <c r="G65" s="48"/>
      <c r="H65" s="48"/>
      <c r="I65" s="136"/>
      <c r="J65" s="48"/>
      <c r="K65" s="48"/>
      <c r="L65" s="10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9" spans="1:31" s="2" customFormat="1" ht="6.95" customHeight="1">
      <c r="A69" s="34"/>
      <c r="B69" s="49"/>
      <c r="C69" s="50"/>
      <c r="D69" s="50"/>
      <c r="E69" s="50"/>
      <c r="F69" s="50"/>
      <c r="G69" s="50"/>
      <c r="H69" s="50"/>
      <c r="I69" s="139"/>
      <c r="J69" s="50"/>
      <c r="K69" s="50"/>
      <c r="L69" s="109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24.95" customHeight="1">
      <c r="A70" s="34"/>
      <c r="B70" s="35"/>
      <c r="C70" s="23" t="s">
        <v>98</v>
      </c>
      <c r="D70" s="36"/>
      <c r="E70" s="36"/>
      <c r="F70" s="36"/>
      <c r="G70" s="36"/>
      <c r="H70" s="36"/>
      <c r="I70" s="108"/>
      <c r="J70" s="36"/>
      <c r="K70" s="36"/>
      <c r="L70" s="109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6.95" customHeight="1">
      <c r="A71" s="34"/>
      <c r="B71" s="35"/>
      <c r="C71" s="36"/>
      <c r="D71" s="36"/>
      <c r="E71" s="36"/>
      <c r="F71" s="36"/>
      <c r="G71" s="36"/>
      <c r="H71" s="36"/>
      <c r="I71" s="108"/>
      <c r="J71" s="36"/>
      <c r="K71" s="36"/>
      <c r="L71" s="109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2" customHeight="1">
      <c r="A72" s="34"/>
      <c r="B72" s="35"/>
      <c r="C72" s="29" t="s">
        <v>16</v>
      </c>
      <c r="D72" s="36"/>
      <c r="E72" s="36"/>
      <c r="F72" s="36"/>
      <c r="G72" s="36"/>
      <c r="H72" s="36"/>
      <c r="I72" s="108"/>
      <c r="J72" s="36"/>
      <c r="K72" s="36"/>
      <c r="L72" s="109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6.5" customHeight="1">
      <c r="A73" s="34"/>
      <c r="B73" s="35"/>
      <c r="C73" s="36"/>
      <c r="D73" s="36"/>
      <c r="E73" s="366" t="str">
        <f>E7</f>
        <v>Hoštejn TNS - oprava oplocení</v>
      </c>
      <c r="F73" s="367"/>
      <c r="G73" s="367"/>
      <c r="H73" s="367"/>
      <c r="I73" s="108"/>
      <c r="J73" s="36"/>
      <c r="K73" s="36"/>
      <c r="L73" s="109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2" customHeight="1">
      <c r="A74" s="34"/>
      <c r="B74" s="35"/>
      <c r="C74" s="29" t="s">
        <v>83</v>
      </c>
      <c r="D74" s="36"/>
      <c r="E74" s="36"/>
      <c r="F74" s="36"/>
      <c r="G74" s="36"/>
      <c r="H74" s="36"/>
      <c r="I74" s="108"/>
      <c r="J74" s="36"/>
      <c r="K74" s="36"/>
      <c r="L74" s="109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6.5" customHeight="1">
      <c r="A75" s="34"/>
      <c r="B75" s="35"/>
      <c r="C75" s="36"/>
      <c r="D75" s="36"/>
      <c r="E75" s="338" t="str">
        <f>E9</f>
        <v>02 - VRN</v>
      </c>
      <c r="F75" s="368"/>
      <c r="G75" s="368"/>
      <c r="H75" s="368"/>
      <c r="I75" s="108"/>
      <c r="J75" s="36"/>
      <c r="K75" s="36"/>
      <c r="L75" s="109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6.95" customHeight="1">
      <c r="A76" s="34"/>
      <c r="B76" s="35"/>
      <c r="C76" s="36"/>
      <c r="D76" s="36"/>
      <c r="E76" s="36"/>
      <c r="F76" s="36"/>
      <c r="G76" s="36"/>
      <c r="H76" s="36"/>
      <c r="I76" s="108"/>
      <c r="J76" s="36"/>
      <c r="K76" s="36"/>
      <c r="L76" s="10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2" customHeight="1">
      <c r="A77" s="34"/>
      <c r="B77" s="35"/>
      <c r="C77" s="29" t="s">
        <v>21</v>
      </c>
      <c r="D77" s="36"/>
      <c r="E77" s="36"/>
      <c r="F77" s="27" t="str">
        <f>F12</f>
        <v xml:space="preserve"> </v>
      </c>
      <c r="G77" s="36"/>
      <c r="H77" s="36"/>
      <c r="I77" s="111" t="s">
        <v>23</v>
      </c>
      <c r="J77" s="59">
        <f>IF(J12="","",J12)</f>
        <v>0</v>
      </c>
      <c r="K77" s="36"/>
      <c r="L77" s="10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6.95" customHeight="1">
      <c r="A78" s="34"/>
      <c r="B78" s="35"/>
      <c r="C78" s="36"/>
      <c r="D78" s="36"/>
      <c r="E78" s="36"/>
      <c r="F78" s="36"/>
      <c r="G78" s="36"/>
      <c r="H78" s="36"/>
      <c r="I78" s="108"/>
      <c r="J78" s="36"/>
      <c r="K78" s="36"/>
      <c r="L78" s="109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5.2" customHeight="1">
      <c r="A79" s="34"/>
      <c r="B79" s="35"/>
      <c r="C79" s="29" t="s">
        <v>24</v>
      </c>
      <c r="D79" s="36"/>
      <c r="E79" s="36"/>
      <c r="F79" s="27" t="str">
        <f>E15</f>
        <v xml:space="preserve"> </v>
      </c>
      <c r="G79" s="36"/>
      <c r="H79" s="36"/>
      <c r="I79" s="111" t="s">
        <v>29</v>
      </c>
      <c r="J79" s="32" t="str">
        <f>E21</f>
        <v xml:space="preserve"> </v>
      </c>
      <c r="K79" s="36"/>
      <c r="L79" s="109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5.2" customHeight="1">
      <c r="A80" s="34"/>
      <c r="B80" s="35"/>
      <c r="C80" s="29" t="s">
        <v>27</v>
      </c>
      <c r="D80" s="36"/>
      <c r="E80" s="36"/>
      <c r="F80" s="27" t="str">
        <f>IF(E18="","",E18)</f>
        <v>Vyplň údaj</v>
      </c>
      <c r="G80" s="36"/>
      <c r="H80" s="36"/>
      <c r="I80" s="111" t="s">
        <v>31</v>
      </c>
      <c r="J80" s="32" t="str">
        <f>E24</f>
        <v xml:space="preserve"> </v>
      </c>
      <c r="K80" s="36"/>
      <c r="L80" s="109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0.35" customHeight="1">
      <c r="A81" s="34"/>
      <c r="B81" s="35"/>
      <c r="C81" s="36"/>
      <c r="D81" s="36"/>
      <c r="E81" s="36"/>
      <c r="F81" s="36"/>
      <c r="G81" s="36"/>
      <c r="H81" s="36"/>
      <c r="I81" s="108"/>
      <c r="J81" s="36"/>
      <c r="K81" s="36"/>
      <c r="L81" s="10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11" customFormat="1" ht="29.25" customHeight="1">
      <c r="A82" s="159"/>
      <c r="B82" s="160"/>
      <c r="C82" s="161" t="s">
        <v>99</v>
      </c>
      <c r="D82" s="162" t="s">
        <v>53</v>
      </c>
      <c r="E82" s="162" t="s">
        <v>49</v>
      </c>
      <c r="F82" s="162" t="s">
        <v>50</v>
      </c>
      <c r="G82" s="162" t="s">
        <v>100</v>
      </c>
      <c r="H82" s="162" t="s">
        <v>101</v>
      </c>
      <c r="I82" s="163" t="s">
        <v>102</v>
      </c>
      <c r="J82" s="162" t="s">
        <v>87</v>
      </c>
      <c r="K82" s="164" t="s">
        <v>103</v>
      </c>
      <c r="L82" s="165"/>
      <c r="M82" s="68" t="s">
        <v>19</v>
      </c>
      <c r="N82" s="69" t="s">
        <v>38</v>
      </c>
      <c r="O82" s="69" t="s">
        <v>104</v>
      </c>
      <c r="P82" s="69" t="s">
        <v>105</v>
      </c>
      <c r="Q82" s="69" t="s">
        <v>106</v>
      </c>
      <c r="R82" s="69" t="s">
        <v>107</v>
      </c>
      <c r="S82" s="69" t="s">
        <v>108</v>
      </c>
      <c r="T82" s="70" t="s">
        <v>109</v>
      </c>
      <c r="U82" s="159"/>
      <c r="V82" s="159"/>
      <c r="W82" s="159"/>
      <c r="X82" s="159"/>
      <c r="Y82" s="159"/>
      <c r="Z82" s="159"/>
      <c r="AA82" s="159"/>
      <c r="AB82" s="159"/>
      <c r="AC82" s="159"/>
      <c r="AD82" s="159"/>
      <c r="AE82" s="159"/>
    </row>
    <row r="83" spans="1:65" s="2" customFormat="1" ht="22.9" customHeight="1">
      <c r="A83" s="34"/>
      <c r="B83" s="35"/>
      <c r="C83" s="75" t="s">
        <v>110</v>
      </c>
      <c r="D83" s="36"/>
      <c r="E83" s="36"/>
      <c r="F83" s="36"/>
      <c r="G83" s="36"/>
      <c r="H83" s="36"/>
      <c r="I83" s="108"/>
      <c r="J83" s="166">
        <f>BK83</f>
        <v>0</v>
      </c>
      <c r="K83" s="36"/>
      <c r="L83" s="39"/>
      <c r="M83" s="71"/>
      <c r="N83" s="167"/>
      <c r="O83" s="72"/>
      <c r="P83" s="168">
        <f>P84</f>
        <v>0</v>
      </c>
      <c r="Q83" s="72"/>
      <c r="R83" s="168">
        <f>R84</f>
        <v>0</v>
      </c>
      <c r="S83" s="72"/>
      <c r="T83" s="169">
        <f>T84</f>
        <v>0</v>
      </c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T83" s="17" t="s">
        <v>67</v>
      </c>
      <c r="AU83" s="17" t="s">
        <v>88</v>
      </c>
      <c r="BK83" s="170">
        <f>BK84</f>
        <v>0</v>
      </c>
    </row>
    <row r="84" spans="1:65" s="12" customFormat="1" ht="25.9" customHeight="1">
      <c r="B84" s="171"/>
      <c r="C84" s="172"/>
      <c r="D84" s="173" t="s">
        <v>67</v>
      </c>
      <c r="E84" s="174" t="s">
        <v>80</v>
      </c>
      <c r="F84" s="174" t="s">
        <v>286</v>
      </c>
      <c r="G84" s="172"/>
      <c r="H84" s="172"/>
      <c r="I84" s="175"/>
      <c r="J84" s="176">
        <f>BK84</f>
        <v>0</v>
      </c>
      <c r="K84" s="172"/>
      <c r="L84" s="177"/>
      <c r="M84" s="178"/>
      <c r="N84" s="179"/>
      <c r="O84" s="179"/>
      <c r="P84" s="180">
        <f>P85+P87+P89</f>
        <v>0</v>
      </c>
      <c r="Q84" s="179"/>
      <c r="R84" s="180">
        <f>R85+R87+R89</f>
        <v>0</v>
      </c>
      <c r="S84" s="179"/>
      <c r="T84" s="181">
        <f>T85+T87+T89</f>
        <v>0</v>
      </c>
      <c r="AR84" s="182" t="s">
        <v>143</v>
      </c>
      <c r="AT84" s="183" t="s">
        <v>67</v>
      </c>
      <c r="AU84" s="183" t="s">
        <v>68</v>
      </c>
      <c r="AY84" s="182" t="s">
        <v>113</v>
      </c>
      <c r="BK84" s="184">
        <f>BK85+BK87+BK89</f>
        <v>0</v>
      </c>
    </row>
    <row r="85" spans="1:65" s="12" customFormat="1" ht="22.9" customHeight="1">
      <c r="B85" s="171"/>
      <c r="C85" s="172"/>
      <c r="D85" s="173" t="s">
        <v>67</v>
      </c>
      <c r="E85" s="185" t="s">
        <v>287</v>
      </c>
      <c r="F85" s="185" t="s">
        <v>288</v>
      </c>
      <c r="G85" s="172"/>
      <c r="H85" s="172"/>
      <c r="I85" s="175"/>
      <c r="J85" s="186">
        <f>BK85</f>
        <v>0</v>
      </c>
      <c r="K85" s="172"/>
      <c r="L85" s="177"/>
      <c r="M85" s="178"/>
      <c r="N85" s="179"/>
      <c r="O85" s="179"/>
      <c r="P85" s="180">
        <f>P86</f>
        <v>0</v>
      </c>
      <c r="Q85" s="179"/>
      <c r="R85" s="180">
        <f>R86</f>
        <v>0</v>
      </c>
      <c r="S85" s="179"/>
      <c r="T85" s="181">
        <f>T86</f>
        <v>0</v>
      </c>
      <c r="AR85" s="182" t="s">
        <v>143</v>
      </c>
      <c r="AT85" s="183" t="s">
        <v>67</v>
      </c>
      <c r="AU85" s="183" t="s">
        <v>76</v>
      </c>
      <c r="AY85" s="182" t="s">
        <v>113</v>
      </c>
      <c r="BK85" s="184">
        <f>BK86</f>
        <v>0</v>
      </c>
    </row>
    <row r="86" spans="1:65" s="2" customFormat="1" ht="16.5" customHeight="1">
      <c r="A86" s="34"/>
      <c r="B86" s="35"/>
      <c r="C86" s="187" t="s">
        <v>76</v>
      </c>
      <c r="D86" s="187" t="s">
        <v>115</v>
      </c>
      <c r="E86" s="188" t="s">
        <v>289</v>
      </c>
      <c r="F86" s="189" t="s">
        <v>290</v>
      </c>
      <c r="G86" s="190" t="s">
        <v>177</v>
      </c>
      <c r="H86" s="191">
        <v>1</v>
      </c>
      <c r="I86" s="192"/>
      <c r="J86" s="193">
        <f>ROUND(I86*H86,2)</f>
        <v>0</v>
      </c>
      <c r="K86" s="189" t="s">
        <v>119</v>
      </c>
      <c r="L86" s="39"/>
      <c r="M86" s="194" t="s">
        <v>19</v>
      </c>
      <c r="N86" s="195" t="s">
        <v>39</v>
      </c>
      <c r="O86" s="64"/>
      <c r="P86" s="196">
        <f>O86*H86</f>
        <v>0</v>
      </c>
      <c r="Q86" s="196">
        <v>0</v>
      </c>
      <c r="R86" s="196">
        <f>Q86*H86</f>
        <v>0</v>
      </c>
      <c r="S86" s="196">
        <v>0</v>
      </c>
      <c r="T86" s="197">
        <f>S86*H86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98" t="s">
        <v>291</v>
      </c>
      <c r="AT86" s="198" t="s">
        <v>115</v>
      </c>
      <c r="AU86" s="198" t="s">
        <v>78</v>
      </c>
      <c r="AY86" s="17" t="s">
        <v>113</v>
      </c>
      <c r="BE86" s="199">
        <f>IF(N86="základní",J86,0)</f>
        <v>0</v>
      </c>
      <c r="BF86" s="199">
        <f>IF(N86="snížená",J86,0)</f>
        <v>0</v>
      </c>
      <c r="BG86" s="199">
        <f>IF(N86="zákl. přenesená",J86,0)</f>
        <v>0</v>
      </c>
      <c r="BH86" s="199">
        <f>IF(N86="sníž. přenesená",J86,0)</f>
        <v>0</v>
      </c>
      <c r="BI86" s="199">
        <f>IF(N86="nulová",J86,0)</f>
        <v>0</v>
      </c>
      <c r="BJ86" s="17" t="s">
        <v>76</v>
      </c>
      <c r="BK86" s="199">
        <f>ROUND(I86*H86,2)</f>
        <v>0</v>
      </c>
      <c r="BL86" s="17" t="s">
        <v>291</v>
      </c>
      <c r="BM86" s="198" t="s">
        <v>292</v>
      </c>
    </row>
    <row r="87" spans="1:65" s="12" customFormat="1" ht="22.9" customHeight="1">
      <c r="B87" s="171"/>
      <c r="C87" s="172"/>
      <c r="D87" s="173" t="s">
        <v>67</v>
      </c>
      <c r="E87" s="185" t="s">
        <v>293</v>
      </c>
      <c r="F87" s="185" t="s">
        <v>294</v>
      </c>
      <c r="G87" s="172"/>
      <c r="H87" s="172"/>
      <c r="I87" s="175"/>
      <c r="J87" s="186">
        <f>BK87</f>
        <v>0</v>
      </c>
      <c r="K87" s="172"/>
      <c r="L87" s="177"/>
      <c r="M87" s="178"/>
      <c r="N87" s="179"/>
      <c r="O87" s="179"/>
      <c r="P87" s="180">
        <f>P88</f>
        <v>0</v>
      </c>
      <c r="Q87" s="179"/>
      <c r="R87" s="180">
        <f>R88</f>
        <v>0</v>
      </c>
      <c r="S87" s="179"/>
      <c r="T87" s="181">
        <f>T88</f>
        <v>0</v>
      </c>
      <c r="AR87" s="182" t="s">
        <v>143</v>
      </c>
      <c r="AT87" s="183" t="s">
        <v>67</v>
      </c>
      <c r="AU87" s="183" t="s">
        <v>76</v>
      </c>
      <c r="AY87" s="182" t="s">
        <v>113</v>
      </c>
      <c r="BK87" s="184">
        <f>BK88</f>
        <v>0</v>
      </c>
    </row>
    <row r="88" spans="1:65" s="2" customFormat="1" ht="16.5" customHeight="1">
      <c r="A88" s="34"/>
      <c r="B88" s="35"/>
      <c r="C88" s="187" t="s">
        <v>78</v>
      </c>
      <c r="D88" s="187" t="s">
        <v>115</v>
      </c>
      <c r="E88" s="188" t="s">
        <v>295</v>
      </c>
      <c r="F88" s="189" t="s">
        <v>294</v>
      </c>
      <c r="G88" s="190" t="s">
        <v>177</v>
      </c>
      <c r="H88" s="191">
        <v>1</v>
      </c>
      <c r="I88" s="192"/>
      <c r="J88" s="193">
        <f>ROUND(I88*H88,2)</f>
        <v>0</v>
      </c>
      <c r="K88" s="189" t="s">
        <v>119</v>
      </c>
      <c r="L88" s="39"/>
      <c r="M88" s="194" t="s">
        <v>19</v>
      </c>
      <c r="N88" s="195" t="s">
        <v>39</v>
      </c>
      <c r="O88" s="64"/>
      <c r="P88" s="196">
        <f>O88*H88</f>
        <v>0</v>
      </c>
      <c r="Q88" s="196">
        <v>0</v>
      </c>
      <c r="R88" s="196">
        <f>Q88*H88</f>
        <v>0</v>
      </c>
      <c r="S88" s="196">
        <v>0</v>
      </c>
      <c r="T88" s="197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98" t="s">
        <v>291</v>
      </c>
      <c r="AT88" s="198" t="s">
        <v>115</v>
      </c>
      <c r="AU88" s="198" t="s">
        <v>78</v>
      </c>
      <c r="AY88" s="17" t="s">
        <v>113</v>
      </c>
      <c r="BE88" s="199">
        <f>IF(N88="základní",J88,0)</f>
        <v>0</v>
      </c>
      <c r="BF88" s="199">
        <f>IF(N88="snížená",J88,0)</f>
        <v>0</v>
      </c>
      <c r="BG88" s="199">
        <f>IF(N88="zákl. přenesená",J88,0)</f>
        <v>0</v>
      </c>
      <c r="BH88" s="199">
        <f>IF(N88="sníž. přenesená",J88,0)</f>
        <v>0</v>
      </c>
      <c r="BI88" s="199">
        <f>IF(N88="nulová",J88,0)</f>
        <v>0</v>
      </c>
      <c r="BJ88" s="17" t="s">
        <v>76</v>
      </c>
      <c r="BK88" s="199">
        <f>ROUND(I88*H88,2)</f>
        <v>0</v>
      </c>
      <c r="BL88" s="17" t="s">
        <v>291</v>
      </c>
      <c r="BM88" s="198" t="s">
        <v>296</v>
      </c>
    </row>
    <row r="89" spans="1:65" s="12" customFormat="1" ht="22.9" customHeight="1">
      <c r="B89" s="171"/>
      <c r="C89" s="172"/>
      <c r="D89" s="173" t="s">
        <v>67</v>
      </c>
      <c r="E89" s="185" t="s">
        <v>297</v>
      </c>
      <c r="F89" s="185" t="s">
        <v>298</v>
      </c>
      <c r="G89" s="172"/>
      <c r="H89" s="172"/>
      <c r="I89" s="175"/>
      <c r="J89" s="186">
        <f>BK89</f>
        <v>0</v>
      </c>
      <c r="K89" s="172"/>
      <c r="L89" s="177"/>
      <c r="M89" s="178"/>
      <c r="N89" s="179"/>
      <c r="O89" s="179"/>
      <c r="P89" s="180">
        <f>P90</f>
        <v>0</v>
      </c>
      <c r="Q89" s="179"/>
      <c r="R89" s="180">
        <f>R90</f>
        <v>0</v>
      </c>
      <c r="S89" s="179"/>
      <c r="T89" s="181">
        <f>T90</f>
        <v>0</v>
      </c>
      <c r="AR89" s="182" t="s">
        <v>143</v>
      </c>
      <c r="AT89" s="183" t="s">
        <v>67</v>
      </c>
      <c r="AU89" s="183" t="s">
        <v>76</v>
      </c>
      <c r="AY89" s="182" t="s">
        <v>113</v>
      </c>
      <c r="BK89" s="184">
        <f>BK90</f>
        <v>0</v>
      </c>
    </row>
    <row r="90" spans="1:65" s="2" customFormat="1" ht="16.5" customHeight="1">
      <c r="A90" s="34"/>
      <c r="B90" s="35"/>
      <c r="C90" s="187" t="s">
        <v>129</v>
      </c>
      <c r="D90" s="187" t="s">
        <v>115</v>
      </c>
      <c r="E90" s="188" t="s">
        <v>299</v>
      </c>
      <c r="F90" s="189" t="s">
        <v>300</v>
      </c>
      <c r="G90" s="190" t="s">
        <v>177</v>
      </c>
      <c r="H90" s="191">
        <v>1</v>
      </c>
      <c r="I90" s="192"/>
      <c r="J90" s="193">
        <f>ROUND(I90*H90,2)</f>
        <v>0</v>
      </c>
      <c r="K90" s="189" t="s">
        <v>119</v>
      </c>
      <c r="L90" s="39"/>
      <c r="M90" s="236" t="s">
        <v>19</v>
      </c>
      <c r="N90" s="237" t="s">
        <v>39</v>
      </c>
      <c r="O90" s="238"/>
      <c r="P90" s="239">
        <f>O90*H90</f>
        <v>0</v>
      </c>
      <c r="Q90" s="239">
        <v>0</v>
      </c>
      <c r="R90" s="239">
        <f>Q90*H90</f>
        <v>0</v>
      </c>
      <c r="S90" s="239">
        <v>0</v>
      </c>
      <c r="T90" s="240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98" t="s">
        <v>291</v>
      </c>
      <c r="AT90" s="198" t="s">
        <v>115</v>
      </c>
      <c r="AU90" s="198" t="s">
        <v>78</v>
      </c>
      <c r="AY90" s="17" t="s">
        <v>113</v>
      </c>
      <c r="BE90" s="199">
        <f>IF(N90="základní",J90,0)</f>
        <v>0</v>
      </c>
      <c r="BF90" s="199">
        <f>IF(N90="snížená",J90,0)</f>
        <v>0</v>
      </c>
      <c r="BG90" s="199">
        <f>IF(N90="zákl. přenesená",J90,0)</f>
        <v>0</v>
      </c>
      <c r="BH90" s="199">
        <f>IF(N90="sníž. přenesená",J90,0)</f>
        <v>0</v>
      </c>
      <c r="BI90" s="199">
        <f>IF(N90="nulová",J90,0)</f>
        <v>0</v>
      </c>
      <c r="BJ90" s="17" t="s">
        <v>76</v>
      </c>
      <c r="BK90" s="199">
        <f>ROUND(I90*H90,2)</f>
        <v>0</v>
      </c>
      <c r="BL90" s="17" t="s">
        <v>291</v>
      </c>
      <c r="BM90" s="198" t="s">
        <v>301</v>
      </c>
    </row>
    <row r="91" spans="1:65" s="2" customFormat="1" ht="6.95" customHeight="1">
      <c r="A91" s="34"/>
      <c r="B91" s="47"/>
      <c r="C91" s="48"/>
      <c r="D91" s="48"/>
      <c r="E91" s="48"/>
      <c r="F91" s="48"/>
      <c r="G91" s="48"/>
      <c r="H91" s="48"/>
      <c r="I91" s="136"/>
      <c r="J91" s="48"/>
      <c r="K91" s="48"/>
      <c r="L91" s="39"/>
      <c r="M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</sheetData>
  <sheetProtection algorithmName="SHA-512" hashValue="2RoEViN9Goa4zLb3CHpABHNthMTErbIIBe3KC9rANpXny1gO5SMZSmeJcp9HvRcu2c8MMf1ARYKK69QL51NKUg==" saltValue="ktpcXTiNY7xJL3uoZ0dc3e7etz7Jcw4gZLCn5zKU8QGNBARE47+LP7eDOKl0cv+wzvO8S5T0/WZdgKpNGtR0Ag==" spinCount="100000" sheet="1" objects="1" scenarios="1" formatColumns="0" formatRows="0" autoFilter="0"/>
  <autoFilter ref="C82:K90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3"/>
  <sheetViews>
    <sheetView showGridLines="0" workbookViewId="0"/>
  </sheetViews>
  <sheetFormatPr defaultRowHeight="14.25"/>
  <cols>
    <col min="1" max="1" width="8.33203125" style="241" customWidth="1"/>
    <col min="2" max="2" width="1.6640625" style="241" customWidth="1"/>
    <col min="3" max="4" width="5" style="241" customWidth="1"/>
    <col min="5" max="5" width="11.6640625" style="241" customWidth="1"/>
    <col min="6" max="6" width="9.1640625" style="241" customWidth="1"/>
    <col min="7" max="7" width="5" style="241" customWidth="1"/>
    <col min="8" max="8" width="77.83203125" style="241" customWidth="1"/>
    <col min="9" max="10" width="20" style="241" customWidth="1"/>
    <col min="11" max="11" width="1.6640625" style="241" customWidth="1"/>
  </cols>
  <sheetData>
    <row r="1" spans="2:11" s="1" customFormat="1" ht="37.5" customHeight="1"/>
    <row r="2" spans="2:11" s="1" customFormat="1" ht="7.5" customHeight="1">
      <c r="B2" s="242"/>
      <c r="C2" s="243"/>
      <c r="D2" s="243"/>
      <c r="E2" s="243"/>
      <c r="F2" s="243"/>
      <c r="G2" s="243"/>
      <c r="H2" s="243"/>
      <c r="I2" s="243"/>
      <c r="J2" s="243"/>
      <c r="K2" s="244"/>
    </row>
    <row r="3" spans="2:11" s="15" customFormat="1" ht="45" customHeight="1">
      <c r="B3" s="245"/>
      <c r="C3" s="370" t="s">
        <v>302</v>
      </c>
      <c r="D3" s="370"/>
      <c r="E3" s="370"/>
      <c r="F3" s="370"/>
      <c r="G3" s="370"/>
      <c r="H3" s="370"/>
      <c r="I3" s="370"/>
      <c r="J3" s="370"/>
      <c r="K3" s="246"/>
    </row>
    <row r="4" spans="2:11" s="1" customFormat="1" ht="25.5" customHeight="1">
      <c r="B4" s="247"/>
      <c r="C4" s="375" t="s">
        <v>303</v>
      </c>
      <c r="D4" s="375"/>
      <c r="E4" s="375"/>
      <c r="F4" s="375"/>
      <c r="G4" s="375"/>
      <c r="H4" s="375"/>
      <c r="I4" s="375"/>
      <c r="J4" s="375"/>
      <c r="K4" s="248"/>
    </row>
    <row r="5" spans="2:11" s="1" customFormat="1" ht="5.25" customHeight="1">
      <c r="B5" s="247"/>
      <c r="C5" s="249"/>
      <c r="D5" s="249"/>
      <c r="E5" s="249"/>
      <c r="F5" s="249"/>
      <c r="G5" s="249"/>
      <c r="H5" s="249"/>
      <c r="I5" s="249"/>
      <c r="J5" s="249"/>
      <c r="K5" s="248"/>
    </row>
    <row r="6" spans="2:11" s="1" customFormat="1" ht="15" customHeight="1">
      <c r="B6" s="247"/>
      <c r="C6" s="374" t="s">
        <v>304</v>
      </c>
      <c r="D6" s="374"/>
      <c r="E6" s="374"/>
      <c r="F6" s="374"/>
      <c r="G6" s="374"/>
      <c r="H6" s="374"/>
      <c r="I6" s="374"/>
      <c r="J6" s="374"/>
      <c r="K6" s="248"/>
    </row>
    <row r="7" spans="2:11" s="1" customFormat="1" ht="15" customHeight="1">
      <c r="B7" s="251"/>
      <c r="C7" s="374" t="s">
        <v>305</v>
      </c>
      <c r="D7" s="374"/>
      <c r="E7" s="374"/>
      <c r="F7" s="374"/>
      <c r="G7" s="374"/>
      <c r="H7" s="374"/>
      <c r="I7" s="374"/>
      <c r="J7" s="374"/>
      <c r="K7" s="248"/>
    </row>
    <row r="8" spans="2:11" s="1" customFormat="1" ht="12.75" customHeight="1">
      <c r="B8" s="251"/>
      <c r="C8" s="250"/>
      <c r="D8" s="250"/>
      <c r="E8" s="250"/>
      <c r="F8" s="250"/>
      <c r="G8" s="250"/>
      <c r="H8" s="250"/>
      <c r="I8" s="250"/>
      <c r="J8" s="250"/>
      <c r="K8" s="248"/>
    </row>
    <row r="9" spans="2:11" s="1" customFormat="1" ht="15" customHeight="1">
      <c r="B9" s="251"/>
      <c r="C9" s="374" t="s">
        <v>306</v>
      </c>
      <c r="D9" s="374"/>
      <c r="E9" s="374"/>
      <c r="F9" s="374"/>
      <c r="G9" s="374"/>
      <c r="H9" s="374"/>
      <c r="I9" s="374"/>
      <c r="J9" s="374"/>
      <c r="K9" s="248"/>
    </row>
    <row r="10" spans="2:11" s="1" customFormat="1" ht="15" customHeight="1">
      <c r="B10" s="251"/>
      <c r="C10" s="250"/>
      <c r="D10" s="374" t="s">
        <v>307</v>
      </c>
      <c r="E10" s="374"/>
      <c r="F10" s="374"/>
      <c r="G10" s="374"/>
      <c r="H10" s="374"/>
      <c r="I10" s="374"/>
      <c r="J10" s="374"/>
      <c r="K10" s="248"/>
    </row>
    <row r="11" spans="2:11" s="1" customFormat="1" ht="15" customHeight="1">
      <c r="B11" s="251"/>
      <c r="C11" s="252"/>
      <c r="D11" s="374" t="s">
        <v>308</v>
      </c>
      <c r="E11" s="374"/>
      <c r="F11" s="374"/>
      <c r="G11" s="374"/>
      <c r="H11" s="374"/>
      <c r="I11" s="374"/>
      <c r="J11" s="374"/>
      <c r="K11" s="248"/>
    </row>
    <row r="12" spans="2:11" s="1" customFormat="1" ht="15" customHeight="1">
      <c r="B12" s="251"/>
      <c r="C12" s="252"/>
      <c r="D12" s="250"/>
      <c r="E12" s="250"/>
      <c r="F12" s="250"/>
      <c r="G12" s="250"/>
      <c r="H12" s="250"/>
      <c r="I12" s="250"/>
      <c r="J12" s="250"/>
      <c r="K12" s="248"/>
    </row>
    <row r="13" spans="2:11" s="1" customFormat="1" ht="15" customHeight="1">
      <c r="B13" s="251"/>
      <c r="C13" s="252"/>
      <c r="D13" s="253" t="s">
        <v>309</v>
      </c>
      <c r="E13" s="250"/>
      <c r="F13" s="250"/>
      <c r="G13" s="250"/>
      <c r="H13" s="250"/>
      <c r="I13" s="250"/>
      <c r="J13" s="250"/>
      <c r="K13" s="248"/>
    </row>
    <row r="14" spans="2:11" s="1" customFormat="1" ht="12.75" customHeight="1">
      <c r="B14" s="251"/>
      <c r="C14" s="252"/>
      <c r="D14" s="252"/>
      <c r="E14" s="252"/>
      <c r="F14" s="252"/>
      <c r="G14" s="252"/>
      <c r="H14" s="252"/>
      <c r="I14" s="252"/>
      <c r="J14" s="252"/>
      <c r="K14" s="248"/>
    </row>
    <row r="15" spans="2:11" s="1" customFormat="1" ht="15" customHeight="1">
      <c r="B15" s="251"/>
      <c r="C15" s="252"/>
      <c r="D15" s="374" t="s">
        <v>310</v>
      </c>
      <c r="E15" s="374"/>
      <c r="F15" s="374"/>
      <c r="G15" s="374"/>
      <c r="H15" s="374"/>
      <c r="I15" s="374"/>
      <c r="J15" s="374"/>
      <c r="K15" s="248"/>
    </row>
    <row r="16" spans="2:11" s="1" customFormat="1" ht="15" customHeight="1">
      <c r="B16" s="251"/>
      <c r="C16" s="252"/>
      <c r="D16" s="374" t="s">
        <v>311</v>
      </c>
      <c r="E16" s="374"/>
      <c r="F16" s="374"/>
      <c r="G16" s="374"/>
      <c r="H16" s="374"/>
      <c r="I16" s="374"/>
      <c r="J16" s="374"/>
      <c r="K16" s="248"/>
    </row>
    <row r="17" spans="2:11" s="1" customFormat="1" ht="15" customHeight="1">
      <c r="B17" s="251"/>
      <c r="C17" s="252"/>
      <c r="D17" s="374" t="s">
        <v>312</v>
      </c>
      <c r="E17" s="374"/>
      <c r="F17" s="374"/>
      <c r="G17" s="374"/>
      <c r="H17" s="374"/>
      <c r="I17" s="374"/>
      <c r="J17" s="374"/>
      <c r="K17" s="248"/>
    </row>
    <row r="18" spans="2:11" s="1" customFormat="1" ht="15" customHeight="1">
      <c r="B18" s="251"/>
      <c r="C18" s="252"/>
      <c r="D18" s="252"/>
      <c r="E18" s="254" t="s">
        <v>75</v>
      </c>
      <c r="F18" s="374" t="s">
        <v>313</v>
      </c>
      <c r="G18" s="374"/>
      <c r="H18" s="374"/>
      <c r="I18" s="374"/>
      <c r="J18" s="374"/>
      <c r="K18" s="248"/>
    </row>
    <row r="19" spans="2:11" s="1" customFormat="1" ht="15" customHeight="1">
      <c r="B19" s="251"/>
      <c r="C19" s="252"/>
      <c r="D19" s="252"/>
      <c r="E19" s="254" t="s">
        <v>314</v>
      </c>
      <c r="F19" s="374" t="s">
        <v>315</v>
      </c>
      <c r="G19" s="374"/>
      <c r="H19" s="374"/>
      <c r="I19" s="374"/>
      <c r="J19" s="374"/>
      <c r="K19" s="248"/>
    </row>
    <row r="20" spans="2:11" s="1" customFormat="1" ht="15" customHeight="1">
      <c r="B20" s="251"/>
      <c r="C20" s="252"/>
      <c r="D20" s="252"/>
      <c r="E20" s="254" t="s">
        <v>316</v>
      </c>
      <c r="F20" s="374" t="s">
        <v>317</v>
      </c>
      <c r="G20" s="374"/>
      <c r="H20" s="374"/>
      <c r="I20" s="374"/>
      <c r="J20" s="374"/>
      <c r="K20" s="248"/>
    </row>
    <row r="21" spans="2:11" s="1" customFormat="1" ht="15" customHeight="1">
      <c r="B21" s="251"/>
      <c r="C21" s="252"/>
      <c r="D21" s="252"/>
      <c r="E21" s="254" t="s">
        <v>318</v>
      </c>
      <c r="F21" s="374" t="s">
        <v>319</v>
      </c>
      <c r="G21" s="374"/>
      <c r="H21" s="374"/>
      <c r="I21" s="374"/>
      <c r="J21" s="374"/>
      <c r="K21" s="248"/>
    </row>
    <row r="22" spans="2:11" s="1" customFormat="1" ht="15" customHeight="1">
      <c r="B22" s="251"/>
      <c r="C22" s="252"/>
      <c r="D22" s="252"/>
      <c r="E22" s="254" t="s">
        <v>320</v>
      </c>
      <c r="F22" s="374" t="s">
        <v>321</v>
      </c>
      <c r="G22" s="374"/>
      <c r="H22" s="374"/>
      <c r="I22" s="374"/>
      <c r="J22" s="374"/>
      <c r="K22" s="248"/>
    </row>
    <row r="23" spans="2:11" s="1" customFormat="1" ht="15" customHeight="1">
      <c r="B23" s="251"/>
      <c r="C23" s="252"/>
      <c r="D23" s="252"/>
      <c r="E23" s="254" t="s">
        <v>322</v>
      </c>
      <c r="F23" s="374" t="s">
        <v>323</v>
      </c>
      <c r="G23" s="374"/>
      <c r="H23" s="374"/>
      <c r="I23" s="374"/>
      <c r="J23" s="374"/>
      <c r="K23" s="248"/>
    </row>
    <row r="24" spans="2:11" s="1" customFormat="1" ht="12.75" customHeight="1">
      <c r="B24" s="251"/>
      <c r="C24" s="252"/>
      <c r="D24" s="252"/>
      <c r="E24" s="252"/>
      <c r="F24" s="252"/>
      <c r="G24" s="252"/>
      <c r="H24" s="252"/>
      <c r="I24" s="252"/>
      <c r="J24" s="252"/>
      <c r="K24" s="248"/>
    </row>
    <row r="25" spans="2:11" s="1" customFormat="1" ht="15" customHeight="1">
      <c r="B25" s="251"/>
      <c r="C25" s="374" t="s">
        <v>324</v>
      </c>
      <c r="D25" s="374"/>
      <c r="E25" s="374"/>
      <c r="F25" s="374"/>
      <c r="G25" s="374"/>
      <c r="H25" s="374"/>
      <c r="I25" s="374"/>
      <c r="J25" s="374"/>
      <c r="K25" s="248"/>
    </row>
    <row r="26" spans="2:11" s="1" customFormat="1" ht="15" customHeight="1">
      <c r="B26" s="251"/>
      <c r="C26" s="374" t="s">
        <v>325</v>
      </c>
      <c r="D26" s="374"/>
      <c r="E26" s="374"/>
      <c r="F26" s="374"/>
      <c r="G26" s="374"/>
      <c r="H26" s="374"/>
      <c r="I26" s="374"/>
      <c r="J26" s="374"/>
      <c r="K26" s="248"/>
    </row>
    <row r="27" spans="2:11" s="1" customFormat="1" ht="15" customHeight="1">
      <c r="B27" s="251"/>
      <c r="C27" s="250"/>
      <c r="D27" s="374" t="s">
        <v>326</v>
      </c>
      <c r="E27" s="374"/>
      <c r="F27" s="374"/>
      <c r="G27" s="374"/>
      <c r="H27" s="374"/>
      <c r="I27" s="374"/>
      <c r="J27" s="374"/>
      <c r="K27" s="248"/>
    </row>
    <row r="28" spans="2:11" s="1" customFormat="1" ht="15" customHeight="1">
      <c r="B28" s="251"/>
      <c r="C28" s="252"/>
      <c r="D28" s="374" t="s">
        <v>327</v>
      </c>
      <c r="E28" s="374"/>
      <c r="F28" s="374"/>
      <c r="G28" s="374"/>
      <c r="H28" s="374"/>
      <c r="I28" s="374"/>
      <c r="J28" s="374"/>
      <c r="K28" s="248"/>
    </row>
    <row r="29" spans="2:11" s="1" customFormat="1" ht="12.75" customHeight="1">
      <c r="B29" s="251"/>
      <c r="C29" s="252"/>
      <c r="D29" s="252"/>
      <c r="E29" s="252"/>
      <c r="F29" s="252"/>
      <c r="G29" s="252"/>
      <c r="H29" s="252"/>
      <c r="I29" s="252"/>
      <c r="J29" s="252"/>
      <c r="K29" s="248"/>
    </row>
    <row r="30" spans="2:11" s="1" customFormat="1" ht="15" customHeight="1">
      <c r="B30" s="251"/>
      <c r="C30" s="252"/>
      <c r="D30" s="374" t="s">
        <v>328</v>
      </c>
      <c r="E30" s="374"/>
      <c r="F30" s="374"/>
      <c r="G30" s="374"/>
      <c r="H30" s="374"/>
      <c r="I30" s="374"/>
      <c r="J30" s="374"/>
      <c r="K30" s="248"/>
    </row>
    <row r="31" spans="2:11" s="1" customFormat="1" ht="15" customHeight="1">
      <c r="B31" s="251"/>
      <c r="C31" s="252"/>
      <c r="D31" s="374" t="s">
        <v>329</v>
      </c>
      <c r="E31" s="374"/>
      <c r="F31" s="374"/>
      <c r="G31" s="374"/>
      <c r="H31" s="374"/>
      <c r="I31" s="374"/>
      <c r="J31" s="374"/>
      <c r="K31" s="248"/>
    </row>
    <row r="32" spans="2:11" s="1" customFormat="1" ht="12.75" customHeight="1">
      <c r="B32" s="251"/>
      <c r="C32" s="252"/>
      <c r="D32" s="252"/>
      <c r="E32" s="252"/>
      <c r="F32" s="252"/>
      <c r="G32" s="252"/>
      <c r="H32" s="252"/>
      <c r="I32" s="252"/>
      <c r="J32" s="252"/>
      <c r="K32" s="248"/>
    </row>
    <row r="33" spans="2:11" s="1" customFormat="1" ht="15" customHeight="1">
      <c r="B33" s="251"/>
      <c r="C33" s="252"/>
      <c r="D33" s="374" t="s">
        <v>330</v>
      </c>
      <c r="E33" s="374"/>
      <c r="F33" s="374"/>
      <c r="G33" s="374"/>
      <c r="H33" s="374"/>
      <c r="I33" s="374"/>
      <c r="J33" s="374"/>
      <c r="K33" s="248"/>
    </row>
    <row r="34" spans="2:11" s="1" customFormat="1" ht="15" customHeight="1">
      <c r="B34" s="251"/>
      <c r="C34" s="252"/>
      <c r="D34" s="374" t="s">
        <v>331</v>
      </c>
      <c r="E34" s="374"/>
      <c r="F34" s="374"/>
      <c r="G34" s="374"/>
      <c r="H34" s="374"/>
      <c r="I34" s="374"/>
      <c r="J34" s="374"/>
      <c r="K34" s="248"/>
    </row>
    <row r="35" spans="2:11" s="1" customFormat="1" ht="15" customHeight="1">
      <c r="B35" s="251"/>
      <c r="C35" s="252"/>
      <c r="D35" s="374" t="s">
        <v>332</v>
      </c>
      <c r="E35" s="374"/>
      <c r="F35" s="374"/>
      <c r="G35" s="374"/>
      <c r="H35" s="374"/>
      <c r="I35" s="374"/>
      <c r="J35" s="374"/>
      <c r="K35" s="248"/>
    </row>
    <row r="36" spans="2:11" s="1" customFormat="1" ht="15" customHeight="1">
      <c r="B36" s="251"/>
      <c r="C36" s="252"/>
      <c r="D36" s="250"/>
      <c r="E36" s="253" t="s">
        <v>99</v>
      </c>
      <c r="F36" s="250"/>
      <c r="G36" s="374" t="s">
        <v>333</v>
      </c>
      <c r="H36" s="374"/>
      <c r="I36" s="374"/>
      <c r="J36" s="374"/>
      <c r="K36" s="248"/>
    </row>
    <row r="37" spans="2:11" s="1" customFormat="1" ht="30.75" customHeight="1">
      <c r="B37" s="251"/>
      <c r="C37" s="252"/>
      <c r="D37" s="250"/>
      <c r="E37" s="253" t="s">
        <v>334</v>
      </c>
      <c r="F37" s="250"/>
      <c r="G37" s="374" t="s">
        <v>335</v>
      </c>
      <c r="H37" s="374"/>
      <c r="I37" s="374"/>
      <c r="J37" s="374"/>
      <c r="K37" s="248"/>
    </row>
    <row r="38" spans="2:11" s="1" customFormat="1" ht="15" customHeight="1">
      <c r="B38" s="251"/>
      <c r="C38" s="252"/>
      <c r="D38" s="250"/>
      <c r="E38" s="253" t="s">
        <v>49</v>
      </c>
      <c r="F38" s="250"/>
      <c r="G38" s="374" t="s">
        <v>336</v>
      </c>
      <c r="H38" s="374"/>
      <c r="I38" s="374"/>
      <c r="J38" s="374"/>
      <c r="K38" s="248"/>
    </row>
    <row r="39" spans="2:11" s="1" customFormat="1" ht="15" customHeight="1">
      <c r="B39" s="251"/>
      <c r="C39" s="252"/>
      <c r="D39" s="250"/>
      <c r="E39" s="253" t="s">
        <v>50</v>
      </c>
      <c r="F39" s="250"/>
      <c r="G39" s="374" t="s">
        <v>337</v>
      </c>
      <c r="H39" s="374"/>
      <c r="I39" s="374"/>
      <c r="J39" s="374"/>
      <c r="K39" s="248"/>
    </row>
    <row r="40" spans="2:11" s="1" customFormat="1" ht="15" customHeight="1">
      <c r="B40" s="251"/>
      <c r="C40" s="252"/>
      <c r="D40" s="250"/>
      <c r="E40" s="253" t="s">
        <v>100</v>
      </c>
      <c r="F40" s="250"/>
      <c r="G40" s="374" t="s">
        <v>338</v>
      </c>
      <c r="H40" s="374"/>
      <c r="I40" s="374"/>
      <c r="J40" s="374"/>
      <c r="K40" s="248"/>
    </row>
    <row r="41" spans="2:11" s="1" customFormat="1" ht="15" customHeight="1">
      <c r="B41" s="251"/>
      <c r="C41" s="252"/>
      <c r="D41" s="250"/>
      <c r="E41" s="253" t="s">
        <v>101</v>
      </c>
      <c r="F41" s="250"/>
      <c r="G41" s="374" t="s">
        <v>339</v>
      </c>
      <c r="H41" s="374"/>
      <c r="I41" s="374"/>
      <c r="J41" s="374"/>
      <c r="K41" s="248"/>
    </row>
    <row r="42" spans="2:11" s="1" customFormat="1" ht="15" customHeight="1">
      <c r="B42" s="251"/>
      <c r="C42" s="252"/>
      <c r="D42" s="250"/>
      <c r="E42" s="253" t="s">
        <v>340</v>
      </c>
      <c r="F42" s="250"/>
      <c r="G42" s="374" t="s">
        <v>341</v>
      </c>
      <c r="H42" s="374"/>
      <c r="I42" s="374"/>
      <c r="J42" s="374"/>
      <c r="K42" s="248"/>
    </row>
    <row r="43" spans="2:11" s="1" customFormat="1" ht="15" customHeight="1">
      <c r="B43" s="251"/>
      <c r="C43" s="252"/>
      <c r="D43" s="250"/>
      <c r="E43" s="253"/>
      <c r="F43" s="250"/>
      <c r="G43" s="374" t="s">
        <v>342</v>
      </c>
      <c r="H43" s="374"/>
      <c r="I43" s="374"/>
      <c r="J43" s="374"/>
      <c r="K43" s="248"/>
    </row>
    <row r="44" spans="2:11" s="1" customFormat="1" ht="15" customHeight="1">
      <c r="B44" s="251"/>
      <c r="C44" s="252"/>
      <c r="D44" s="250"/>
      <c r="E44" s="253" t="s">
        <v>343</v>
      </c>
      <c r="F44" s="250"/>
      <c r="G44" s="374" t="s">
        <v>344</v>
      </c>
      <c r="H44" s="374"/>
      <c r="I44" s="374"/>
      <c r="J44" s="374"/>
      <c r="K44" s="248"/>
    </row>
    <row r="45" spans="2:11" s="1" customFormat="1" ht="15" customHeight="1">
      <c r="B45" s="251"/>
      <c r="C45" s="252"/>
      <c r="D45" s="250"/>
      <c r="E45" s="253" t="s">
        <v>103</v>
      </c>
      <c r="F45" s="250"/>
      <c r="G45" s="374" t="s">
        <v>345</v>
      </c>
      <c r="H45" s="374"/>
      <c r="I45" s="374"/>
      <c r="J45" s="374"/>
      <c r="K45" s="248"/>
    </row>
    <row r="46" spans="2:11" s="1" customFormat="1" ht="12.75" customHeight="1">
      <c r="B46" s="251"/>
      <c r="C46" s="252"/>
      <c r="D46" s="250"/>
      <c r="E46" s="250"/>
      <c r="F46" s="250"/>
      <c r="G46" s="250"/>
      <c r="H46" s="250"/>
      <c r="I46" s="250"/>
      <c r="J46" s="250"/>
      <c r="K46" s="248"/>
    </row>
    <row r="47" spans="2:11" s="1" customFormat="1" ht="15" customHeight="1">
      <c r="B47" s="251"/>
      <c r="C47" s="252"/>
      <c r="D47" s="374" t="s">
        <v>346</v>
      </c>
      <c r="E47" s="374"/>
      <c r="F47" s="374"/>
      <c r="G47" s="374"/>
      <c r="H47" s="374"/>
      <c r="I47" s="374"/>
      <c r="J47" s="374"/>
      <c r="K47" s="248"/>
    </row>
    <row r="48" spans="2:11" s="1" customFormat="1" ht="15" customHeight="1">
      <c r="B48" s="251"/>
      <c r="C48" s="252"/>
      <c r="D48" s="252"/>
      <c r="E48" s="374" t="s">
        <v>347</v>
      </c>
      <c r="F48" s="374"/>
      <c r="G48" s="374"/>
      <c r="H48" s="374"/>
      <c r="I48" s="374"/>
      <c r="J48" s="374"/>
      <c r="K48" s="248"/>
    </row>
    <row r="49" spans="2:11" s="1" customFormat="1" ht="15" customHeight="1">
      <c r="B49" s="251"/>
      <c r="C49" s="252"/>
      <c r="D49" s="252"/>
      <c r="E49" s="374" t="s">
        <v>348</v>
      </c>
      <c r="F49" s="374"/>
      <c r="G49" s="374"/>
      <c r="H49" s="374"/>
      <c r="I49" s="374"/>
      <c r="J49" s="374"/>
      <c r="K49" s="248"/>
    </row>
    <row r="50" spans="2:11" s="1" customFormat="1" ht="15" customHeight="1">
      <c r="B50" s="251"/>
      <c r="C50" s="252"/>
      <c r="D50" s="252"/>
      <c r="E50" s="374" t="s">
        <v>349</v>
      </c>
      <c r="F50" s="374"/>
      <c r="G50" s="374"/>
      <c r="H50" s="374"/>
      <c r="I50" s="374"/>
      <c r="J50" s="374"/>
      <c r="K50" s="248"/>
    </row>
    <row r="51" spans="2:11" s="1" customFormat="1" ht="15" customHeight="1">
      <c r="B51" s="251"/>
      <c r="C51" s="252"/>
      <c r="D51" s="374" t="s">
        <v>350</v>
      </c>
      <c r="E51" s="374"/>
      <c r="F51" s="374"/>
      <c r="G51" s="374"/>
      <c r="H51" s="374"/>
      <c r="I51" s="374"/>
      <c r="J51" s="374"/>
      <c r="K51" s="248"/>
    </row>
    <row r="52" spans="2:11" s="1" customFormat="1" ht="25.5" customHeight="1">
      <c r="B52" s="247"/>
      <c r="C52" s="375" t="s">
        <v>351</v>
      </c>
      <c r="D52" s="375"/>
      <c r="E52" s="375"/>
      <c r="F52" s="375"/>
      <c r="G52" s="375"/>
      <c r="H52" s="375"/>
      <c r="I52" s="375"/>
      <c r="J52" s="375"/>
      <c r="K52" s="248"/>
    </row>
    <row r="53" spans="2:11" s="1" customFormat="1" ht="5.25" customHeight="1">
      <c r="B53" s="247"/>
      <c r="C53" s="249"/>
      <c r="D53" s="249"/>
      <c r="E53" s="249"/>
      <c r="F53" s="249"/>
      <c r="G53" s="249"/>
      <c r="H53" s="249"/>
      <c r="I53" s="249"/>
      <c r="J53" s="249"/>
      <c r="K53" s="248"/>
    </row>
    <row r="54" spans="2:11" s="1" customFormat="1" ht="15" customHeight="1">
      <c r="B54" s="247"/>
      <c r="C54" s="374" t="s">
        <v>352</v>
      </c>
      <c r="D54" s="374"/>
      <c r="E54" s="374"/>
      <c r="F54" s="374"/>
      <c r="G54" s="374"/>
      <c r="H54" s="374"/>
      <c r="I54" s="374"/>
      <c r="J54" s="374"/>
      <c r="K54" s="248"/>
    </row>
    <row r="55" spans="2:11" s="1" customFormat="1" ht="15" customHeight="1">
      <c r="B55" s="247"/>
      <c r="C55" s="374" t="s">
        <v>353</v>
      </c>
      <c r="D55" s="374"/>
      <c r="E55" s="374"/>
      <c r="F55" s="374"/>
      <c r="G55" s="374"/>
      <c r="H55" s="374"/>
      <c r="I55" s="374"/>
      <c r="J55" s="374"/>
      <c r="K55" s="248"/>
    </row>
    <row r="56" spans="2:11" s="1" customFormat="1" ht="12.75" customHeight="1">
      <c r="B56" s="247"/>
      <c r="C56" s="250"/>
      <c r="D56" s="250"/>
      <c r="E56" s="250"/>
      <c r="F56" s="250"/>
      <c r="G56" s="250"/>
      <c r="H56" s="250"/>
      <c r="I56" s="250"/>
      <c r="J56" s="250"/>
      <c r="K56" s="248"/>
    </row>
    <row r="57" spans="2:11" s="1" customFormat="1" ht="15" customHeight="1">
      <c r="B57" s="247"/>
      <c r="C57" s="374" t="s">
        <v>354</v>
      </c>
      <c r="D57" s="374"/>
      <c r="E57" s="374"/>
      <c r="F57" s="374"/>
      <c r="G57" s="374"/>
      <c r="H57" s="374"/>
      <c r="I57" s="374"/>
      <c r="J57" s="374"/>
      <c r="K57" s="248"/>
    </row>
    <row r="58" spans="2:11" s="1" customFormat="1" ht="15" customHeight="1">
      <c r="B58" s="247"/>
      <c r="C58" s="252"/>
      <c r="D58" s="374" t="s">
        <v>355</v>
      </c>
      <c r="E58" s="374"/>
      <c r="F58" s="374"/>
      <c r="G58" s="374"/>
      <c r="H58" s="374"/>
      <c r="I58" s="374"/>
      <c r="J58" s="374"/>
      <c r="K58" s="248"/>
    </row>
    <row r="59" spans="2:11" s="1" customFormat="1" ht="15" customHeight="1">
      <c r="B59" s="247"/>
      <c r="C59" s="252"/>
      <c r="D59" s="374" t="s">
        <v>356</v>
      </c>
      <c r="E59" s="374"/>
      <c r="F59" s="374"/>
      <c r="G59" s="374"/>
      <c r="H59" s="374"/>
      <c r="I59" s="374"/>
      <c r="J59" s="374"/>
      <c r="K59" s="248"/>
    </row>
    <row r="60" spans="2:11" s="1" customFormat="1" ht="15" customHeight="1">
      <c r="B60" s="247"/>
      <c r="C60" s="252"/>
      <c r="D60" s="374" t="s">
        <v>357</v>
      </c>
      <c r="E60" s="374"/>
      <c r="F60" s="374"/>
      <c r="G60" s="374"/>
      <c r="H60" s="374"/>
      <c r="I60" s="374"/>
      <c r="J60" s="374"/>
      <c r="K60" s="248"/>
    </row>
    <row r="61" spans="2:11" s="1" customFormat="1" ht="15" customHeight="1">
      <c r="B61" s="247"/>
      <c r="C61" s="252"/>
      <c r="D61" s="374" t="s">
        <v>358</v>
      </c>
      <c r="E61" s="374"/>
      <c r="F61" s="374"/>
      <c r="G61" s="374"/>
      <c r="H61" s="374"/>
      <c r="I61" s="374"/>
      <c r="J61" s="374"/>
      <c r="K61" s="248"/>
    </row>
    <row r="62" spans="2:11" s="1" customFormat="1" ht="15" customHeight="1">
      <c r="B62" s="247"/>
      <c r="C62" s="252"/>
      <c r="D62" s="376" t="s">
        <v>359</v>
      </c>
      <c r="E62" s="376"/>
      <c r="F62" s="376"/>
      <c r="G62" s="376"/>
      <c r="H62" s="376"/>
      <c r="I62" s="376"/>
      <c r="J62" s="376"/>
      <c r="K62" s="248"/>
    </row>
    <row r="63" spans="2:11" s="1" customFormat="1" ht="15" customHeight="1">
      <c r="B63" s="247"/>
      <c r="C63" s="252"/>
      <c r="D63" s="374" t="s">
        <v>360</v>
      </c>
      <c r="E63" s="374"/>
      <c r="F63" s="374"/>
      <c r="G63" s="374"/>
      <c r="H63" s="374"/>
      <c r="I63" s="374"/>
      <c r="J63" s="374"/>
      <c r="K63" s="248"/>
    </row>
    <row r="64" spans="2:11" s="1" customFormat="1" ht="12.75" customHeight="1">
      <c r="B64" s="247"/>
      <c r="C64" s="252"/>
      <c r="D64" s="252"/>
      <c r="E64" s="255"/>
      <c r="F64" s="252"/>
      <c r="G64" s="252"/>
      <c r="H64" s="252"/>
      <c r="I64" s="252"/>
      <c r="J64" s="252"/>
      <c r="K64" s="248"/>
    </row>
    <row r="65" spans="2:11" s="1" customFormat="1" ht="15" customHeight="1">
      <c r="B65" s="247"/>
      <c r="C65" s="252"/>
      <c r="D65" s="374" t="s">
        <v>361</v>
      </c>
      <c r="E65" s="374"/>
      <c r="F65" s="374"/>
      <c r="G65" s="374"/>
      <c r="H65" s="374"/>
      <c r="I65" s="374"/>
      <c r="J65" s="374"/>
      <c r="K65" s="248"/>
    </row>
    <row r="66" spans="2:11" s="1" customFormat="1" ht="15" customHeight="1">
      <c r="B66" s="247"/>
      <c r="C66" s="252"/>
      <c r="D66" s="376" t="s">
        <v>362</v>
      </c>
      <c r="E66" s="376"/>
      <c r="F66" s="376"/>
      <c r="G66" s="376"/>
      <c r="H66" s="376"/>
      <c r="I66" s="376"/>
      <c r="J66" s="376"/>
      <c r="K66" s="248"/>
    </row>
    <row r="67" spans="2:11" s="1" customFormat="1" ht="15" customHeight="1">
      <c r="B67" s="247"/>
      <c r="C67" s="252"/>
      <c r="D67" s="374" t="s">
        <v>363</v>
      </c>
      <c r="E67" s="374"/>
      <c r="F67" s="374"/>
      <c r="G67" s="374"/>
      <c r="H67" s="374"/>
      <c r="I67" s="374"/>
      <c r="J67" s="374"/>
      <c r="K67" s="248"/>
    </row>
    <row r="68" spans="2:11" s="1" customFormat="1" ht="15" customHeight="1">
      <c r="B68" s="247"/>
      <c r="C68" s="252"/>
      <c r="D68" s="374" t="s">
        <v>364</v>
      </c>
      <c r="E68" s="374"/>
      <c r="F68" s="374"/>
      <c r="G68" s="374"/>
      <c r="H68" s="374"/>
      <c r="I68" s="374"/>
      <c r="J68" s="374"/>
      <c r="K68" s="248"/>
    </row>
    <row r="69" spans="2:11" s="1" customFormat="1" ht="15" customHeight="1">
      <c r="B69" s="247"/>
      <c r="C69" s="252"/>
      <c r="D69" s="374" t="s">
        <v>365</v>
      </c>
      <c r="E69" s="374"/>
      <c r="F69" s="374"/>
      <c r="G69" s="374"/>
      <c r="H69" s="374"/>
      <c r="I69" s="374"/>
      <c r="J69" s="374"/>
      <c r="K69" s="248"/>
    </row>
    <row r="70" spans="2:11" s="1" customFormat="1" ht="15" customHeight="1">
      <c r="B70" s="247"/>
      <c r="C70" s="252"/>
      <c r="D70" s="374" t="s">
        <v>366</v>
      </c>
      <c r="E70" s="374"/>
      <c r="F70" s="374"/>
      <c r="G70" s="374"/>
      <c r="H70" s="374"/>
      <c r="I70" s="374"/>
      <c r="J70" s="374"/>
      <c r="K70" s="248"/>
    </row>
    <row r="71" spans="2:11" s="1" customFormat="1" ht="12.75" customHeight="1">
      <c r="B71" s="256"/>
      <c r="C71" s="257"/>
      <c r="D71" s="257"/>
      <c r="E71" s="257"/>
      <c r="F71" s="257"/>
      <c r="G71" s="257"/>
      <c r="H71" s="257"/>
      <c r="I71" s="257"/>
      <c r="J71" s="257"/>
      <c r="K71" s="258"/>
    </row>
    <row r="72" spans="2:11" s="1" customFormat="1" ht="18.75" customHeight="1">
      <c r="B72" s="259"/>
      <c r="C72" s="259"/>
      <c r="D72" s="259"/>
      <c r="E72" s="259"/>
      <c r="F72" s="259"/>
      <c r="G72" s="259"/>
      <c r="H72" s="259"/>
      <c r="I72" s="259"/>
      <c r="J72" s="259"/>
      <c r="K72" s="260"/>
    </row>
    <row r="73" spans="2:11" s="1" customFormat="1" ht="18.75" customHeight="1">
      <c r="B73" s="260"/>
      <c r="C73" s="260"/>
      <c r="D73" s="260"/>
      <c r="E73" s="260"/>
      <c r="F73" s="260"/>
      <c r="G73" s="260"/>
      <c r="H73" s="260"/>
      <c r="I73" s="260"/>
      <c r="J73" s="260"/>
      <c r="K73" s="260"/>
    </row>
    <row r="74" spans="2:11" s="1" customFormat="1" ht="7.5" customHeight="1">
      <c r="B74" s="261"/>
      <c r="C74" s="262"/>
      <c r="D74" s="262"/>
      <c r="E74" s="262"/>
      <c r="F74" s="262"/>
      <c r="G74" s="262"/>
      <c r="H74" s="262"/>
      <c r="I74" s="262"/>
      <c r="J74" s="262"/>
      <c r="K74" s="263"/>
    </row>
    <row r="75" spans="2:11" s="1" customFormat="1" ht="45" customHeight="1">
      <c r="B75" s="264"/>
      <c r="C75" s="369" t="s">
        <v>367</v>
      </c>
      <c r="D75" s="369"/>
      <c r="E75" s="369"/>
      <c r="F75" s="369"/>
      <c r="G75" s="369"/>
      <c r="H75" s="369"/>
      <c r="I75" s="369"/>
      <c r="J75" s="369"/>
      <c r="K75" s="265"/>
    </row>
    <row r="76" spans="2:11" s="1" customFormat="1" ht="17.25" customHeight="1">
      <c r="B76" s="264"/>
      <c r="C76" s="266" t="s">
        <v>368</v>
      </c>
      <c r="D76" s="266"/>
      <c r="E76" s="266"/>
      <c r="F76" s="266" t="s">
        <v>369</v>
      </c>
      <c r="G76" s="267"/>
      <c r="H76" s="266" t="s">
        <v>50</v>
      </c>
      <c r="I76" s="266" t="s">
        <v>53</v>
      </c>
      <c r="J76" s="266" t="s">
        <v>370</v>
      </c>
      <c r="K76" s="265"/>
    </row>
    <row r="77" spans="2:11" s="1" customFormat="1" ht="17.25" customHeight="1">
      <c r="B77" s="264"/>
      <c r="C77" s="268" t="s">
        <v>371</v>
      </c>
      <c r="D77" s="268"/>
      <c r="E77" s="268"/>
      <c r="F77" s="269" t="s">
        <v>372</v>
      </c>
      <c r="G77" s="270"/>
      <c r="H77" s="268"/>
      <c r="I77" s="268"/>
      <c r="J77" s="268" t="s">
        <v>373</v>
      </c>
      <c r="K77" s="265"/>
    </row>
    <row r="78" spans="2:11" s="1" customFormat="1" ht="5.25" customHeight="1">
      <c r="B78" s="264"/>
      <c r="C78" s="271"/>
      <c r="D78" s="271"/>
      <c r="E78" s="271"/>
      <c r="F78" s="271"/>
      <c r="G78" s="272"/>
      <c r="H78" s="271"/>
      <c r="I78" s="271"/>
      <c r="J78" s="271"/>
      <c r="K78" s="265"/>
    </row>
    <row r="79" spans="2:11" s="1" customFormat="1" ht="15" customHeight="1">
      <c r="B79" s="264"/>
      <c r="C79" s="253" t="s">
        <v>49</v>
      </c>
      <c r="D79" s="271"/>
      <c r="E79" s="271"/>
      <c r="F79" s="273" t="s">
        <v>374</v>
      </c>
      <c r="G79" s="272"/>
      <c r="H79" s="253" t="s">
        <v>375</v>
      </c>
      <c r="I79" s="253" t="s">
        <v>376</v>
      </c>
      <c r="J79" s="253">
        <v>20</v>
      </c>
      <c r="K79" s="265"/>
    </row>
    <row r="80" spans="2:11" s="1" customFormat="1" ht="15" customHeight="1">
      <c r="B80" s="264"/>
      <c r="C80" s="253" t="s">
        <v>377</v>
      </c>
      <c r="D80" s="253"/>
      <c r="E80" s="253"/>
      <c r="F80" s="273" t="s">
        <v>374</v>
      </c>
      <c r="G80" s="272"/>
      <c r="H80" s="253" t="s">
        <v>378</v>
      </c>
      <c r="I80" s="253" t="s">
        <v>376</v>
      </c>
      <c r="J80" s="253">
        <v>120</v>
      </c>
      <c r="K80" s="265"/>
    </row>
    <row r="81" spans="2:11" s="1" customFormat="1" ht="15" customHeight="1">
      <c r="B81" s="274"/>
      <c r="C81" s="253" t="s">
        <v>379</v>
      </c>
      <c r="D81" s="253"/>
      <c r="E81" s="253"/>
      <c r="F81" s="273" t="s">
        <v>380</v>
      </c>
      <c r="G81" s="272"/>
      <c r="H81" s="253" t="s">
        <v>381</v>
      </c>
      <c r="I81" s="253" t="s">
        <v>376</v>
      </c>
      <c r="J81" s="253">
        <v>50</v>
      </c>
      <c r="K81" s="265"/>
    </row>
    <row r="82" spans="2:11" s="1" customFormat="1" ht="15" customHeight="1">
      <c r="B82" s="274"/>
      <c r="C82" s="253" t="s">
        <v>382</v>
      </c>
      <c r="D82" s="253"/>
      <c r="E82" s="253"/>
      <c r="F82" s="273" t="s">
        <v>374</v>
      </c>
      <c r="G82" s="272"/>
      <c r="H82" s="253" t="s">
        <v>383</v>
      </c>
      <c r="I82" s="253" t="s">
        <v>384</v>
      </c>
      <c r="J82" s="253"/>
      <c r="K82" s="265"/>
    </row>
    <row r="83" spans="2:11" s="1" customFormat="1" ht="15" customHeight="1">
      <c r="B83" s="274"/>
      <c r="C83" s="275" t="s">
        <v>385</v>
      </c>
      <c r="D83" s="275"/>
      <c r="E83" s="275"/>
      <c r="F83" s="276" t="s">
        <v>380</v>
      </c>
      <c r="G83" s="275"/>
      <c r="H83" s="275" t="s">
        <v>386</v>
      </c>
      <c r="I83" s="275" t="s">
        <v>376</v>
      </c>
      <c r="J83" s="275">
        <v>15</v>
      </c>
      <c r="K83" s="265"/>
    </row>
    <row r="84" spans="2:11" s="1" customFormat="1" ht="15" customHeight="1">
      <c r="B84" s="274"/>
      <c r="C84" s="275" t="s">
        <v>387</v>
      </c>
      <c r="D84" s="275"/>
      <c r="E84" s="275"/>
      <c r="F84" s="276" t="s">
        <v>380</v>
      </c>
      <c r="G84" s="275"/>
      <c r="H84" s="275" t="s">
        <v>388</v>
      </c>
      <c r="I84" s="275" t="s">
        <v>376</v>
      </c>
      <c r="J84" s="275">
        <v>15</v>
      </c>
      <c r="K84" s="265"/>
    </row>
    <row r="85" spans="2:11" s="1" customFormat="1" ht="15" customHeight="1">
      <c r="B85" s="274"/>
      <c r="C85" s="275" t="s">
        <v>389</v>
      </c>
      <c r="D85" s="275"/>
      <c r="E85" s="275"/>
      <c r="F85" s="276" t="s">
        <v>380</v>
      </c>
      <c r="G85" s="275"/>
      <c r="H85" s="275" t="s">
        <v>390</v>
      </c>
      <c r="I85" s="275" t="s">
        <v>376</v>
      </c>
      <c r="J85" s="275">
        <v>20</v>
      </c>
      <c r="K85" s="265"/>
    </row>
    <row r="86" spans="2:11" s="1" customFormat="1" ht="15" customHeight="1">
      <c r="B86" s="274"/>
      <c r="C86" s="275" t="s">
        <v>391</v>
      </c>
      <c r="D86" s="275"/>
      <c r="E86" s="275"/>
      <c r="F86" s="276" t="s">
        <v>380</v>
      </c>
      <c r="G86" s="275"/>
      <c r="H86" s="275" t="s">
        <v>392</v>
      </c>
      <c r="I86" s="275" t="s">
        <v>376</v>
      </c>
      <c r="J86" s="275">
        <v>20</v>
      </c>
      <c r="K86" s="265"/>
    </row>
    <row r="87" spans="2:11" s="1" customFormat="1" ht="15" customHeight="1">
      <c r="B87" s="274"/>
      <c r="C87" s="253" t="s">
        <v>393</v>
      </c>
      <c r="D87" s="253"/>
      <c r="E87" s="253"/>
      <c r="F87" s="273" t="s">
        <v>380</v>
      </c>
      <c r="G87" s="272"/>
      <c r="H87" s="253" t="s">
        <v>394</v>
      </c>
      <c r="I87" s="253" t="s">
        <v>376</v>
      </c>
      <c r="J87" s="253">
        <v>50</v>
      </c>
      <c r="K87" s="265"/>
    </row>
    <row r="88" spans="2:11" s="1" customFormat="1" ht="15" customHeight="1">
      <c r="B88" s="274"/>
      <c r="C88" s="253" t="s">
        <v>395</v>
      </c>
      <c r="D88" s="253"/>
      <c r="E88" s="253"/>
      <c r="F88" s="273" t="s">
        <v>380</v>
      </c>
      <c r="G88" s="272"/>
      <c r="H88" s="253" t="s">
        <v>396</v>
      </c>
      <c r="I88" s="253" t="s">
        <v>376</v>
      </c>
      <c r="J88" s="253">
        <v>20</v>
      </c>
      <c r="K88" s="265"/>
    </row>
    <row r="89" spans="2:11" s="1" customFormat="1" ht="15" customHeight="1">
      <c r="B89" s="274"/>
      <c r="C89" s="253" t="s">
        <v>397</v>
      </c>
      <c r="D89" s="253"/>
      <c r="E89" s="253"/>
      <c r="F89" s="273" t="s">
        <v>380</v>
      </c>
      <c r="G89" s="272"/>
      <c r="H89" s="253" t="s">
        <v>398</v>
      </c>
      <c r="I89" s="253" t="s">
        <v>376</v>
      </c>
      <c r="J89" s="253">
        <v>20</v>
      </c>
      <c r="K89" s="265"/>
    </row>
    <row r="90" spans="2:11" s="1" customFormat="1" ht="15" customHeight="1">
      <c r="B90" s="274"/>
      <c r="C90" s="253" t="s">
        <v>399</v>
      </c>
      <c r="D90" s="253"/>
      <c r="E90" s="253"/>
      <c r="F90" s="273" t="s">
        <v>380</v>
      </c>
      <c r="G90" s="272"/>
      <c r="H90" s="253" t="s">
        <v>400</v>
      </c>
      <c r="I90" s="253" t="s">
        <v>376</v>
      </c>
      <c r="J90" s="253">
        <v>50</v>
      </c>
      <c r="K90" s="265"/>
    </row>
    <row r="91" spans="2:11" s="1" customFormat="1" ht="15" customHeight="1">
      <c r="B91" s="274"/>
      <c r="C91" s="253" t="s">
        <v>401</v>
      </c>
      <c r="D91" s="253"/>
      <c r="E91" s="253"/>
      <c r="F91" s="273" t="s">
        <v>380</v>
      </c>
      <c r="G91" s="272"/>
      <c r="H91" s="253" t="s">
        <v>401</v>
      </c>
      <c r="I91" s="253" t="s">
        <v>376</v>
      </c>
      <c r="J91" s="253">
        <v>50</v>
      </c>
      <c r="K91" s="265"/>
    </row>
    <row r="92" spans="2:11" s="1" customFormat="1" ht="15" customHeight="1">
      <c r="B92" s="274"/>
      <c r="C92" s="253" t="s">
        <v>402</v>
      </c>
      <c r="D92" s="253"/>
      <c r="E92" s="253"/>
      <c r="F92" s="273" t="s">
        <v>380</v>
      </c>
      <c r="G92" s="272"/>
      <c r="H92" s="253" t="s">
        <v>403</v>
      </c>
      <c r="I92" s="253" t="s">
        <v>376</v>
      </c>
      <c r="J92" s="253">
        <v>255</v>
      </c>
      <c r="K92" s="265"/>
    </row>
    <row r="93" spans="2:11" s="1" customFormat="1" ht="15" customHeight="1">
      <c r="B93" s="274"/>
      <c r="C93" s="253" t="s">
        <v>404</v>
      </c>
      <c r="D93" s="253"/>
      <c r="E93" s="253"/>
      <c r="F93" s="273" t="s">
        <v>374</v>
      </c>
      <c r="G93" s="272"/>
      <c r="H93" s="253" t="s">
        <v>405</v>
      </c>
      <c r="I93" s="253" t="s">
        <v>406</v>
      </c>
      <c r="J93" s="253"/>
      <c r="K93" s="265"/>
    </row>
    <row r="94" spans="2:11" s="1" customFormat="1" ht="15" customHeight="1">
      <c r="B94" s="274"/>
      <c r="C94" s="253" t="s">
        <v>407</v>
      </c>
      <c r="D94" s="253"/>
      <c r="E94" s="253"/>
      <c r="F94" s="273" t="s">
        <v>374</v>
      </c>
      <c r="G94" s="272"/>
      <c r="H94" s="253" t="s">
        <v>408</v>
      </c>
      <c r="I94" s="253" t="s">
        <v>409</v>
      </c>
      <c r="J94" s="253"/>
      <c r="K94" s="265"/>
    </row>
    <row r="95" spans="2:11" s="1" customFormat="1" ht="15" customHeight="1">
      <c r="B95" s="274"/>
      <c r="C95" s="253" t="s">
        <v>410</v>
      </c>
      <c r="D95" s="253"/>
      <c r="E95" s="253"/>
      <c r="F95" s="273" t="s">
        <v>374</v>
      </c>
      <c r="G95" s="272"/>
      <c r="H95" s="253" t="s">
        <v>410</v>
      </c>
      <c r="I95" s="253" t="s">
        <v>409</v>
      </c>
      <c r="J95" s="253"/>
      <c r="K95" s="265"/>
    </row>
    <row r="96" spans="2:11" s="1" customFormat="1" ht="15" customHeight="1">
      <c r="B96" s="274"/>
      <c r="C96" s="253" t="s">
        <v>34</v>
      </c>
      <c r="D96" s="253"/>
      <c r="E96" s="253"/>
      <c r="F96" s="273" t="s">
        <v>374</v>
      </c>
      <c r="G96" s="272"/>
      <c r="H96" s="253" t="s">
        <v>411</v>
      </c>
      <c r="I96" s="253" t="s">
        <v>409</v>
      </c>
      <c r="J96" s="253"/>
      <c r="K96" s="265"/>
    </row>
    <row r="97" spans="2:11" s="1" customFormat="1" ht="15" customHeight="1">
      <c r="B97" s="274"/>
      <c r="C97" s="253" t="s">
        <v>44</v>
      </c>
      <c r="D97" s="253"/>
      <c r="E97" s="253"/>
      <c r="F97" s="273" t="s">
        <v>374</v>
      </c>
      <c r="G97" s="272"/>
      <c r="H97" s="253" t="s">
        <v>412</v>
      </c>
      <c r="I97" s="253" t="s">
        <v>409</v>
      </c>
      <c r="J97" s="253"/>
      <c r="K97" s="265"/>
    </row>
    <row r="98" spans="2:11" s="1" customFormat="1" ht="15" customHeight="1">
      <c r="B98" s="277"/>
      <c r="C98" s="278"/>
      <c r="D98" s="278"/>
      <c r="E98" s="278"/>
      <c r="F98" s="278"/>
      <c r="G98" s="278"/>
      <c r="H98" s="278"/>
      <c r="I98" s="278"/>
      <c r="J98" s="278"/>
      <c r="K98" s="279"/>
    </row>
    <row r="99" spans="2:11" s="1" customFormat="1" ht="18.75" customHeight="1">
      <c r="B99" s="280"/>
      <c r="C99" s="281"/>
      <c r="D99" s="281"/>
      <c r="E99" s="281"/>
      <c r="F99" s="281"/>
      <c r="G99" s="281"/>
      <c r="H99" s="281"/>
      <c r="I99" s="281"/>
      <c r="J99" s="281"/>
      <c r="K99" s="280"/>
    </row>
    <row r="100" spans="2:11" s="1" customFormat="1" ht="18.75" customHeight="1">
      <c r="B100" s="260"/>
      <c r="C100" s="260"/>
      <c r="D100" s="260"/>
      <c r="E100" s="260"/>
      <c r="F100" s="260"/>
      <c r="G100" s="260"/>
      <c r="H100" s="260"/>
      <c r="I100" s="260"/>
      <c r="J100" s="260"/>
      <c r="K100" s="260"/>
    </row>
    <row r="101" spans="2:11" s="1" customFormat="1" ht="7.5" customHeight="1">
      <c r="B101" s="261"/>
      <c r="C101" s="262"/>
      <c r="D101" s="262"/>
      <c r="E101" s="262"/>
      <c r="F101" s="262"/>
      <c r="G101" s="262"/>
      <c r="H101" s="262"/>
      <c r="I101" s="262"/>
      <c r="J101" s="262"/>
      <c r="K101" s="263"/>
    </row>
    <row r="102" spans="2:11" s="1" customFormat="1" ht="45" customHeight="1">
      <c r="B102" s="264"/>
      <c r="C102" s="369" t="s">
        <v>413</v>
      </c>
      <c r="D102" s="369"/>
      <c r="E102" s="369"/>
      <c r="F102" s="369"/>
      <c r="G102" s="369"/>
      <c r="H102" s="369"/>
      <c r="I102" s="369"/>
      <c r="J102" s="369"/>
      <c r="K102" s="265"/>
    </row>
    <row r="103" spans="2:11" s="1" customFormat="1" ht="17.25" customHeight="1">
      <c r="B103" s="264"/>
      <c r="C103" s="266" t="s">
        <v>368</v>
      </c>
      <c r="D103" s="266"/>
      <c r="E103" s="266"/>
      <c r="F103" s="266" t="s">
        <v>369</v>
      </c>
      <c r="G103" s="267"/>
      <c r="H103" s="266" t="s">
        <v>50</v>
      </c>
      <c r="I103" s="266" t="s">
        <v>53</v>
      </c>
      <c r="J103" s="266" t="s">
        <v>370</v>
      </c>
      <c r="K103" s="265"/>
    </row>
    <row r="104" spans="2:11" s="1" customFormat="1" ht="17.25" customHeight="1">
      <c r="B104" s="264"/>
      <c r="C104" s="268" t="s">
        <v>371</v>
      </c>
      <c r="D104" s="268"/>
      <c r="E104" s="268"/>
      <c r="F104" s="269" t="s">
        <v>372</v>
      </c>
      <c r="G104" s="270"/>
      <c r="H104" s="268"/>
      <c r="I104" s="268"/>
      <c r="J104" s="268" t="s">
        <v>373</v>
      </c>
      <c r="K104" s="265"/>
    </row>
    <row r="105" spans="2:11" s="1" customFormat="1" ht="5.25" customHeight="1">
      <c r="B105" s="264"/>
      <c r="C105" s="266"/>
      <c r="D105" s="266"/>
      <c r="E105" s="266"/>
      <c r="F105" s="266"/>
      <c r="G105" s="282"/>
      <c r="H105" s="266"/>
      <c r="I105" s="266"/>
      <c r="J105" s="266"/>
      <c r="K105" s="265"/>
    </row>
    <row r="106" spans="2:11" s="1" customFormat="1" ht="15" customHeight="1">
      <c r="B106" s="264"/>
      <c r="C106" s="253" t="s">
        <v>49</v>
      </c>
      <c r="D106" s="271"/>
      <c r="E106" s="271"/>
      <c r="F106" s="273" t="s">
        <v>374</v>
      </c>
      <c r="G106" s="282"/>
      <c r="H106" s="253" t="s">
        <v>414</v>
      </c>
      <c r="I106" s="253" t="s">
        <v>376</v>
      </c>
      <c r="J106" s="253">
        <v>20</v>
      </c>
      <c r="K106" s="265"/>
    </row>
    <row r="107" spans="2:11" s="1" customFormat="1" ht="15" customHeight="1">
      <c r="B107" s="264"/>
      <c r="C107" s="253" t="s">
        <v>377</v>
      </c>
      <c r="D107" s="253"/>
      <c r="E107" s="253"/>
      <c r="F107" s="273" t="s">
        <v>374</v>
      </c>
      <c r="G107" s="253"/>
      <c r="H107" s="253" t="s">
        <v>414</v>
      </c>
      <c r="I107" s="253" t="s">
        <v>376</v>
      </c>
      <c r="J107" s="253">
        <v>120</v>
      </c>
      <c r="K107" s="265"/>
    </row>
    <row r="108" spans="2:11" s="1" customFormat="1" ht="15" customHeight="1">
      <c r="B108" s="274"/>
      <c r="C108" s="253" t="s">
        <v>379</v>
      </c>
      <c r="D108" s="253"/>
      <c r="E108" s="253"/>
      <c r="F108" s="273" t="s">
        <v>380</v>
      </c>
      <c r="G108" s="253"/>
      <c r="H108" s="253" t="s">
        <v>414</v>
      </c>
      <c r="I108" s="253" t="s">
        <v>376</v>
      </c>
      <c r="J108" s="253">
        <v>50</v>
      </c>
      <c r="K108" s="265"/>
    </row>
    <row r="109" spans="2:11" s="1" customFormat="1" ht="15" customHeight="1">
      <c r="B109" s="274"/>
      <c r="C109" s="253" t="s">
        <v>382</v>
      </c>
      <c r="D109" s="253"/>
      <c r="E109" s="253"/>
      <c r="F109" s="273" t="s">
        <v>374</v>
      </c>
      <c r="G109" s="253"/>
      <c r="H109" s="253" t="s">
        <v>414</v>
      </c>
      <c r="I109" s="253" t="s">
        <v>384</v>
      </c>
      <c r="J109" s="253"/>
      <c r="K109" s="265"/>
    </row>
    <row r="110" spans="2:11" s="1" customFormat="1" ht="15" customHeight="1">
      <c r="B110" s="274"/>
      <c r="C110" s="253" t="s">
        <v>393</v>
      </c>
      <c r="D110" s="253"/>
      <c r="E110" s="253"/>
      <c r="F110" s="273" t="s">
        <v>380</v>
      </c>
      <c r="G110" s="253"/>
      <c r="H110" s="253" t="s">
        <v>414</v>
      </c>
      <c r="I110" s="253" t="s">
        <v>376</v>
      </c>
      <c r="J110" s="253">
        <v>50</v>
      </c>
      <c r="K110" s="265"/>
    </row>
    <row r="111" spans="2:11" s="1" customFormat="1" ht="15" customHeight="1">
      <c r="B111" s="274"/>
      <c r="C111" s="253" t="s">
        <v>401</v>
      </c>
      <c r="D111" s="253"/>
      <c r="E111" s="253"/>
      <c r="F111" s="273" t="s">
        <v>380</v>
      </c>
      <c r="G111" s="253"/>
      <c r="H111" s="253" t="s">
        <v>414</v>
      </c>
      <c r="I111" s="253" t="s">
        <v>376</v>
      </c>
      <c r="J111" s="253">
        <v>50</v>
      </c>
      <c r="K111" s="265"/>
    </row>
    <row r="112" spans="2:11" s="1" customFormat="1" ht="15" customHeight="1">
      <c r="B112" s="274"/>
      <c r="C112" s="253" t="s">
        <v>399</v>
      </c>
      <c r="D112" s="253"/>
      <c r="E112" s="253"/>
      <c r="F112" s="273" t="s">
        <v>380</v>
      </c>
      <c r="G112" s="253"/>
      <c r="H112" s="253" t="s">
        <v>414</v>
      </c>
      <c r="I112" s="253" t="s">
        <v>376</v>
      </c>
      <c r="J112" s="253">
        <v>50</v>
      </c>
      <c r="K112" s="265"/>
    </row>
    <row r="113" spans="2:11" s="1" customFormat="1" ht="15" customHeight="1">
      <c r="B113" s="274"/>
      <c r="C113" s="253" t="s">
        <v>49</v>
      </c>
      <c r="D113" s="253"/>
      <c r="E113" s="253"/>
      <c r="F113" s="273" t="s">
        <v>374</v>
      </c>
      <c r="G113" s="253"/>
      <c r="H113" s="253" t="s">
        <v>415</v>
      </c>
      <c r="I113" s="253" t="s">
        <v>376</v>
      </c>
      <c r="J113" s="253">
        <v>20</v>
      </c>
      <c r="K113" s="265"/>
    </row>
    <row r="114" spans="2:11" s="1" customFormat="1" ht="15" customHeight="1">
      <c r="B114" s="274"/>
      <c r="C114" s="253" t="s">
        <v>416</v>
      </c>
      <c r="D114" s="253"/>
      <c r="E114" s="253"/>
      <c r="F114" s="273" t="s">
        <v>374</v>
      </c>
      <c r="G114" s="253"/>
      <c r="H114" s="253" t="s">
        <v>417</v>
      </c>
      <c r="I114" s="253" t="s">
        <v>376</v>
      </c>
      <c r="J114" s="253">
        <v>120</v>
      </c>
      <c r="K114" s="265"/>
    </row>
    <row r="115" spans="2:11" s="1" customFormat="1" ht="15" customHeight="1">
      <c r="B115" s="274"/>
      <c r="C115" s="253" t="s">
        <v>34</v>
      </c>
      <c r="D115" s="253"/>
      <c r="E115" s="253"/>
      <c r="F115" s="273" t="s">
        <v>374</v>
      </c>
      <c r="G115" s="253"/>
      <c r="H115" s="253" t="s">
        <v>418</v>
      </c>
      <c r="I115" s="253" t="s">
        <v>409</v>
      </c>
      <c r="J115" s="253"/>
      <c r="K115" s="265"/>
    </row>
    <row r="116" spans="2:11" s="1" customFormat="1" ht="15" customHeight="1">
      <c r="B116" s="274"/>
      <c r="C116" s="253" t="s">
        <v>44</v>
      </c>
      <c r="D116" s="253"/>
      <c r="E116" s="253"/>
      <c r="F116" s="273" t="s">
        <v>374</v>
      </c>
      <c r="G116" s="253"/>
      <c r="H116" s="253" t="s">
        <v>419</v>
      </c>
      <c r="I116" s="253" t="s">
        <v>409</v>
      </c>
      <c r="J116" s="253"/>
      <c r="K116" s="265"/>
    </row>
    <row r="117" spans="2:11" s="1" customFormat="1" ht="15" customHeight="1">
      <c r="B117" s="274"/>
      <c r="C117" s="253" t="s">
        <v>53</v>
      </c>
      <c r="D117" s="253"/>
      <c r="E117" s="253"/>
      <c r="F117" s="273" t="s">
        <v>374</v>
      </c>
      <c r="G117" s="253"/>
      <c r="H117" s="253" t="s">
        <v>420</v>
      </c>
      <c r="I117" s="253" t="s">
        <v>421</v>
      </c>
      <c r="J117" s="253"/>
      <c r="K117" s="265"/>
    </row>
    <row r="118" spans="2:11" s="1" customFormat="1" ht="15" customHeight="1">
      <c r="B118" s="277"/>
      <c r="C118" s="283"/>
      <c r="D118" s="283"/>
      <c r="E118" s="283"/>
      <c r="F118" s="283"/>
      <c r="G118" s="283"/>
      <c r="H118" s="283"/>
      <c r="I118" s="283"/>
      <c r="J118" s="283"/>
      <c r="K118" s="279"/>
    </row>
    <row r="119" spans="2:11" s="1" customFormat="1" ht="18.75" customHeight="1">
      <c r="B119" s="284"/>
      <c r="C119" s="250"/>
      <c r="D119" s="250"/>
      <c r="E119" s="250"/>
      <c r="F119" s="285"/>
      <c r="G119" s="250"/>
      <c r="H119" s="250"/>
      <c r="I119" s="250"/>
      <c r="J119" s="250"/>
      <c r="K119" s="284"/>
    </row>
    <row r="120" spans="2:11" s="1" customFormat="1" ht="18.75" customHeight="1">
      <c r="B120" s="260"/>
      <c r="C120" s="260"/>
      <c r="D120" s="260"/>
      <c r="E120" s="260"/>
      <c r="F120" s="260"/>
      <c r="G120" s="260"/>
      <c r="H120" s="260"/>
      <c r="I120" s="260"/>
      <c r="J120" s="260"/>
      <c r="K120" s="260"/>
    </row>
    <row r="121" spans="2:11" s="1" customFormat="1" ht="7.5" customHeight="1">
      <c r="B121" s="286"/>
      <c r="C121" s="287"/>
      <c r="D121" s="287"/>
      <c r="E121" s="287"/>
      <c r="F121" s="287"/>
      <c r="G121" s="287"/>
      <c r="H121" s="287"/>
      <c r="I121" s="287"/>
      <c r="J121" s="287"/>
      <c r="K121" s="288"/>
    </row>
    <row r="122" spans="2:11" s="1" customFormat="1" ht="45" customHeight="1">
      <c r="B122" s="289"/>
      <c r="C122" s="370" t="s">
        <v>422</v>
      </c>
      <c r="D122" s="370"/>
      <c r="E122" s="370"/>
      <c r="F122" s="370"/>
      <c r="G122" s="370"/>
      <c r="H122" s="370"/>
      <c r="I122" s="370"/>
      <c r="J122" s="370"/>
      <c r="K122" s="290"/>
    </row>
    <row r="123" spans="2:11" s="1" customFormat="1" ht="17.25" customHeight="1">
      <c r="B123" s="291"/>
      <c r="C123" s="266" t="s">
        <v>368</v>
      </c>
      <c r="D123" s="266"/>
      <c r="E123" s="266"/>
      <c r="F123" s="266" t="s">
        <v>369</v>
      </c>
      <c r="G123" s="267"/>
      <c r="H123" s="266" t="s">
        <v>50</v>
      </c>
      <c r="I123" s="266" t="s">
        <v>53</v>
      </c>
      <c r="J123" s="266" t="s">
        <v>370</v>
      </c>
      <c r="K123" s="292"/>
    </row>
    <row r="124" spans="2:11" s="1" customFormat="1" ht="17.25" customHeight="1">
      <c r="B124" s="291"/>
      <c r="C124" s="268" t="s">
        <v>371</v>
      </c>
      <c r="D124" s="268"/>
      <c r="E124" s="268"/>
      <c r="F124" s="269" t="s">
        <v>372</v>
      </c>
      <c r="G124" s="270"/>
      <c r="H124" s="268"/>
      <c r="I124" s="268"/>
      <c r="J124" s="268" t="s">
        <v>373</v>
      </c>
      <c r="K124" s="292"/>
    </row>
    <row r="125" spans="2:11" s="1" customFormat="1" ht="5.25" customHeight="1">
      <c r="B125" s="293"/>
      <c r="C125" s="271"/>
      <c r="D125" s="271"/>
      <c r="E125" s="271"/>
      <c r="F125" s="271"/>
      <c r="G125" s="253"/>
      <c r="H125" s="271"/>
      <c r="I125" s="271"/>
      <c r="J125" s="271"/>
      <c r="K125" s="294"/>
    </row>
    <row r="126" spans="2:11" s="1" customFormat="1" ht="15" customHeight="1">
      <c r="B126" s="293"/>
      <c r="C126" s="253" t="s">
        <v>377</v>
      </c>
      <c r="D126" s="271"/>
      <c r="E126" s="271"/>
      <c r="F126" s="273" t="s">
        <v>374</v>
      </c>
      <c r="G126" s="253"/>
      <c r="H126" s="253" t="s">
        <v>414</v>
      </c>
      <c r="I126" s="253" t="s">
        <v>376</v>
      </c>
      <c r="J126" s="253">
        <v>120</v>
      </c>
      <c r="K126" s="295"/>
    </row>
    <row r="127" spans="2:11" s="1" customFormat="1" ht="15" customHeight="1">
      <c r="B127" s="293"/>
      <c r="C127" s="253" t="s">
        <v>423</v>
      </c>
      <c r="D127" s="253"/>
      <c r="E127" s="253"/>
      <c r="F127" s="273" t="s">
        <v>374</v>
      </c>
      <c r="G127" s="253"/>
      <c r="H127" s="253" t="s">
        <v>424</v>
      </c>
      <c r="I127" s="253" t="s">
        <v>376</v>
      </c>
      <c r="J127" s="253" t="s">
        <v>425</v>
      </c>
      <c r="K127" s="295"/>
    </row>
    <row r="128" spans="2:11" s="1" customFormat="1" ht="15" customHeight="1">
      <c r="B128" s="293"/>
      <c r="C128" s="253" t="s">
        <v>322</v>
      </c>
      <c r="D128" s="253"/>
      <c r="E128" s="253"/>
      <c r="F128" s="273" t="s">
        <v>374</v>
      </c>
      <c r="G128" s="253"/>
      <c r="H128" s="253" t="s">
        <v>426</v>
      </c>
      <c r="I128" s="253" t="s">
        <v>376</v>
      </c>
      <c r="J128" s="253" t="s">
        <v>425</v>
      </c>
      <c r="K128" s="295"/>
    </row>
    <row r="129" spans="2:11" s="1" customFormat="1" ht="15" customHeight="1">
      <c r="B129" s="293"/>
      <c r="C129" s="253" t="s">
        <v>385</v>
      </c>
      <c r="D129" s="253"/>
      <c r="E129" s="253"/>
      <c r="F129" s="273" t="s">
        <v>380</v>
      </c>
      <c r="G129" s="253"/>
      <c r="H129" s="253" t="s">
        <v>386</v>
      </c>
      <c r="I129" s="253" t="s">
        <v>376</v>
      </c>
      <c r="J129" s="253">
        <v>15</v>
      </c>
      <c r="K129" s="295"/>
    </row>
    <row r="130" spans="2:11" s="1" customFormat="1" ht="15" customHeight="1">
      <c r="B130" s="293"/>
      <c r="C130" s="275" t="s">
        <v>387</v>
      </c>
      <c r="D130" s="275"/>
      <c r="E130" s="275"/>
      <c r="F130" s="276" t="s">
        <v>380</v>
      </c>
      <c r="G130" s="275"/>
      <c r="H130" s="275" t="s">
        <v>388</v>
      </c>
      <c r="I130" s="275" t="s">
        <v>376</v>
      </c>
      <c r="J130" s="275">
        <v>15</v>
      </c>
      <c r="K130" s="295"/>
    </row>
    <row r="131" spans="2:11" s="1" customFormat="1" ht="15" customHeight="1">
      <c r="B131" s="293"/>
      <c r="C131" s="275" t="s">
        <v>389</v>
      </c>
      <c r="D131" s="275"/>
      <c r="E131" s="275"/>
      <c r="F131" s="276" t="s">
        <v>380</v>
      </c>
      <c r="G131" s="275"/>
      <c r="H131" s="275" t="s">
        <v>390</v>
      </c>
      <c r="I131" s="275" t="s">
        <v>376</v>
      </c>
      <c r="J131" s="275">
        <v>20</v>
      </c>
      <c r="K131" s="295"/>
    </row>
    <row r="132" spans="2:11" s="1" customFormat="1" ht="15" customHeight="1">
      <c r="B132" s="293"/>
      <c r="C132" s="275" t="s">
        <v>391</v>
      </c>
      <c r="D132" s="275"/>
      <c r="E132" s="275"/>
      <c r="F132" s="276" t="s">
        <v>380</v>
      </c>
      <c r="G132" s="275"/>
      <c r="H132" s="275" t="s">
        <v>392</v>
      </c>
      <c r="I132" s="275" t="s">
        <v>376</v>
      </c>
      <c r="J132" s="275">
        <v>20</v>
      </c>
      <c r="K132" s="295"/>
    </row>
    <row r="133" spans="2:11" s="1" customFormat="1" ht="15" customHeight="1">
      <c r="B133" s="293"/>
      <c r="C133" s="253" t="s">
        <v>379</v>
      </c>
      <c r="D133" s="253"/>
      <c r="E133" s="253"/>
      <c r="F133" s="273" t="s">
        <v>380</v>
      </c>
      <c r="G133" s="253"/>
      <c r="H133" s="253" t="s">
        <v>414</v>
      </c>
      <c r="I133" s="253" t="s">
        <v>376</v>
      </c>
      <c r="J133" s="253">
        <v>50</v>
      </c>
      <c r="K133" s="295"/>
    </row>
    <row r="134" spans="2:11" s="1" customFormat="1" ht="15" customHeight="1">
      <c r="B134" s="293"/>
      <c r="C134" s="253" t="s">
        <v>393</v>
      </c>
      <c r="D134" s="253"/>
      <c r="E134" s="253"/>
      <c r="F134" s="273" t="s">
        <v>380</v>
      </c>
      <c r="G134" s="253"/>
      <c r="H134" s="253" t="s">
        <v>414</v>
      </c>
      <c r="I134" s="253" t="s">
        <v>376</v>
      </c>
      <c r="J134" s="253">
        <v>50</v>
      </c>
      <c r="K134" s="295"/>
    </row>
    <row r="135" spans="2:11" s="1" customFormat="1" ht="15" customHeight="1">
      <c r="B135" s="293"/>
      <c r="C135" s="253" t="s">
        <v>399</v>
      </c>
      <c r="D135" s="253"/>
      <c r="E135" s="253"/>
      <c r="F135" s="273" t="s">
        <v>380</v>
      </c>
      <c r="G135" s="253"/>
      <c r="H135" s="253" t="s">
        <v>414</v>
      </c>
      <c r="I135" s="253" t="s">
        <v>376</v>
      </c>
      <c r="J135" s="253">
        <v>50</v>
      </c>
      <c r="K135" s="295"/>
    </row>
    <row r="136" spans="2:11" s="1" customFormat="1" ht="15" customHeight="1">
      <c r="B136" s="293"/>
      <c r="C136" s="253" t="s">
        <v>401</v>
      </c>
      <c r="D136" s="253"/>
      <c r="E136" s="253"/>
      <c r="F136" s="273" t="s">
        <v>380</v>
      </c>
      <c r="G136" s="253"/>
      <c r="H136" s="253" t="s">
        <v>414</v>
      </c>
      <c r="I136" s="253" t="s">
        <v>376</v>
      </c>
      <c r="J136" s="253">
        <v>50</v>
      </c>
      <c r="K136" s="295"/>
    </row>
    <row r="137" spans="2:11" s="1" customFormat="1" ht="15" customHeight="1">
      <c r="B137" s="293"/>
      <c r="C137" s="253" t="s">
        <v>402</v>
      </c>
      <c r="D137" s="253"/>
      <c r="E137" s="253"/>
      <c r="F137" s="273" t="s">
        <v>380</v>
      </c>
      <c r="G137" s="253"/>
      <c r="H137" s="253" t="s">
        <v>427</v>
      </c>
      <c r="I137" s="253" t="s">
        <v>376</v>
      </c>
      <c r="J137" s="253">
        <v>255</v>
      </c>
      <c r="K137" s="295"/>
    </row>
    <row r="138" spans="2:11" s="1" customFormat="1" ht="15" customHeight="1">
      <c r="B138" s="293"/>
      <c r="C138" s="253" t="s">
        <v>404</v>
      </c>
      <c r="D138" s="253"/>
      <c r="E138" s="253"/>
      <c r="F138" s="273" t="s">
        <v>374</v>
      </c>
      <c r="G138" s="253"/>
      <c r="H138" s="253" t="s">
        <v>428</v>
      </c>
      <c r="I138" s="253" t="s">
        <v>406</v>
      </c>
      <c r="J138" s="253"/>
      <c r="K138" s="295"/>
    </row>
    <row r="139" spans="2:11" s="1" customFormat="1" ht="15" customHeight="1">
      <c r="B139" s="293"/>
      <c r="C139" s="253" t="s">
        <v>407</v>
      </c>
      <c r="D139" s="253"/>
      <c r="E139" s="253"/>
      <c r="F139" s="273" t="s">
        <v>374</v>
      </c>
      <c r="G139" s="253"/>
      <c r="H139" s="253" t="s">
        <v>429</v>
      </c>
      <c r="I139" s="253" t="s">
        <v>409</v>
      </c>
      <c r="J139" s="253"/>
      <c r="K139" s="295"/>
    </row>
    <row r="140" spans="2:11" s="1" customFormat="1" ht="15" customHeight="1">
      <c r="B140" s="293"/>
      <c r="C140" s="253" t="s">
        <v>410</v>
      </c>
      <c r="D140" s="253"/>
      <c r="E140" s="253"/>
      <c r="F140" s="273" t="s">
        <v>374</v>
      </c>
      <c r="G140" s="253"/>
      <c r="H140" s="253" t="s">
        <v>410</v>
      </c>
      <c r="I140" s="253" t="s">
        <v>409</v>
      </c>
      <c r="J140" s="253"/>
      <c r="K140" s="295"/>
    </row>
    <row r="141" spans="2:11" s="1" customFormat="1" ht="15" customHeight="1">
      <c r="B141" s="293"/>
      <c r="C141" s="253" t="s">
        <v>34</v>
      </c>
      <c r="D141" s="253"/>
      <c r="E141" s="253"/>
      <c r="F141" s="273" t="s">
        <v>374</v>
      </c>
      <c r="G141" s="253"/>
      <c r="H141" s="253" t="s">
        <v>430</v>
      </c>
      <c r="I141" s="253" t="s">
        <v>409</v>
      </c>
      <c r="J141" s="253"/>
      <c r="K141" s="295"/>
    </row>
    <row r="142" spans="2:11" s="1" customFormat="1" ht="15" customHeight="1">
      <c r="B142" s="293"/>
      <c r="C142" s="253" t="s">
        <v>431</v>
      </c>
      <c r="D142" s="253"/>
      <c r="E142" s="253"/>
      <c r="F142" s="273" t="s">
        <v>374</v>
      </c>
      <c r="G142" s="253"/>
      <c r="H142" s="253" t="s">
        <v>432</v>
      </c>
      <c r="I142" s="253" t="s">
        <v>409</v>
      </c>
      <c r="J142" s="253"/>
      <c r="K142" s="295"/>
    </row>
    <row r="143" spans="2:11" s="1" customFormat="1" ht="15" customHeight="1">
      <c r="B143" s="296"/>
      <c r="C143" s="297"/>
      <c r="D143" s="297"/>
      <c r="E143" s="297"/>
      <c r="F143" s="297"/>
      <c r="G143" s="297"/>
      <c r="H143" s="297"/>
      <c r="I143" s="297"/>
      <c r="J143" s="297"/>
      <c r="K143" s="298"/>
    </row>
    <row r="144" spans="2:11" s="1" customFormat="1" ht="18.75" customHeight="1">
      <c r="B144" s="250"/>
      <c r="C144" s="250"/>
      <c r="D144" s="250"/>
      <c r="E144" s="250"/>
      <c r="F144" s="285"/>
      <c r="G144" s="250"/>
      <c r="H144" s="250"/>
      <c r="I144" s="250"/>
      <c r="J144" s="250"/>
      <c r="K144" s="250"/>
    </row>
    <row r="145" spans="2:11" s="1" customFormat="1" ht="18.75" customHeight="1">
      <c r="B145" s="260"/>
      <c r="C145" s="260"/>
      <c r="D145" s="260"/>
      <c r="E145" s="260"/>
      <c r="F145" s="260"/>
      <c r="G145" s="260"/>
      <c r="H145" s="260"/>
      <c r="I145" s="260"/>
      <c r="J145" s="260"/>
      <c r="K145" s="260"/>
    </row>
    <row r="146" spans="2:11" s="1" customFormat="1" ht="7.5" customHeight="1">
      <c r="B146" s="261"/>
      <c r="C146" s="262"/>
      <c r="D146" s="262"/>
      <c r="E146" s="262"/>
      <c r="F146" s="262"/>
      <c r="G146" s="262"/>
      <c r="H146" s="262"/>
      <c r="I146" s="262"/>
      <c r="J146" s="262"/>
      <c r="K146" s="263"/>
    </row>
    <row r="147" spans="2:11" s="1" customFormat="1" ht="45" customHeight="1">
      <c r="B147" s="264"/>
      <c r="C147" s="369" t="s">
        <v>433</v>
      </c>
      <c r="D147" s="369"/>
      <c r="E147" s="369"/>
      <c r="F147" s="369"/>
      <c r="G147" s="369"/>
      <c r="H147" s="369"/>
      <c r="I147" s="369"/>
      <c r="J147" s="369"/>
      <c r="K147" s="265"/>
    </row>
    <row r="148" spans="2:11" s="1" customFormat="1" ht="17.25" customHeight="1">
      <c r="B148" s="264"/>
      <c r="C148" s="266" t="s">
        <v>368</v>
      </c>
      <c r="D148" s="266"/>
      <c r="E148" s="266"/>
      <c r="F148" s="266" t="s">
        <v>369</v>
      </c>
      <c r="G148" s="267"/>
      <c r="H148" s="266" t="s">
        <v>50</v>
      </c>
      <c r="I148" s="266" t="s">
        <v>53</v>
      </c>
      <c r="J148" s="266" t="s">
        <v>370</v>
      </c>
      <c r="K148" s="265"/>
    </row>
    <row r="149" spans="2:11" s="1" customFormat="1" ht="17.25" customHeight="1">
      <c r="B149" s="264"/>
      <c r="C149" s="268" t="s">
        <v>371</v>
      </c>
      <c r="D149" s="268"/>
      <c r="E149" s="268"/>
      <c r="F149" s="269" t="s">
        <v>372</v>
      </c>
      <c r="G149" s="270"/>
      <c r="H149" s="268"/>
      <c r="I149" s="268"/>
      <c r="J149" s="268" t="s">
        <v>373</v>
      </c>
      <c r="K149" s="265"/>
    </row>
    <row r="150" spans="2:11" s="1" customFormat="1" ht="5.25" customHeight="1">
      <c r="B150" s="274"/>
      <c r="C150" s="271"/>
      <c r="D150" s="271"/>
      <c r="E150" s="271"/>
      <c r="F150" s="271"/>
      <c r="G150" s="272"/>
      <c r="H150" s="271"/>
      <c r="I150" s="271"/>
      <c r="J150" s="271"/>
      <c r="K150" s="295"/>
    </row>
    <row r="151" spans="2:11" s="1" customFormat="1" ht="15" customHeight="1">
      <c r="B151" s="274"/>
      <c r="C151" s="299" t="s">
        <v>377</v>
      </c>
      <c r="D151" s="253"/>
      <c r="E151" s="253"/>
      <c r="F151" s="300" t="s">
        <v>374</v>
      </c>
      <c r="G151" s="253"/>
      <c r="H151" s="299" t="s">
        <v>414</v>
      </c>
      <c r="I151" s="299" t="s">
        <v>376</v>
      </c>
      <c r="J151" s="299">
        <v>120</v>
      </c>
      <c r="K151" s="295"/>
    </row>
    <row r="152" spans="2:11" s="1" customFormat="1" ht="15" customHeight="1">
      <c r="B152" s="274"/>
      <c r="C152" s="299" t="s">
        <v>423</v>
      </c>
      <c r="D152" s="253"/>
      <c r="E152" s="253"/>
      <c r="F152" s="300" t="s">
        <v>374</v>
      </c>
      <c r="G152" s="253"/>
      <c r="H152" s="299" t="s">
        <v>434</v>
      </c>
      <c r="I152" s="299" t="s">
        <v>376</v>
      </c>
      <c r="J152" s="299" t="s">
        <v>425</v>
      </c>
      <c r="K152" s="295"/>
    </row>
    <row r="153" spans="2:11" s="1" customFormat="1" ht="15" customHeight="1">
      <c r="B153" s="274"/>
      <c r="C153" s="299" t="s">
        <v>322</v>
      </c>
      <c r="D153" s="253"/>
      <c r="E153" s="253"/>
      <c r="F153" s="300" t="s">
        <v>374</v>
      </c>
      <c r="G153" s="253"/>
      <c r="H153" s="299" t="s">
        <v>435</v>
      </c>
      <c r="I153" s="299" t="s">
        <v>376</v>
      </c>
      <c r="J153" s="299" t="s">
        <v>425</v>
      </c>
      <c r="K153" s="295"/>
    </row>
    <row r="154" spans="2:11" s="1" customFormat="1" ht="15" customHeight="1">
      <c r="B154" s="274"/>
      <c r="C154" s="299" t="s">
        <v>379</v>
      </c>
      <c r="D154" s="253"/>
      <c r="E154" s="253"/>
      <c r="F154" s="300" t="s">
        <v>380</v>
      </c>
      <c r="G154" s="253"/>
      <c r="H154" s="299" t="s">
        <v>414</v>
      </c>
      <c r="I154" s="299" t="s">
        <v>376</v>
      </c>
      <c r="J154" s="299">
        <v>50</v>
      </c>
      <c r="K154" s="295"/>
    </row>
    <row r="155" spans="2:11" s="1" customFormat="1" ht="15" customHeight="1">
      <c r="B155" s="274"/>
      <c r="C155" s="299" t="s">
        <v>382</v>
      </c>
      <c r="D155" s="253"/>
      <c r="E155" s="253"/>
      <c r="F155" s="300" t="s">
        <v>374</v>
      </c>
      <c r="G155" s="253"/>
      <c r="H155" s="299" t="s">
        <v>414</v>
      </c>
      <c r="I155" s="299" t="s">
        <v>384</v>
      </c>
      <c r="J155" s="299"/>
      <c r="K155" s="295"/>
    </row>
    <row r="156" spans="2:11" s="1" customFormat="1" ht="15" customHeight="1">
      <c r="B156" s="274"/>
      <c r="C156" s="299" t="s">
        <v>393</v>
      </c>
      <c r="D156" s="253"/>
      <c r="E156" s="253"/>
      <c r="F156" s="300" t="s">
        <v>380</v>
      </c>
      <c r="G156" s="253"/>
      <c r="H156" s="299" t="s">
        <v>414</v>
      </c>
      <c r="I156" s="299" t="s">
        <v>376</v>
      </c>
      <c r="J156" s="299">
        <v>50</v>
      </c>
      <c r="K156" s="295"/>
    </row>
    <row r="157" spans="2:11" s="1" customFormat="1" ht="15" customHeight="1">
      <c r="B157" s="274"/>
      <c r="C157" s="299" t="s">
        <v>401</v>
      </c>
      <c r="D157" s="253"/>
      <c r="E157" s="253"/>
      <c r="F157" s="300" t="s">
        <v>380</v>
      </c>
      <c r="G157" s="253"/>
      <c r="H157" s="299" t="s">
        <v>414</v>
      </c>
      <c r="I157" s="299" t="s">
        <v>376</v>
      </c>
      <c r="J157" s="299">
        <v>50</v>
      </c>
      <c r="K157" s="295"/>
    </row>
    <row r="158" spans="2:11" s="1" customFormat="1" ht="15" customHeight="1">
      <c r="B158" s="274"/>
      <c r="C158" s="299" t="s">
        <v>399</v>
      </c>
      <c r="D158" s="253"/>
      <c r="E158" s="253"/>
      <c r="F158" s="300" t="s">
        <v>380</v>
      </c>
      <c r="G158" s="253"/>
      <c r="H158" s="299" t="s">
        <v>414</v>
      </c>
      <c r="I158" s="299" t="s">
        <v>376</v>
      </c>
      <c r="J158" s="299">
        <v>50</v>
      </c>
      <c r="K158" s="295"/>
    </row>
    <row r="159" spans="2:11" s="1" customFormat="1" ht="15" customHeight="1">
      <c r="B159" s="274"/>
      <c r="C159" s="299" t="s">
        <v>86</v>
      </c>
      <c r="D159" s="253"/>
      <c r="E159" s="253"/>
      <c r="F159" s="300" t="s">
        <v>374</v>
      </c>
      <c r="G159" s="253"/>
      <c r="H159" s="299" t="s">
        <v>436</v>
      </c>
      <c r="I159" s="299" t="s">
        <v>376</v>
      </c>
      <c r="J159" s="299" t="s">
        <v>437</v>
      </c>
      <c r="K159" s="295"/>
    </row>
    <row r="160" spans="2:11" s="1" customFormat="1" ht="15" customHeight="1">
      <c r="B160" s="274"/>
      <c r="C160" s="299" t="s">
        <v>438</v>
      </c>
      <c r="D160" s="253"/>
      <c r="E160" s="253"/>
      <c r="F160" s="300" t="s">
        <v>374</v>
      </c>
      <c r="G160" s="253"/>
      <c r="H160" s="299" t="s">
        <v>439</v>
      </c>
      <c r="I160" s="299" t="s">
        <v>409</v>
      </c>
      <c r="J160" s="299"/>
      <c r="K160" s="295"/>
    </row>
    <row r="161" spans="2:11" s="1" customFormat="1" ht="15" customHeight="1">
      <c r="B161" s="301"/>
      <c r="C161" s="283"/>
      <c r="D161" s="283"/>
      <c r="E161" s="283"/>
      <c r="F161" s="283"/>
      <c r="G161" s="283"/>
      <c r="H161" s="283"/>
      <c r="I161" s="283"/>
      <c r="J161" s="283"/>
      <c r="K161" s="302"/>
    </row>
    <row r="162" spans="2:11" s="1" customFormat="1" ht="18.75" customHeight="1">
      <c r="B162" s="250"/>
      <c r="C162" s="253"/>
      <c r="D162" s="253"/>
      <c r="E162" s="253"/>
      <c r="F162" s="273"/>
      <c r="G162" s="253"/>
      <c r="H162" s="253"/>
      <c r="I162" s="253"/>
      <c r="J162" s="253"/>
      <c r="K162" s="250"/>
    </row>
    <row r="163" spans="2:11" s="1" customFormat="1" ht="18.75" customHeight="1">
      <c r="B163" s="250"/>
      <c r="C163" s="253"/>
      <c r="D163" s="253"/>
      <c r="E163" s="253"/>
      <c r="F163" s="273"/>
      <c r="G163" s="253"/>
      <c r="H163" s="253"/>
      <c r="I163" s="253"/>
      <c r="J163" s="253"/>
      <c r="K163" s="250"/>
    </row>
    <row r="164" spans="2:11" s="1" customFormat="1" ht="18.75" customHeight="1">
      <c r="B164" s="250"/>
      <c r="C164" s="253"/>
      <c r="D164" s="253"/>
      <c r="E164" s="253"/>
      <c r="F164" s="273"/>
      <c r="G164" s="253"/>
      <c r="H164" s="253"/>
      <c r="I164" s="253"/>
      <c r="J164" s="253"/>
      <c r="K164" s="250"/>
    </row>
    <row r="165" spans="2:11" s="1" customFormat="1" ht="18.75" customHeight="1">
      <c r="B165" s="250"/>
      <c r="C165" s="253"/>
      <c r="D165" s="253"/>
      <c r="E165" s="253"/>
      <c r="F165" s="273"/>
      <c r="G165" s="253"/>
      <c r="H165" s="253"/>
      <c r="I165" s="253"/>
      <c r="J165" s="253"/>
      <c r="K165" s="250"/>
    </row>
    <row r="166" spans="2:11" s="1" customFormat="1" ht="18.75" customHeight="1">
      <c r="B166" s="250"/>
      <c r="C166" s="253"/>
      <c r="D166" s="253"/>
      <c r="E166" s="253"/>
      <c r="F166" s="273"/>
      <c r="G166" s="253"/>
      <c r="H166" s="253"/>
      <c r="I166" s="253"/>
      <c r="J166" s="253"/>
      <c r="K166" s="250"/>
    </row>
    <row r="167" spans="2:11" s="1" customFormat="1" ht="18.75" customHeight="1">
      <c r="B167" s="250"/>
      <c r="C167" s="253"/>
      <c r="D167" s="253"/>
      <c r="E167" s="253"/>
      <c r="F167" s="273"/>
      <c r="G167" s="253"/>
      <c r="H167" s="253"/>
      <c r="I167" s="253"/>
      <c r="J167" s="253"/>
      <c r="K167" s="250"/>
    </row>
    <row r="168" spans="2:11" s="1" customFormat="1" ht="18.75" customHeight="1">
      <c r="B168" s="250"/>
      <c r="C168" s="253"/>
      <c r="D168" s="253"/>
      <c r="E168" s="253"/>
      <c r="F168" s="273"/>
      <c r="G168" s="253"/>
      <c r="H168" s="253"/>
      <c r="I168" s="253"/>
      <c r="J168" s="253"/>
      <c r="K168" s="250"/>
    </row>
    <row r="169" spans="2:11" s="1" customFormat="1" ht="18.75" customHeight="1">
      <c r="B169" s="260"/>
      <c r="C169" s="260"/>
      <c r="D169" s="260"/>
      <c r="E169" s="260"/>
      <c r="F169" s="260"/>
      <c r="G169" s="260"/>
      <c r="H169" s="260"/>
      <c r="I169" s="260"/>
      <c r="J169" s="260"/>
      <c r="K169" s="260"/>
    </row>
    <row r="170" spans="2:11" s="1" customFormat="1" ht="7.5" customHeight="1">
      <c r="B170" s="242"/>
      <c r="C170" s="243"/>
      <c r="D170" s="243"/>
      <c r="E170" s="243"/>
      <c r="F170" s="243"/>
      <c r="G170" s="243"/>
      <c r="H170" s="243"/>
      <c r="I170" s="243"/>
      <c r="J170" s="243"/>
      <c r="K170" s="244"/>
    </row>
    <row r="171" spans="2:11" s="1" customFormat="1" ht="45" customHeight="1">
      <c r="B171" s="245"/>
      <c r="C171" s="370" t="s">
        <v>440</v>
      </c>
      <c r="D171" s="370"/>
      <c r="E171" s="370"/>
      <c r="F171" s="370"/>
      <c r="G171" s="370"/>
      <c r="H171" s="370"/>
      <c r="I171" s="370"/>
      <c r="J171" s="370"/>
      <c r="K171" s="246"/>
    </row>
    <row r="172" spans="2:11" s="1" customFormat="1" ht="17.25" customHeight="1">
      <c r="B172" s="245"/>
      <c r="C172" s="266" t="s">
        <v>368</v>
      </c>
      <c r="D172" s="266"/>
      <c r="E172" s="266"/>
      <c r="F172" s="266" t="s">
        <v>369</v>
      </c>
      <c r="G172" s="303"/>
      <c r="H172" s="304" t="s">
        <v>50</v>
      </c>
      <c r="I172" s="304" t="s">
        <v>53</v>
      </c>
      <c r="J172" s="266" t="s">
        <v>370</v>
      </c>
      <c r="K172" s="246"/>
    </row>
    <row r="173" spans="2:11" s="1" customFormat="1" ht="17.25" customHeight="1">
      <c r="B173" s="247"/>
      <c r="C173" s="268" t="s">
        <v>371</v>
      </c>
      <c r="D173" s="268"/>
      <c r="E173" s="268"/>
      <c r="F173" s="269" t="s">
        <v>372</v>
      </c>
      <c r="G173" s="305"/>
      <c r="H173" s="306"/>
      <c r="I173" s="306"/>
      <c r="J173" s="268" t="s">
        <v>373</v>
      </c>
      <c r="K173" s="248"/>
    </row>
    <row r="174" spans="2:11" s="1" customFormat="1" ht="5.25" customHeight="1">
      <c r="B174" s="274"/>
      <c r="C174" s="271"/>
      <c r="D174" s="271"/>
      <c r="E174" s="271"/>
      <c r="F174" s="271"/>
      <c r="G174" s="272"/>
      <c r="H174" s="271"/>
      <c r="I174" s="271"/>
      <c r="J174" s="271"/>
      <c r="K174" s="295"/>
    </row>
    <row r="175" spans="2:11" s="1" customFormat="1" ht="15" customHeight="1">
      <c r="B175" s="274"/>
      <c r="C175" s="253" t="s">
        <v>377</v>
      </c>
      <c r="D175" s="253"/>
      <c r="E175" s="253"/>
      <c r="F175" s="273" t="s">
        <v>374</v>
      </c>
      <c r="G175" s="253"/>
      <c r="H175" s="253" t="s">
        <v>414</v>
      </c>
      <c r="I175" s="253" t="s">
        <v>376</v>
      </c>
      <c r="J175" s="253">
        <v>120</v>
      </c>
      <c r="K175" s="295"/>
    </row>
    <row r="176" spans="2:11" s="1" customFormat="1" ht="15" customHeight="1">
      <c r="B176" s="274"/>
      <c r="C176" s="253" t="s">
        <v>423</v>
      </c>
      <c r="D176" s="253"/>
      <c r="E176" s="253"/>
      <c r="F176" s="273" t="s">
        <v>374</v>
      </c>
      <c r="G176" s="253"/>
      <c r="H176" s="253" t="s">
        <v>424</v>
      </c>
      <c r="I176" s="253" t="s">
        <v>376</v>
      </c>
      <c r="J176" s="253" t="s">
        <v>425</v>
      </c>
      <c r="K176" s="295"/>
    </row>
    <row r="177" spans="2:11" s="1" customFormat="1" ht="15" customHeight="1">
      <c r="B177" s="274"/>
      <c r="C177" s="253" t="s">
        <v>322</v>
      </c>
      <c r="D177" s="253"/>
      <c r="E177" s="253"/>
      <c r="F177" s="273" t="s">
        <v>374</v>
      </c>
      <c r="G177" s="253"/>
      <c r="H177" s="253" t="s">
        <v>441</v>
      </c>
      <c r="I177" s="253" t="s">
        <v>376</v>
      </c>
      <c r="J177" s="253" t="s">
        <v>425</v>
      </c>
      <c r="K177" s="295"/>
    </row>
    <row r="178" spans="2:11" s="1" customFormat="1" ht="15" customHeight="1">
      <c r="B178" s="274"/>
      <c r="C178" s="253" t="s">
        <v>379</v>
      </c>
      <c r="D178" s="253"/>
      <c r="E178" s="253"/>
      <c r="F178" s="273" t="s">
        <v>380</v>
      </c>
      <c r="G178" s="253"/>
      <c r="H178" s="253" t="s">
        <v>441</v>
      </c>
      <c r="I178" s="253" t="s">
        <v>376</v>
      </c>
      <c r="J178" s="253">
        <v>50</v>
      </c>
      <c r="K178" s="295"/>
    </row>
    <row r="179" spans="2:11" s="1" customFormat="1" ht="15" customHeight="1">
      <c r="B179" s="274"/>
      <c r="C179" s="253" t="s">
        <v>382</v>
      </c>
      <c r="D179" s="253"/>
      <c r="E179" s="253"/>
      <c r="F179" s="273" t="s">
        <v>374</v>
      </c>
      <c r="G179" s="253"/>
      <c r="H179" s="253" t="s">
        <v>441</v>
      </c>
      <c r="I179" s="253" t="s">
        <v>384</v>
      </c>
      <c r="J179" s="253"/>
      <c r="K179" s="295"/>
    </row>
    <row r="180" spans="2:11" s="1" customFormat="1" ht="15" customHeight="1">
      <c r="B180" s="274"/>
      <c r="C180" s="253" t="s">
        <v>393</v>
      </c>
      <c r="D180" s="253"/>
      <c r="E180" s="253"/>
      <c r="F180" s="273" t="s">
        <v>380</v>
      </c>
      <c r="G180" s="253"/>
      <c r="H180" s="253" t="s">
        <v>441</v>
      </c>
      <c r="I180" s="253" t="s">
        <v>376</v>
      </c>
      <c r="J180" s="253">
        <v>50</v>
      </c>
      <c r="K180" s="295"/>
    </row>
    <row r="181" spans="2:11" s="1" customFormat="1" ht="15" customHeight="1">
      <c r="B181" s="274"/>
      <c r="C181" s="253" t="s">
        <v>401</v>
      </c>
      <c r="D181" s="253"/>
      <c r="E181" s="253"/>
      <c r="F181" s="273" t="s">
        <v>380</v>
      </c>
      <c r="G181" s="253"/>
      <c r="H181" s="253" t="s">
        <v>441</v>
      </c>
      <c r="I181" s="253" t="s">
        <v>376</v>
      </c>
      <c r="J181" s="253">
        <v>50</v>
      </c>
      <c r="K181" s="295"/>
    </row>
    <row r="182" spans="2:11" s="1" customFormat="1" ht="15" customHeight="1">
      <c r="B182" s="274"/>
      <c r="C182" s="253" t="s">
        <v>399</v>
      </c>
      <c r="D182" s="253"/>
      <c r="E182" s="253"/>
      <c r="F182" s="273" t="s">
        <v>380</v>
      </c>
      <c r="G182" s="253"/>
      <c r="H182" s="253" t="s">
        <v>441</v>
      </c>
      <c r="I182" s="253" t="s">
        <v>376</v>
      </c>
      <c r="J182" s="253">
        <v>50</v>
      </c>
      <c r="K182" s="295"/>
    </row>
    <row r="183" spans="2:11" s="1" customFormat="1" ht="15" customHeight="1">
      <c r="B183" s="274"/>
      <c r="C183" s="253" t="s">
        <v>99</v>
      </c>
      <c r="D183" s="253"/>
      <c r="E183" s="253"/>
      <c r="F183" s="273" t="s">
        <v>374</v>
      </c>
      <c r="G183" s="253"/>
      <c r="H183" s="253" t="s">
        <v>442</v>
      </c>
      <c r="I183" s="253" t="s">
        <v>443</v>
      </c>
      <c r="J183" s="253"/>
      <c r="K183" s="295"/>
    </row>
    <row r="184" spans="2:11" s="1" customFormat="1" ht="15" customHeight="1">
      <c r="B184" s="274"/>
      <c r="C184" s="253" t="s">
        <v>53</v>
      </c>
      <c r="D184" s="253"/>
      <c r="E184" s="253"/>
      <c r="F184" s="273" t="s">
        <v>374</v>
      </c>
      <c r="G184" s="253"/>
      <c r="H184" s="253" t="s">
        <v>444</v>
      </c>
      <c r="I184" s="253" t="s">
        <v>445</v>
      </c>
      <c r="J184" s="253">
        <v>1</v>
      </c>
      <c r="K184" s="295"/>
    </row>
    <row r="185" spans="2:11" s="1" customFormat="1" ht="15" customHeight="1">
      <c r="B185" s="274"/>
      <c r="C185" s="253" t="s">
        <v>49</v>
      </c>
      <c r="D185" s="253"/>
      <c r="E185" s="253"/>
      <c r="F185" s="273" t="s">
        <v>374</v>
      </c>
      <c r="G185" s="253"/>
      <c r="H185" s="253" t="s">
        <v>446</v>
      </c>
      <c r="I185" s="253" t="s">
        <v>376</v>
      </c>
      <c r="J185" s="253">
        <v>20</v>
      </c>
      <c r="K185" s="295"/>
    </row>
    <row r="186" spans="2:11" s="1" customFormat="1" ht="15" customHeight="1">
      <c r="B186" s="274"/>
      <c r="C186" s="253" t="s">
        <v>50</v>
      </c>
      <c r="D186" s="253"/>
      <c r="E186" s="253"/>
      <c r="F186" s="273" t="s">
        <v>374</v>
      </c>
      <c r="G186" s="253"/>
      <c r="H186" s="253" t="s">
        <v>447</v>
      </c>
      <c r="I186" s="253" t="s">
        <v>376</v>
      </c>
      <c r="J186" s="253">
        <v>255</v>
      </c>
      <c r="K186" s="295"/>
    </row>
    <row r="187" spans="2:11" s="1" customFormat="1" ht="15" customHeight="1">
      <c r="B187" s="274"/>
      <c r="C187" s="253" t="s">
        <v>100</v>
      </c>
      <c r="D187" s="253"/>
      <c r="E187" s="253"/>
      <c r="F187" s="273" t="s">
        <v>374</v>
      </c>
      <c r="G187" s="253"/>
      <c r="H187" s="253" t="s">
        <v>338</v>
      </c>
      <c r="I187" s="253" t="s">
        <v>376</v>
      </c>
      <c r="J187" s="253">
        <v>10</v>
      </c>
      <c r="K187" s="295"/>
    </row>
    <row r="188" spans="2:11" s="1" customFormat="1" ht="15" customHeight="1">
      <c r="B188" s="274"/>
      <c r="C188" s="253" t="s">
        <v>101</v>
      </c>
      <c r="D188" s="253"/>
      <c r="E188" s="253"/>
      <c r="F188" s="273" t="s">
        <v>374</v>
      </c>
      <c r="G188" s="253"/>
      <c r="H188" s="253" t="s">
        <v>448</v>
      </c>
      <c r="I188" s="253" t="s">
        <v>409</v>
      </c>
      <c r="J188" s="253"/>
      <c r="K188" s="295"/>
    </row>
    <row r="189" spans="2:11" s="1" customFormat="1" ht="15" customHeight="1">
      <c r="B189" s="274"/>
      <c r="C189" s="253" t="s">
        <v>449</v>
      </c>
      <c r="D189" s="253"/>
      <c r="E189" s="253"/>
      <c r="F189" s="273" t="s">
        <v>374</v>
      </c>
      <c r="G189" s="253"/>
      <c r="H189" s="253" t="s">
        <v>450</v>
      </c>
      <c r="I189" s="253" t="s">
        <v>409</v>
      </c>
      <c r="J189" s="253"/>
      <c r="K189" s="295"/>
    </row>
    <row r="190" spans="2:11" s="1" customFormat="1" ht="15" customHeight="1">
      <c r="B190" s="274"/>
      <c r="C190" s="253" t="s">
        <v>438</v>
      </c>
      <c r="D190" s="253"/>
      <c r="E190" s="253"/>
      <c r="F190" s="273" t="s">
        <v>374</v>
      </c>
      <c r="G190" s="253"/>
      <c r="H190" s="253" t="s">
        <v>451</v>
      </c>
      <c r="I190" s="253" t="s">
        <v>409</v>
      </c>
      <c r="J190" s="253"/>
      <c r="K190" s="295"/>
    </row>
    <row r="191" spans="2:11" s="1" customFormat="1" ht="15" customHeight="1">
      <c r="B191" s="274"/>
      <c r="C191" s="253" t="s">
        <v>103</v>
      </c>
      <c r="D191" s="253"/>
      <c r="E191" s="253"/>
      <c r="F191" s="273" t="s">
        <v>380</v>
      </c>
      <c r="G191" s="253"/>
      <c r="H191" s="253" t="s">
        <v>452</v>
      </c>
      <c r="I191" s="253" t="s">
        <v>376</v>
      </c>
      <c r="J191" s="253">
        <v>50</v>
      </c>
      <c r="K191" s="295"/>
    </row>
    <row r="192" spans="2:11" s="1" customFormat="1" ht="15" customHeight="1">
      <c r="B192" s="274"/>
      <c r="C192" s="253" t="s">
        <v>453</v>
      </c>
      <c r="D192" s="253"/>
      <c r="E192" s="253"/>
      <c r="F192" s="273" t="s">
        <v>380</v>
      </c>
      <c r="G192" s="253"/>
      <c r="H192" s="253" t="s">
        <v>454</v>
      </c>
      <c r="I192" s="253" t="s">
        <v>455</v>
      </c>
      <c r="J192" s="253"/>
      <c r="K192" s="295"/>
    </row>
    <row r="193" spans="2:11" s="1" customFormat="1" ht="15" customHeight="1">
      <c r="B193" s="274"/>
      <c r="C193" s="253" t="s">
        <v>456</v>
      </c>
      <c r="D193" s="253"/>
      <c r="E193" s="253"/>
      <c r="F193" s="273" t="s">
        <v>380</v>
      </c>
      <c r="G193" s="253"/>
      <c r="H193" s="253" t="s">
        <v>457</v>
      </c>
      <c r="I193" s="253" t="s">
        <v>455</v>
      </c>
      <c r="J193" s="253"/>
      <c r="K193" s="295"/>
    </row>
    <row r="194" spans="2:11" s="1" customFormat="1" ht="15" customHeight="1">
      <c r="B194" s="274"/>
      <c r="C194" s="253" t="s">
        <v>458</v>
      </c>
      <c r="D194" s="253"/>
      <c r="E194" s="253"/>
      <c r="F194" s="273" t="s">
        <v>380</v>
      </c>
      <c r="G194" s="253"/>
      <c r="H194" s="253" t="s">
        <v>459</v>
      </c>
      <c r="I194" s="253" t="s">
        <v>455</v>
      </c>
      <c r="J194" s="253"/>
      <c r="K194" s="295"/>
    </row>
    <row r="195" spans="2:11" s="1" customFormat="1" ht="15" customHeight="1">
      <c r="B195" s="274"/>
      <c r="C195" s="307" t="s">
        <v>460</v>
      </c>
      <c r="D195" s="253"/>
      <c r="E195" s="253"/>
      <c r="F195" s="273" t="s">
        <v>380</v>
      </c>
      <c r="G195" s="253"/>
      <c r="H195" s="253" t="s">
        <v>461</v>
      </c>
      <c r="I195" s="253" t="s">
        <v>462</v>
      </c>
      <c r="J195" s="308" t="s">
        <v>463</v>
      </c>
      <c r="K195" s="295"/>
    </row>
    <row r="196" spans="2:11" s="1" customFormat="1" ht="15" customHeight="1">
      <c r="B196" s="274"/>
      <c r="C196" s="259" t="s">
        <v>38</v>
      </c>
      <c r="D196" s="253"/>
      <c r="E196" s="253"/>
      <c r="F196" s="273" t="s">
        <v>374</v>
      </c>
      <c r="G196" s="253"/>
      <c r="H196" s="250" t="s">
        <v>464</v>
      </c>
      <c r="I196" s="253" t="s">
        <v>465</v>
      </c>
      <c r="J196" s="253"/>
      <c r="K196" s="295"/>
    </row>
    <row r="197" spans="2:11" s="1" customFormat="1" ht="15" customHeight="1">
      <c r="B197" s="274"/>
      <c r="C197" s="259" t="s">
        <v>466</v>
      </c>
      <c r="D197" s="253"/>
      <c r="E197" s="253"/>
      <c r="F197" s="273" t="s">
        <v>374</v>
      </c>
      <c r="G197" s="253"/>
      <c r="H197" s="253" t="s">
        <v>467</v>
      </c>
      <c r="I197" s="253" t="s">
        <v>409</v>
      </c>
      <c r="J197" s="253"/>
      <c r="K197" s="295"/>
    </row>
    <row r="198" spans="2:11" s="1" customFormat="1" ht="15" customHeight="1">
      <c r="B198" s="274"/>
      <c r="C198" s="259" t="s">
        <v>468</v>
      </c>
      <c r="D198" s="253"/>
      <c r="E198" s="253"/>
      <c r="F198" s="273" t="s">
        <v>374</v>
      </c>
      <c r="G198" s="253"/>
      <c r="H198" s="253" t="s">
        <v>469</v>
      </c>
      <c r="I198" s="253" t="s">
        <v>409</v>
      </c>
      <c r="J198" s="253"/>
      <c r="K198" s="295"/>
    </row>
    <row r="199" spans="2:11" s="1" customFormat="1" ht="15" customHeight="1">
      <c r="B199" s="274"/>
      <c r="C199" s="259" t="s">
        <v>470</v>
      </c>
      <c r="D199" s="253"/>
      <c r="E199" s="253"/>
      <c r="F199" s="273" t="s">
        <v>380</v>
      </c>
      <c r="G199" s="253"/>
      <c r="H199" s="253" t="s">
        <v>471</v>
      </c>
      <c r="I199" s="253" t="s">
        <v>409</v>
      </c>
      <c r="J199" s="253"/>
      <c r="K199" s="295"/>
    </row>
    <row r="200" spans="2:11" s="1" customFormat="1" ht="15" customHeight="1">
      <c r="B200" s="301"/>
      <c r="C200" s="309"/>
      <c r="D200" s="283"/>
      <c r="E200" s="283"/>
      <c r="F200" s="283"/>
      <c r="G200" s="283"/>
      <c r="H200" s="283"/>
      <c r="I200" s="283"/>
      <c r="J200" s="283"/>
      <c r="K200" s="302"/>
    </row>
    <row r="201" spans="2:11" s="1" customFormat="1" ht="18.75" customHeight="1">
      <c r="B201" s="250"/>
      <c r="C201" s="253"/>
      <c r="D201" s="253"/>
      <c r="E201" s="253"/>
      <c r="F201" s="273"/>
      <c r="G201" s="253"/>
      <c r="H201" s="253"/>
      <c r="I201" s="253"/>
      <c r="J201" s="253"/>
      <c r="K201" s="250"/>
    </row>
    <row r="202" spans="2:11" s="1" customFormat="1" ht="18.75" customHeight="1">
      <c r="B202" s="260"/>
      <c r="C202" s="260"/>
      <c r="D202" s="260"/>
      <c r="E202" s="260"/>
      <c r="F202" s="260"/>
      <c r="G202" s="260"/>
      <c r="H202" s="260"/>
      <c r="I202" s="260"/>
      <c r="J202" s="260"/>
      <c r="K202" s="260"/>
    </row>
    <row r="203" spans="2:11" s="1" customFormat="1" ht="13.5">
      <c r="B203" s="242"/>
      <c r="C203" s="243"/>
      <c r="D203" s="243"/>
      <c r="E203" s="243"/>
      <c r="F203" s="243"/>
      <c r="G203" s="243"/>
      <c r="H203" s="243"/>
      <c r="I203" s="243"/>
      <c r="J203" s="243"/>
      <c r="K203" s="244"/>
    </row>
    <row r="204" spans="2:11" s="1" customFormat="1" ht="21" customHeight="1">
      <c r="B204" s="245"/>
      <c r="C204" s="370" t="s">
        <v>472</v>
      </c>
      <c r="D204" s="370"/>
      <c r="E204" s="370"/>
      <c r="F204" s="370"/>
      <c r="G204" s="370"/>
      <c r="H204" s="370"/>
      <c r="I204" s="370"/>
      <c r="J204" s="370"/>
      <c r="K204" s="246"/>
    </row>
    <row r="205" spans="2:11" s="1" customFormat="1" ht="25.5" customHeight="1">
      <c r="B205" s="245"/>
      <c r="C205" s="310" t="s">
        <v>473</v>
      </c>
      <c r="D205" s="310"/>
      <c r="E205" s="310"/>
      <c r="F205" s="310" t="s">
        <v>474</v>
      </c>
      <c r="G205" s="311"/>
      <c r="H205" s="371" t="s">
        <v>475</v>
      </c>
      <c r="I205" s="371"/>
      <c r="J205" s="371"/>
      <c r="K205" s="246"/>
    </row>
    <row r="206" spans="2:11" s="1" customFormat="1" ht="5.25" customHeight="1">
      <c r="B206" s="274"/>
      <c r="C206" s="271"/>
      <c r="D206" s="271"/>
      <c r="E206" s="271"/>
      <c r="F206" s="271"/>
      <c r="G206" s="253"/>
      <c r="H206" s="271"/>
      <c r="I206" s="271"/>
      <c r="J206" s="271"/>
      <c r="K206" s="295"/>
    </row>
    <row r="207" spans="2:11" s="1" customFormat="1" ht="15" customHeight="1">
      <c r="B207" s="274"/>
      <c r="C207" s="253" t="s">
        <v>465</v>
      </c>
      <c r="D207" s="253"/>
      <c r="E207" s="253"/>
      <c r="F207" s="273" t="s">
        <v>39</v>
      </c>
      <c r="G207" s="253"/>
      <c r="H207" s="372" t="s">
        <v>476</v>
      </c>
      <c r="I207" s="372"/>
      <c r="J207" s="372"/>
      <c r="K207" s="295"/>
    </row>
    <row r="208" spans="2:11" s="1" customFormat="1" ht="15" customHeight="1">
      <c r="B208" s="274"/>
      <c r="C208" s="280"/>
      <c r="D208" s="253"/>
      <c r="E208" s="253"/>
      <c r="F208" s="273" t="s">
        <v>40</v>
      </c>
      <c r="G208" s="253"/>
      <c r="H208" s="372" t="s">
        <v>477</v>
      </c>
      <c r="I208" s="372"/>
      <c r="J208" s="372"/>
      <c r="K208" s="295"/>
    </row>
    <row r="209" spans="2:11" s="1" customFormat="1" ht="15" customHeight="1">
      <c r="B209" s="274"/>
      <c r="C209" s="280"/>
      <c r="D209" s="253"/>
      <c r="E209" s="253"/>
      <c r="F209" s="273" t="s">
        <v>43</v>
      </c>
      <c r="G209" s="253"/>
      <c r="H209" s="372" t="s">
        <v>478</v>
      </c>
      <c r="I209" s="372"/>
      <c r="J209" s="372"/>
      <c r="K209" s="295"/>
    </row>
    <row r="210" spans="2:11" s="1" customFormat="1" ht="15" customHeight="1">
      <c r="B210" s="274"/>
      <c r="C210" s="253"/>
      <c r="D210" s="253"/>
      <c r="E210" s="253"/>
      <c r="F210" s="273" t="s">
        <v>41</v>
      </c>
      <c r="G210" s="253"/>
      <c r="H210" s="372" t="s">
        <v>479</v>
      </c>
      <c r="I210" s="372"/>
      <c r="J210" s="372"/>
      <c r="K210" s="295"/>
    </row>
    <row r="211" spans="2:11" s="1" customFormat="1" ht="15" customHeight="1">
      <c r="B211" s="274"/>
      <c r="C211" s="253"/>
      <c r="D211" s="253"/>
      <c r="E211" s="253"/>
      <c r="F211" s="273" t="s">
        <v>42</v>
      </c>
      <c r="G211" s="253"/>
      <c r="H211" s="372" t="s">
        <v>480</v>
      </c>
      <c r="I211" s="372"/>
      <c r="J211" s="372"/>
      <c r="K211" s="295"/>
    </row>
    <row r="212" spans="2:11" s="1" customFormat="1" ht="15" customHeight="1">
      <c r="B212" s="274"/>
      <c r="C212" s="253"/>
      <c r="D212" s="253"/>
      <c r="E212" s="253"/>
      <c r="F212" s="273"/>
      <c r="G212" s="253"/>
      <c r="H212" s="253"/>
      <c r="I212" s="253"/>
      <c r="J212" s="253"/>
      <c r="K212" s="295"/>
    </row>
    <row r="213" spans="2:11" s="1" customFormat="1" ht="15" customHeight="1">
      <c r="B213" s="274"/>
      <c r="C213" s="253" t="s">
        <v>421</v>
      </c>
      <c r="D213" s="253"/>
      <c r="E213" s="253"/>
      <c r="F213" s="273" t="s">
        <v>75</v>
      </c>
      <c r="G213" s="253"/>
      <c r="H213" s="372" t="s">
        <v>481</v>
      </c>
      <c r="I213" s="372"/>
      <c r="J213" s="372"/>
      <c r="K213" s="295"/>
    </row>
    <row r="214" spans="2:11" s="1" customFormat="1" ht="15" customHeight="1">
      <c r="B214" s="274"/>
      <c r="C214" s="280"/>
      <c r="D214" s="253"/>
      <c r="E214" s="253"/>
      <c r="F214" s="273" t="s">
        <v>316</v>
      </c>
      <c r="G214" s="253"/>
      <c r="H214" s="372" t="s">
        <v>317</v>
      </c>
      <c r="I214" s="372"/>
      <c r="J214" s="372"/>
      <c r="K214" s="295"/>
    </row>
    <row r="215" spans="2:11" s="1" customFormat="1" ht="15" customHeight="1">
      <c r="B215" s="274"/>
      <c r="C215" s="253"/>
      <c r="D215" s="253"/>
      <c r="E215" s="253"/>
      <c r="F215" s="273" t="s">
        <v>314</v>
      </c>
      <c r="G215" s="253"/>
      <c r="H215" s="372" t="s">
        <v>482</v>
      </c>
      <c r="I215" s="372"/>
      <c r="J215" s="372"/>
      <c r="K215" s="295"/>
    </row>
    <row r="216" spans="2:11" s="1" customFormat="1" ht="15" customHeight="1">
      <c r="B216" s="312"/>
      <c r="C216" s="280"/>
      <c r="D216" s="280"/>
      <c r="E216" s="280"/>
      <c r="F216" s="273" t="s">
        <v>318</v>
      </c>
      <c r="G216" s="259"/>
      <c r="H216" s="373" t="s">
        <v>319</v>
      </c>
      <c r="I216" s="373"/>
      <c r="J216" s="373"/>
      <c r="K216" s="313"/>
    </row>
    <row r="217" spans="2:11" s="1" customFormat="1" ht="15" customHeight="1">
      <c r="B217" s="312"/>
      <c r="C217" s="280"/>
      <c r="D217" s="280"/>
      <c r="E217" s="280"/>
      <c r="F217" s="273" t="s">
        <v>320</v>
      </c>
      <c r="G217" s="259"/>
      <c r="H217" s="373" t="s">
        <v>483</v>
      </c>
      <c r="I217" s="373"/>
      <c r="J217" s="373"/>
      <c r="K217" s="313"/>
    </row>
    <row r="218" spans="2:11" s="1" customFormat="1" ht="15" customHeight="1">
      <c r="B218" s="312"/>
      <c r="C218" s="280"/>
      <c r="D218" s="280"/>
      <c r="E218" s="280"/>
      <c r="F218" s="314"/>
      <c r="G218" s="259"/>
      <c r="H218" s="315"/>
      <c r="I218" s="315"/>
      <c r="J218" s="315"/>
      <c r="K218" s="313"/>
    </row>
    <row r="219" spans="2:11" s="1" customFormat="1" ht="15" customHeight="1">
      <c r="B219" s="312"/>
      <c r="C219" s="253" t="s">
        <v>445</v>
      </c>
      <c r="D219" s="280"/>
      <c r="E219" s="280"/>
      <c r="F219" s="273">
        <v>1</v>
      </c>
      <c r="G219" s="259"/>
      <c r="H219" s="373" t="s">
        <v>484</v>
      </c>
      <c r="I219" s="373"/>
      <c r="J219" s="373"/>
      <c r="K219" s="313"/>
    </row>
    <row r="220" spans="2:11" s="1" customFormat="1" ht="15" customHeight="1">
      <c r="B220" s="312"/>
      <c r="C220" s="280"/>
      <c r="D220" s="280"/>
      <c r="E220" s="280"/>
      <c r="F220" s="273">
        <v>2</v>
      </c>
      <c r="G220" s="259"/>
      <c r="H220" s="373" t="s">
        <v>485</v>
      </c>
      <c r="I220" s="373"/>
      <c r="J220" s="373"/>
      <c r="K220" s="313"/>
    </row>
    <row r="221" spans="2:11" s="1" customFormat="1" ht="15" customHeight="1">
      <c r="B221" s="312"/>
      <c r="C221" s="280"/>
      <c r="D221" s="280"/>
      <c r="E221" s="280"/>
      <c r="F221" s="273">
        <v>3</v>
      </c>
      <c r="G221" s="259"/>
      <c r="H221" s="373" t="s">
        <v>486</v>
      </c>
      <c r="I221" s="373"/>
      <c r="J221" s="373"/>
      <c r="K221" s="313"/>
    </row>
    <row r="222" spans="2:11" s="1" customFormat="1" ht="15" customHeight="1">
      <c r="B222" s="312"/>
      <c r="C222" s="280"/>
      <c r="D222" s="280"/>
      <c r="E222" s="280"/>
      <c r="F222" s="273">
        <v>4</v>
      </c>
      <c r="G222" s="259"/>
      <c r="H222" s="373" t="s">
        <v>487</v>
      </c>
      <c r="I222" s="373"/>
      <c r="J222" s="373"/>
      <c r="K222" s="313"/>
    </row>
    <row r="223" spans="2:11" s="1" customFormat="1" ht="12.75" customHeight="1">
      <c r="B223" s="316"/>
      <c r="C223" s="317"/>
      <c r="D223" s="317"/>
      <c r="E223" s="317"/>
      <c r="F223" s="317"/>
      <c r="G223" s="317"/>
      <c r="H223" s="317"/>
      <c r="I223" s="317"/>
      <c r="J223" s="317"/>
      <c r="K223" s="318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6:J6"/>
    <mergeCell ref="C7:J7"/>
    <mergeCell ref="D11:J11"/>
    <mergeCell ref="D15:J15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3:J3"/>
    <mergeCell ref="C4:J4"/>
    <mergeCell ref="C9:J9"/>
    <mergeCell ref="D10:J10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7:J217"/>
    <mergeCell ref="H219:J219"/>
    <mergeCell ref="H220:J220"/>
    <mergeCell ref="H221:J221"/>
    <mergeCell ref="H222:J222"/>
    <mergeCell ref="H211:J211"/>
    <mergeCell ref="H213:J213"/>
    <mergeCell ref="H214:J214"/>
    <mergeCell ref="H215:J215"/>
    <mergeCell ref="H216:J216"/>
    <mergeCell ref="H205:J205"/>
    <mergeCell ref="H207:J207"/>
    <mergeCell ref="H208:J208"/>
    <mergeCell ref="H209:J209"/>
    <mergeCell ref="H210:J210"/>
    <mergeCell ref="C102:J102"/>
    <mergeCell ref="C122:J122"/>
    <mergeCell ref="C147:J147"/>
    <mergeCell ref="C171:J171"/>
    <mergeCell ref="C204:J204"/>
  </mergeCells>
  <pageMargins left="0.7" right="0.7" top="0.78740157499999996" bottom="0.78740157499999996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6</vt:i4>
      </vt:variant>
    </vt:vector>
  </HeadingPairs>
  <TitlesOfParts>
    <vt:vector size="10" baseType="lpstr">
      <vt:lpstr>Rekapitulace zakázky</vt:lpstr>
      <vt:lpstr>01 - Oprava oplocení</vt:lpstr>
      <vt:lpstr>02 - VRN</vt:lpstr>
      <vt:lpstr>Pokyny pro vyplnění</vt:lpstr>
      <vt:lpstr>'01 - Oprava oplocení'!Názvy_tisku</vt:lpstr>
      <vt:lpstr>'02 - VRN'!Názvy_tisku</vt:lpstr>
      <vt:lpstr>'Rekapitulace zakázky'!Názvy_tisku</vt:lpstr>
      <vt:lpstr>'01 - Oprava oplocení'!Oblast_tisku</vt:lpstr>
      <vt:lpstr>'02 - VRN'!Oblast_tisku</vt:lpstr>
      <vt:lpstr>'Rekapitulace zakázky'!Oblast_tisku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Studený Marek, Ing. et Ing.</dc:creator>
  <cp:lastModifiedBy>Duda Vlastimil, Ing.</cp:lastModifiedBy>
  <dcterms:created xsi:type="dcterms:W3CDTF">2020-05-20T12:24:49Z</dcterms:created>
  <dcterms:modified xsi:type="dcterms:W3CDTF">2020-05-22T09:11:14Z</dcterms:modified>
</cp:coreProperties>
</file>